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chartsheets/sheet1.xml" ContentType="application/vnd.openxmlformats-officedocument.spreadsheetml.chart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chartsheets/sheet2.xml" ContentType="application/vnd.openxmlformats-officedocument.spreadsheetml.chart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chartsheets/sheet3.xml" ContentType="application/vnd.openxmlformats-officedocument.spreadsheetml.chart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chartsheets/sheet4.xml" ContentType="application/vnd.openxmlformats-officedocument.spreadsheetml.chart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xml"/>
  <Override PartName="/xl/charts/chart9.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0.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xml"/>
  <Override PartName="/xl/charts/chart12.xml" ContentType="application/vnd.openxmlformats-officedocument.drawingml.chart+xml"/>
  <Override PartName="/xl/drawings/drawing18.xml" ContentType="application/vnd.openxmlformats-officedocument.drawing+xml"/>
  <Override PartName="/xl/charts/chart13.xml" ContentType="application/vnd.openxmlformats-officedocument.drawingml.chart+xml"/>
  <Override PartName="/xl/drawings/drawing19.xml" ContentType="application/vnd.openxmlformats-officedocument.drawing+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bookViews>
    <workbookView xWindow="0" yWindow="0" windowWidth="20730" windowHeight="11760" tabRatio="944"/>
  </bookViews>
  <sheets>
    <sheet name="Contenido" sheetId="78" r:id="rId1"/>
    <sheet name="G1" sheetId="62" r:id="rId2"/>
    <sheet name="C1" sheetId="74" r:id="rId3"/>
    <sheet name="C2" sheetId="4" r:id="rId4"/>
    <sheet name="C3" sheetId="63" r:id="rId5"/>
    <sheet name="C4" sheetId="5" r:id="rId6"/>
    <sheet name="G2" sheetId="64" r:id="rId7"/>
    <sheet name="C5" sheetId="6" r:id="rId8"/>
    <sheet name="G3" sheetId="1" r:id="rId9"/>
    <sheet name="C6" sheetId="2" r:id="rId10"/>
    <sheet name="G4" sheetId="10" r:id="rId11"/>
    <sheet name="C7" sheetId="12" r:id="rId12"/>
    <sheet name="G5" sheetId="9" r:id="rId13"/>
    <sheet name="G6" sheetId="72" r:id="rId14"/>
    <sheet name="C8" sheetId="13" r:id="rId15"/>
    <sheet name="C9" sheetId="14" r:id="rId16"/>
    <sheet name="G7" sheetId="15" r:id="rId17"/>
    <sheet name="C10" sheetId="22" r:id="rId18"/>
    <sheet name="G8" sheetId="51" r:id="rId19"/>
    <sheet name="C11" sheetId="16" r:id="rId20"/>
    <sheet name="C12" sheetId="26" r:id="rId21"/>
    <sheet name="C13" sheetId="25" r:id="rId22"/>
    <sheet name="financiamiento nvo" sheetId="52" state="hidden" r:id="rId23"/>
    <sheet name="C14" sheetId="24" r:id="rId24"/>
    <sheet name="C15" sheetId="53" r:id="rId25"/>
    <sheet name="C16" sheetId="79" r:id="rId26"/>
    <sheet name="C17" sheetId="20" r:id="rId27"/>
    <sheet name="Gráfica 11" sheetId="55" state="hidden" r:id="rId28"/>
    <sheet name="C18" sheetId="68" r:id="rId29"/>
    <sheet name="G9" sheetId="69" r:id="rId30"/>
    <sheet name="C19" sheetId="27" r:id="rId31"/>
    <sheet name="C20" sheetId="28" r:id="rId32"/>
    <sheet name="G10" sheetId="77" r:id="rId33"/>
    <sheet name="C21" sheetId="42" r:id="rId34"/>
    <sheet name="C22" sheetId="82" r:id="rId35"/>
    <sheet name="c23-no se usa" sheetId="81" state="hidden" r:id="rId36"/>
    <sheet name="G11" sheetId="80" r:id="rId37"/>
    <sheet name="G12" sheetId="83" r:id="rId38"/>
    <sheet name="G13" sheetId="39" r:id="rId39"/>
    <sheet name="G12a" sheetId="73" r:id="rId40"/>
    <sheet name="C23" sheetId="84" r:id="rId41"/>
    <sheet name="C24" sheetId="85" r:id="rId42"/>
  </sheets>
  <externalReferences>
    <externalReference r:id="rId43"/>
    <externalReference r:id="rId44"/>
    <externalReference r:id="rId45"/>
    <externalReference r:id="rId46"/>
    <externalReference r:id="rId47"/>
  </externalReferences>
  <definedNames>
    <definedName name="__123Graph_D" localSheetId="17" hidden="1">'[1]1990'!#REF!</definedName>
    <definedName name="__123Graph_D" localSheetId="23" hidden="1">'[1]1990'!#REF!</definedName>
    <definedName name="__123Graph_D" localSheetId="34" hidden="1">'[2]1990'!#REF!</definedName>
    <definedName name="__123Graph_D" localSheetId="40" hidden="1">'[3]1990'!#REF!</definedName>
    <definedName name="__123Graph_D" localSheetId="35" hidden="1">'[2]1990'!#REF!</definedName>
    <definedName name="__123Graph_D" localSheetId="41" hidden="1">'[3]1990'!#REF!</definedName>
    <definedName name="__123Graph_D" localSheetId="11" hidden="1">'[1]1990'!#REF!</definedName>
    <definedName name="__123Graph_D" localSheetId="10" hidden="1">'[1]1990'!#REF!</definedName>
    <definedName name="__123Graph_D" hidden="1">'[1]1990'!#REF!</definedName>
    <definedName name="__123Graph_E" localSheetId="17" hidden="1">'[1]1990'!#REF!</definedName>
    <definedName name="__123Graph_E" localSheetId="23" hidden="1">'[1]1990'!#REF!</definedName>
    <definedName name="__123Graph_E" localSheetId="34" hidden="1">'[2]1990'!#REF!</definedName>
    <definedName name="__123Graph_E" localSheetId="40" hidden="1">'[3]1990'!#REF!</definedName>
    <definedName name="__123Graph_E" localSheetId="35" hidden="1">'[2]1990'!#REF!</definedName>
    <definedName name="__123Graph_E" localSheetId="41" hidden="1">'[3]1990'!#REF!</definedName>
    <definedName name="__123Graph_E" localSheetId="11" hidden="1">'[1]1990'!#REF!</definedName>
    <definedName name="__123Graph_E" localSheetId="10" hidden="1">'[1]1990'!#REF!</definedName>
    <definedName name="__123Graph_E" hidden="1">'[1]1990'!#REF!</definedName>
    <definedName name="__123Graph_F" localSheetId="17" hidden="1">'[1]1990'!#REF!</definedName>
    <definedName name="__123Graph_F" localSheetId="23" hidden="1">'[1]1990'!#REF!</definedName>
    <definedName name="__123Graph_F" localSheetId="34" hidden="1">'[2]1990'!#REF!</definedName>
    <definedName name="__123Graph_F" localSheetId="40" hidden="1">'[3]1990'!#REF!</definedName>
    <definedName name="__123Graph_F" localSheetId="35" hidden="1">'[2]1990'!#REF!</definedName>
    <definedName name="__123Graph_F" localSheetId="41" hidden="1">'[3]1990'!#REF!</definedName>
    <definedName name="__123Graph_F" localSheetId="11" hidden="1">'[1]1990'!#REF!</definedName>
    <definedName name="__123Graph_F" localSheetId="10" hidden="1">'[1]1990'!#REF!</definedName>
    <definedName name="__123Graph_F" hidden="1">'[1]1990'!#REF!</definedName>
    <definedName name="_221341126644" localSheetId="10">'G4'!#REF!</definedName>
    <definedName name="_Fill" localSheetId="17" hidden="1">#REF!</definedName>
    <definedName name="_Fill" localSheetId="23" hidden="1">#REF!</definedName>
    <definedName name="_Fill" localSheetId="40" hidden="1">#REF!</definedName>
    <definedName name="_Fill" localSheetId="41" hidden="1">#REF!</definedName>
    <definedName name="_Fill" localSheetId="11" hidden="1">#REF!</definedName>
    <definedName name="_Fill" localSheetId="10" hidden="1">#REF!</definedName>
    <definedName name="_Fill" hidden="1">#REF!</definedName>
    <definedName name="_xlnm._FilterDatabase" localSheetId="37" hidden="1">'G12'!$A$6:$A$45</definedName>
    <definedName name="a" localSheetId="17">DATE(YEAR('C10'!Loan_Start),MONTH('C10'!Loan_Start)+Payment_Number,DAY('C10'!Loan_Start))</definedName>
    <definedName name="a" localSheetId="23">DATE(YEAR('C14'!Loan_Start),MONTH('C14'!Loan_Start)+Payment_Number,DAY('C14'!Loan_Start))</definedName>
    <definedName name="a" localSheetId="34">DATE(YEAR(Loan_Start),MONTH(Loan_Start)+Payment_Number,DAY(Loan_Start))</definedName>
    <definedName name="a" localSheetId="40">DATE(YEAR('C23'!Loan_Start),MONTH('C23'!Loan_Start)+Payment_Number,DAY('C23'!Loan_Start))</definedName>
    <definedName name="a" localSheetId="35">DATE(YEAR(Loan_Start),MONTH(Loan_Start)+Payment_Number,DAY(Loan_Start))</definedName>
    <definedName name="a" localSheetId="41">DATE(YEAR('C24'!Loan_Start),MONTH('C24'!Loan_Start)+Payment_Number,DAY('C24'!Loan_Start))</definedName>
    <definedName name="a" localSheetId="11">DATE(YEAR('C7'!Loan_Start),MONTH('C7'!Loan_Start)+Payment_Number,DAY('C7'!Loan_Start))</definedName>
    <definedName name="a" localSheetId="10">DATE(YEAR('G4'!Loan_Start),MONTH('G4'!Loan_Start)+Payment_Number,DAY('G4'!Loan_Start))</definedName>
    <definedName name="a">DATE(YEAR(Loan_Start),MONTH(Loan_Start)+Payment_Number,DAY(Loan_Start))</definedName>
    <definedName name="A_impresión_IM" localSheetId="17">#REF!</definedName>
    <definedName name="A_impresión_IM" localSheetId="23">#REF!</definedName>
    <definedName name="A_impresión_IM" localSheetId="40">#REF!</definedName>
    <definedName name="A_impresión_IM" localSheetId="41">#REF!</definedName>
    <definedName name="A_impresión_IM" localSheetId="11">#REF!</definedName>
    <definedName name="A_impresión_IM" localSheetId="10">#REF!</definedName>
    <definedName name="A_impresión_IM">#REF!</definedName>
    <definedName name="aaaa" localSheetId="40">MATCH(0.01,'C23'!End_Bal,-1)+1</definedName>
    <definedName name="aaaa" localSheetId="41">MATCH(0.01,'C24'!End_Bal,-1)+1</definedName>
    <definedName name="aaaa">MATCH(0.01,End_Bal,-1)+1</definedName>
    <definedName name="abc" localSheetId="17">IF('C10'!Loan_Amount*'C10'!Interest_Rate*'C10'!Loan_Years*'C10'!Loan_Start&gt;0,1,0)</definedName>
    <definedName name="abc" localSheetId="23">IF('C14'!Loan_Amount*'C14'!Interest_Rate*'C14'!Loan_Years*'C14'!Loan_Start&gt;0,1,0)</definedName>
    <definedName name="abc" localSheetId="34">IF(Loan_Amount*Interest_Rate*Loan_Years*Loan_Start&gt;0,1,0)</definedName>
    <definedName name="abc" localSheetId="40">IF('C23'!Loan_Amount*'C23'!Interest_Rate*'C23'!Loan_Years*'C23'!Loan_Start&gt;0,1,0)</definedName>
    <definedName name="abc" localSheetId="35">IF(Loan_Amount*Interest_Rate*Loan_Years*Loan_Start&gt;0,1,0)</definedName>
    <definedName name="abc" localSheetId="41">IF('C24'!Loan_Amount*'C24'!Interest_Rate*'C24'!Loan_Years*'C24'!Loan_Start&gt;0,1,0)</definedName>
    <definedName name="abc" localSheetId="11">IF('C7'!Loan_Amount*'C7'!Interest_Rate*'C7'!Loan_Years*'C7'!Loan_Start&gt;0,1,0)</definedName>
    <definedName name="abc" localSheetId="10">IF('G4'!Loan_Amount*'G4'!Interest_Rate*'G4'!Loan_Years*'G4'!Loan_Start&gt;0,1,0)</definedName>
    <definedName name="abc">IF(Loan_Amount*Interest_Rate*Loan_Years*Loan_Start&gt;0,1,0)</definedName>
    <definedName name="autapartesusegmmcal" localSheetId="40">#REF!</definedName>
    <definedName name="autapartesusegmmcal" localSheetId="41">#REF!</definedName>
    <definedName name="autapartesusegmmcal">#REF!</definedName>
    <definedName name="autopartesusbsejmm" localSheetId="40">#REF!</definedName>
    <definedName name="autopartesusbsejmm" localSheetId="41">#REF!</definedName>
    <definedName name="autopartesusbsejmm">#REF!</definedName>
    <definedName name="b" localSheetId="17">IF('C10'!Loan_Amount*'C10'!Interest_Rate*'C10'!Loan_Years*'C10'!Loan_Start&gt;0,1,0)</definedName>
    <definedName name="b" localSheetId="23">IF('C14'!Loan_Amount*'C14'!Interest_Rate*'C14'!Loan_Years*'C14'!Loan_Start&gt;0,1,0)</definedName>
    <definedName name="b" localSheetId="34">IF(Loan_Amount*Interest_Rate*Loan_Years*Loan_Start&gt;0,1,0)</definedName>
    <definedName name="b" localSheetId="40">IF('C23'!Loan_Amount*'C23'!Interest_Rate*'C23'!Loan_Years*'C23'!Loan_Start&gt;0,1,0)</definedName>
    <definedName name="b" localSheetId="35">IF(Loan_Amount*Interest_Rate*Loan_Years*Loan_Start&gt;0,1,0)</definedName>
    <definedName name="b" localSheetId="41">IF('C24'!Loan_Amount*'C24'!Interest_Rate*'C24'!Loan_Years*'C24'!Loan_Start&gt;0,1,0)</definedName>
    <definedName name="b" localSheetId="11">IF('C7'!Loan_Amount*'C7'!Interest_Rate*'C7'!Loan_Years*'C7'!Loan_Start&gt;0,1,0)</definedName>
    <definedName name="b" localSheetId="10">IF('G4'!Loan_Amount*'G4'!Interest_Rate*'G4'!Loan_Years*'G4'!Loan_Start&gt;0,1,0)</definedName>
    <definedName name="b">IF(Loan_Amount*Interest_Rate*Loan_Years*Loan_Start&gt;0,1,0)</definedName>
    <definedName name="bchdyeu" localSheetId="34" hidden="1">'[2]1990'!#REF!</definedName>
    <definedName name="bchdyeu" localSheetId="40" hidden="1">'[3]1990'!#REF!</definedName>
    <definedName name="bchdyeu" localSheetId="35" hidden="1">'[2]1990'!#REF!</definedName>
    <definedName name="bchdyeu" localSheetId="41" hidden="1">'[3]1990'!#REF!</definedName>
    <definedName name="bchdyeu" hidden="1">'[1]1990'!#REF!</definedName>
    <definedName name="Beg_Bal" localSheetId="17">#REF!</definedName>
    <definedName name="Beg_Bal" localSheetId="23">#REF!</definedName>
    <definedName name="Beg_Bal" localSheetId="40">#REF!</definedName>
    <definedName name="Beg_Bal" localSheetId="41">#REF!</definedName>
    <definedName name="Beg_Bal" localSheetId="11">#REF!</definedName>
    <definedName name="Beg_Bal" localSheetId="10">#REF!</definedName>
    <definedName name="Beg_Bal">#REF!</definedName>
    <definedName name="caldutsegmentos" localSheetId="40">#REF!</definedName>
    <definedName name="caldutsegmentos" localSheetId="41">#REF!</definedName>
    <definedName name="caldutsegmentos">#REF!</definedName>
    <definedName name="Data" localSheetId="17">#REF!</definedName>
    <definedName name="Data" localSheetId="23">#REF!</definedName>
    <definedName name="Data" localSheetId="40">#REF!</definedName>
    <definedName name="Data" localSheetId="41">#REF!</definedName>
    <definedName name="Data" localSheetId="11">#REF!</definedName>
    <definedName name="Data" localSheetId="10">#REF!</definedName>
    <definedName name="Data">#REF!</definedName>
    <definedName name="DIFERENCIAS">#N/A</definedName>
    <definedName name="End_Bal" localSheetId="17">#REF!</definedName>
    <definedName name="End_Bal" localSheetId="23">#REF!</definedName>
    <definedName name="End_Bal" localSheetId="40">#REF!</definedName>
    <definedName name="End_Bal" localSheetId="41">#REF!</definedName>
    <definedName name="End_Bal" localSheetId="11">#REF!</definedName>
    <definedName name="End_Bal" localSheetId="10">#REF!</definedName>
    <definedName name="End_Bal">#REF!</definedName>
    <definedName name="Euparaautomotrizfincaldut" localSheetId="40">#REF!</definedName>
    <definedName name="Euparaautomotrizfincaldut" localSheetId="41">#REF!</definedName>
    <definedName name="Euparaautomotrizfincaldut">#REF!</definedName>
    <definedName name="Euparaautomotrizfingenval" localSheetId="40">#REF!</definedName>
    <definedName name="Euparaautomotrizfingenval" localSheetId="41">#REF!</definedName>
    <definedName name="Euparaautomotrizfingenval">#REF!</definedName>
    <definedName name="Extra_Pay" localSheetId="17">#REF!</definedName>
    <definedName name="Extra_Pay" localSheetId="23">#REF!</definedName>
    <definedName name="Extra_Pay" localSheetId="40">#REF!</definedName>
    <definedName name="Extra_Pay" localSheetId="41">#REF!</definedName>
    <definedName name="Extra_Pay" localSheetId="11">#REF!</definedName>
    <definedName name="Extra_Pay" localSheetId="10">#REF!</definedName>
    <definedName name="Extra_Pay">#REF!</definedName>
    <definedName name="Full_Print" localSheetId="17">#REF!</definedName>
    <definedName name="Full_Print" localSheetId="23">#REF!</definedName>
    <definedName name="Full_Print" localSheetId="40">#REF!</definedName>
    <definedName name="Full_Print" localSheetId="41">#REF!</definedName>
    <definedName name="Full_Print" localSheetId="11">#REF!</definedName>
    <definedName name="Full_Print" localSheetId="10">#REF!</definedName>
    <definedName name="Full_Print">#REF!</definedName>
    <definedName name="g" localSheetId="17">Scheduled_Payment+Extra_Payment</definedName>
    <definedName name="g" localSheetId="23">Scheduled_Payment+Extra_Payment</definedName>
    <definedName name="g" localSheetId="34">Scheduled_Payment+Extra_Payment</definedName>
    <definedName name="g" localSheetId="40">Scheduled_Payment+Extra_Payment</definedName>
    <definedName name="g" localSheetId="35">Scheduled_Payment+Extra_Payment</definedName>
    <definedName name="g" localSheetId="41">Scheduled_Payment+Extra_Payment</definedName>
    <definedName name="g" localSheetId="11">Scheduled_Payment+Extra_Payment</definedName>
    <definedName name="g" localSheetId="10">Scheduled_Payment+Extra_Payment</definedName>
    <definedName name="g">Scheduled_Payment+Extra_Payment</definedName>
    <definedName name="ghj" localSheetId="34" hidden="1">'[2]1990'!#REF!</definedName>
    <definedName name="ghj" localSheetId="40" hidden="1">'[3]1990'!#REF!</definedName>
    <definedName name="ghj" localSheetId="35" hidden="1">'[2]1990'!#REF!</definedName>
    <definedName name="ghj" localSheetId="41" hidden="1">'[3]1990'!#REF!</definedName>
    <definedName name="ghj" hidden="1">'[1]1990'!#REF!</definedName>
    <definedName name="Header_Row" localSheetId="17">ROW(#REF!)</definedName>
    <definedName name="Header_Row" localSheetId="23">ROW(#REF!)</definedName>
    <definedName name="Header_Row" localSheetId="40">ROW(#REF!)</definedName>
    <definedName name="Header_Row" localSheetId="41">ROW(#REF!)</definedName>
    <definedName name="Header_Row" localSheetId="11">ROW(#REF!)</definedName>
    <definedName name="Header_Row" localSheetId="10">ROW(#REF!)</definedName>
    <definedName name="Header_Row">ROW(#REF!)</definedName>
    <definedName name="Int" localSheetId="17">#REF!</definedName>
    <definedName name="Int" localSheetId="23">#REF!</definedName>
    <definedName name="Int" localSheetId="40">#REF!</definedName>
    <definedName name="Int" localSheetId="41">#REF!</definedName>
    <definedName name="Int" localSheetId="11">#REF!</definedName>
    <definedName name="Int" localSheetId="10">#REF!</definedName>
    <definedName name="Int">#REF!</definedName>
    <definedName name="Interest_Rate" localSheetId="17">#REF!</definedName>
    <definedName name="Interest_Rate" localSheetId="23">#REF!</definedName>
    <definedName name="Interest_Rate" localSheetId="40">#REF!</definedName>
    <definedName name="Interest_Rate" localSheetId="41">#REF!</definedName>
    <definedName name="Interest_Rate" localSheetId="11">#REF!</definedName>
    <definedName name="Interest_Rate" localSheetId="10">#REF!</definedName>
    <definedName name="Interest_Rate">#REF!</definedName>
    <definedName name="klj" localSheetId="34" hidden="1">'[2]1990'!#REF!</definedName>
    <definedName name="klj" localSheetId="40" hidden="1">'[3]1990'!#REF!</definedName>
    <definedName name="klj" localSheetId="35" hidden="1">'[2]1990'!#REF!</definedName>
    <definedName name="klj" localSheetId="41" hidden="1">'[3]1990'!#REF!</definedName>
    <definedName name="klj" hidden="1">'[1]1990'!#REF!</definedName>
    <definedName name="L" localSheetId="17">Scheduled_Payment+Extra_Payment</definedName>
    <definedName name="L" localSheetId="23">Scheduled_Payment+Extra_Payment</definedName>
    <definedName name="L" localSheetId="34">Scheduled_Payment+Extra_Payment</definedName>
    <definedName name="L" localSheetId="40">Scheduled_Payment+Extra_Payment</definedName>
    <definedName name="L" localSheetId="35">Scheduled_Payment+Extra_Payment</definedName>
    <definedName name="L" localSheetId="41">Scheduled_Payment+Extra_Payment</definedName>
    <definedName name="L" localSheetId="11">Scheduled_Payment+Extra_Payment</definedName>
    <definedName name="L" localSheetId="10">Scheduled_Payment+Extra_Payment</definedName>
    <definedName name="L">Scheduled_Payment+Extra_Payment</definedName>
    <definedName name="Last_Row" localSheetId="17">IF('C10'!Values_Entered,'C10'!Header_Row+'C10'!Number_of_Payments,'C10'!Header_Row)</definedName>
    <definedName name="Last_Row" localSheetId="23">IF('C14'!Values_Entered,'C14'!Header_Row+'C14'!Number_of_Payments,'C14'!Header_Row)</definedName>
    <definedName name="Last_Row" localSheetId="11">IF('C7'!Values_Entered,'C7'!Header_Row+'C7'!Number_of_Payments,'C7'!Header_Row)</definedName>
    <definedName name="Last_Row" localSheetId="10">IF('G4'!Values_Entered,'G4'!Header_Row+'G4'!Number_of_Payments,'G4'!Header_Row)</definedName>
    <definedName name="Last_Row">#N/A</definedName>
    <definedName name="Loan_Amount" localSheetId="17">#REF!</definedName>
    <definedName name="Loan_Amount" localSheetId="23">#REF!</definedName>
    <definedName name="Loan_Amount" localSheetId="40">#REF!</definedName>
    <definedName name="Loan_Amount" localSheetId="41">#REF!</definedName>
    <definedName name="Loan_Amount" localSheetId="11">#REF!</definedName>
    <definedName name="Loan_Amount" localSheetId="10">#REF!</definedName>
    <definedName name="Loan_Amount">#REF!</definedName>
    <definedName name="Loan_Start" localSheetId="17">#REF!</definedName>
    <definedName name="Loan_Start" localSheetId="23">#REF!</definedName>
    <definedName name="Loan_Start" localSheetId="40">#REF!</definedName>
    <definedName name="Loan_Start" localSheetId="41">#REF!</definedName>
    <definedName name="Loan_Start" localSheetId="11">#REF!</definedName>
    <definedName name="Loan_Start" localSheetId="10">#REF!</definedName>
    <definedName name="Loan_Start">#REF!</definedName>
    <definedName name="Loan_Years" localSheetId="17">#REF!</definedName>
    <definedName name="Loan_Years" localSheetId="23">#REF!</definedName>
    <definedName name="Loan_Years" localSheetId="40">#REF!</definedName>
    <definedName name="Loan_Years" localSheetId="41">#REF!</definedName>
    <definedName name="Loan_Years" localSheetId="11">#REF!</definedName>
    <definedName name="Loan_Years" localSheetId="10">#REF!</definedName>
    <definedName name="Loan_Years">#REF!</definedName>
    <definedName name="lolo" localSheetId="17">OFFSET('C10'!Full_Print,0,0,'C10'!Last_Row)</definedName>
    <definedName name="lolo" localSheetId="23">OFFSET('C14'!Full_Print,0,0,'C14'!Last_Row)</definedName>
    <definedName name="lolo" localSheetId="34">OFFSET(Full_Print,0,0,Last_Row)</definedName>
    <definedName name="lolo" localSheetId="40">OFFSET('C23'!Full_Print,0,0,[0]!Last_Row)</definedName>
    <definedName name="lolo" localSheetId="35">OFFSET(Full_Print,0,0,Last_Row)</definedName>
    <definedName name="lolo" localSheetId="41">OFFSET('C24'!Full_Print,0,0,[0]!Last_Row)</definedName>
    <definedName name="lolo" localSheetId="11">OFFSET('C7'!Full_Print,0,0,Last_Row)</definedName>
    <definedName name="lolo" localSheetId="10">OFFSET('G4'!Full_Print,0,0,[0]!Last_Row)</definedName>
    <definedName name="lolo">OFFSET(Full_Print,0,0,Last_Row)</definedName>
    <definedName name="no" localSheetId="40">Scheduled_Payment+Extra_Payment</definedName>
    <definedName name="no" localSheetId="41">Scheduled_Payment+Extra_Payment</definedName>
    <definedName name="no">Scheduled_Payment+Extra_Payment</definedName>
    <definedName name="Num_Pmt_Per_Year" localSheetId="17">#REF!</definedName>
    <definedName name="Num_Pmt_Per_Year" localSheetId="23">#REF!</definedName>
    <definedName name="Num_Pmt_Per_Year" localSheetId="40">#REF!</definedName>
    <definedName name="Num_Pmt_Per_Year" localSheetId="41">#REF!</definedName>
    <definedName name="Num_Pmt_Per_Year" localSheetId="11">#REF!</definedName>
    <definedName name="Num_Pmt_Per_Year" localSheetId="10">#REF!</definedName>
    <definedName name="Num_Pmt_Per_Year">#REF!</definedName>
    <definedName name="Number_of_Payments" localSheetId="17">MATCH(0.01,'C10'!End_Bal,-1)+1</definedName>
    <definedName name="Number_of_Payments" localSheetId="23">MATCH(0.01,'C14'!End_Bal,-1)+1</definedName>
    <definedName name="Number_of_Payments" localSheetId="34">MATCH(0.01,End_Bal,-1)+1</definedName>
    <definedName name="Number_of_Payments" localSheetId="40">MATCH(0.01,'C23'!End_Bal,-1)+1</definedName>
    <definedName name="Number_of_Payments" localSheetId="35">MATCH(0.01,End_Bal,-1)+1</definedName>
    <definedName name="Number_of_Payments" localSheetId="41">MATCH(0.01,'C24'!End_Bal,-1)+1</definedName>
    <definedName name="Number_of_Payments" localSheetId="11">MATCH(0.01,'C7'!End_Bal,-1)+1</definedName>
    <definedName name="Number_of_Payments" localSheetId="10">MATCH(0.01,'G4'!End_Bal,-1)+1</definedName>
    <definedName name="Number_of_Payments">MATCH(0.01,End_Bal,-1)+1</definedName>
    <definedName name="paisesautomotcaldut" localSheetId="40">#REF!</definedName>
    <definedName name="paisesautomotcaldut" localSheetId="41">#REF!</definedName>
    <definedName name="paisesautomotcaldut">#REF!</definedName>
    <definedName name="paisesautomotgenval" localSheetId="40">#REF!</definedName>
    <definedName name="paisesautomotgenval" localSheetId="41">#REF!</definedName>
    <definedName name="paisesautomotgenval">#REF!</definedName>
    <definedName name="paisesparafincaldut" localSheetId="40">#REF!</definedName>
    <definedName name="paisesparafincaldut" localSheetId="41">#REF!</definedName>
    <definedName name="paisesparafincaldut">#REF!</definedName>
    <definedName name="paisesparafingenvalporsegmentos" localSheetId="40">#REF!</definedName>
    <definedName name="paisesparafingenvalporsegmentos" localSheetId="41">#REF!</definedName>
    <definedName name="paisesparafingenvalporsegmentos">#REF!</definedName>
    <definedName name="paisesysegmentos" localSheetId="40">#REF!</definedName>
    <definedName name="paisesysegmentos" localSheetId="41">#REF!</definedName>
    <definedName name="paisesysegmentos">#REF!</definedName>
    <definedName name="Pay_Date" localSheetId="17">#REF!</definedName>
    <definedName name="Pay_Date" localSheetId="23">#REF!</definedName>
    <definedName name="Pay_Date" localSheetId="40">#REF!</definedName>
    <definedName name="Pay_Date" localSheetId="41">#REF!</definedName>
    <definedName name="Pay_Date" localSheetId="11">#REF!</definedName>
    <definedName name="Pay_Date" localSheetId="10">#REF!</definedName>
    <definedName name="Pay_Date">#REF!</definedName>
    <definedName name="Pay_Num" localSheetId="17">#REF!</definedName>
    <definedName name="Pay_Num" localSheetId="23">#REF!</definedName>
    <definedName name="Pay_Num" localSheetId="40">#REF!</definedName>
    <definedName name="Pay_Num" localSheetId="41">#REF!</definedName>
    <definedName name="Pay_Num" localSheetId="11">#REF!</definedName>
    <definedName name="Pay_Num" localSheetId="10">#REF!</definedName>
    <definedName name="Pay_Num">#REF!</definedName>
    <definedName name="Payment_Date" localSheetId="17">DATE(YEAR('C10'!Loan_Start),MONTH('C10'!Loan_Start)+Payment_Number,DAY('C10'!Loan_Start))</definedName>
    <definedName name="Payment_Date" localSheetId="23">DATE(YEAR('C14'!Loan_Start),MONTH('C14'!Loan_Start)+Payment_Number,DAY('C14'!Loan_Start))</definedName>
    <definedName name="Payment_Date" localSheetId="34">DATE(YEAR(Loan_Start),MONTH(Loan_Start)+Payment_Number,DAY(Loan_Start))</definedName>
    <definedName name="Payment_Date" localSheetId="40">DATE(YEAR('C23'!Loan_Start),MONTH('C23'!Loan_Start)+Payment_Number,DAY('C23'!Loan_Start))</definedName>
    <definedName name="Payment_Date" localSheetId="35">DATE(YEAR(Loan_Start),MONTH(Loan_Start)+Payment_Number,DAY(Loan_Start))</definedName>
    <definedName name="Payment_Date" localSheetId="41">DATE(YEAR('C24'!Loan_Start),MONTH('C24'!Loan_Start)+Payment_Number,DAY('C24'!Loan_Start))</definedName>
    <definedName name="Payment_Date" localSheetId="11">DATE(YEAR('C7'!Loan_Start),MONTH('C7'!Loan_Start)+Payment_Number,DAY('C7'!Loan_Start))</definedName>
    <definedName name="Payment_Date" localSheetId="10">DATE(YEAR('G4'!Loan_Start),MONTH('G4'!Loan_Start)+Payment_Number,DAY('G4'!Loan_Start))</definedName>
    <definedName name="Payment_Date">DATE(YEAR(Loan_Start),MONTH(Loan_Start)+Payment_Number,DAY(Loan_Start))</definedName>
    <definedName name="porsegmentos" localSheetId="40">#REF!</definedName>
    <definedName name="porsegmentos" localSheetId="41">#REF!</definedName>
    <definedName name="porsegmentos">#REF!</definedName>
    <definedName name="Princ" localSheetId="17">#REF!</definedName>
    <definedName name="Princ" localSheetId="23">#REF!</definedName>
    <definedName name="Princ" localSheetId="40">#REF!</definedName>
    <definedName name="Princ" localSheetId="41">#REF!</definedName>
    <definedName name="Princ" localSheetId="11">#REF!</definedName>
    <definedName name="Princ" localSheetId="10">#REF!</definedName>
    <definedName name="Princ">#REF!</definedName>
    <definedName name="Print_Area_Reset" localSheetId="17">OFFSET('C10'!Full_Print,0,0,'C10'!Last_Row)</definedName>
    <definedName name="Print_Area_Reset" localSheetId="23">OFFSET('C14'!Full_Print,0,0,'C14'!Last_Row)</definedName>
    <definedName name="Print_Area_Reset" localSheetId="34">OFFSET(Full_Print,0,0,Last_Row)</definedName>
    <definedName name="Print_Area_Reset" localSheetId="40">OFFSET('C23'!Full_Print,0,0,[0]!Last_Row)</definedName>
    <definedName name="Print_Area_Reset" localSheetId="35">OFFSET(Full_Print,0,0,Last_Row)</definedName>
    <definedName name="Print_Area_Reset" localSheetId="41">OFFSET('C24'!Full_Print,0,0,[0]!Last_Row)</definedName>
    <definedName name="Print_Area_Reset" localSheetId="11">OFFSET('C7'!Full_Print,0,0,'C7'!Last_Row)</definedName>
    <definedName name="Print_Area_Reset" localSheetId="10">OFFSET('G4'!Full_Print,0,0,'G4'!Last_Row)</definedName>
    <definedName name="Print_Area_Reset">OFFSET(Full_Print,0,0,Last_Row)</definedName>
    <definedName name="PRUEBA" localSheetId="17">OFFSET('C10'!Full_Print,0,0,'C10'!Last_Row)</definedName>
    <definedName name="PRUEBA" localSheetId="23">OFFSET('C14'!Full_Print,0,0,'C14'!Last_Row)</definedName>
    <definedName name="PRUEBA" localSheetId="34">#N/A</definedName>
    <definedName name="PRUEBA" localSheetId="40">#N/A</definedName>
    <definedName name="PRUEBA" localSheetId="35">#N/A</definedName>
    <definedName name="PRUEBA" localSheetId="41">#N/A</definedName>
    <definedName name="PRUEBA" localSheetId="11">OFFSET(Full_Print,0,0,Last_Row)</definedName>
    <definedName name="PRUEBA">OFFSET('G4'!Full_Print,0,0,Last_Row)</definedName>
    <definedName name="sader" localSheetId="34" hidden="1">'[2]1990'!#REF!</definedName>
    <definedName name="sader" localSheetId="40" hidden="1">'[3]1990'!#REF!</definedName>
    <definedName name="sader" localSheetId="35" hidden="1">'[2]1990'!#REF!</definedName>
    <definedName name="sader" localSheetId="41" hidden="1">'[3]1990'!#REF!</definedName>
    <definedName name="sader" hidden="1">'[1]1990'!#REF!</definedName>
    <definedName name="Sched_Pay" localSheetId="17">#REF!</definedName>
    <definedName name="Sched_Pay" localSheetId="23">#REF!</definedName>
    <definedName name="Sched_Pay" localSheetId="40">#REF!</definedName>
    <definedName name="Sched_Pay" localSheetId="41">#REF!</definedName>
    <definedName name="Sched_Pay" localSheetId="11">#REF!</definedName>
    <definedName name="Sched_Pay" localSheetId="10">#REF!</definedName>
    <definedName name="Sched_Pay">#REF!</definedName>
    <definedName name="Scheduled_Extra_Payments" localSheetId="17">#REF!</definedName>
    <definedName name="Scheduled_Extra_Payments" localSheetId="23">#REF!</definedName>
    <definedName name="Scheduled_Extra_Payments" localSheetId="40">#REF!</definedName>
    <definedName name="Scheduled_Extra_Payments" localSheetId="41">#REF!</definedName>
    <definedName name="Scheduled_Extra_Payments" localSheetId="11">#REF!</definedName>
    <definedName name="Scheduled_Extra_Payments" localSheetId="10">#REF!</definedName>
    <definedName name="Scheduled_Extra_Payments">#REF!</definedName>
    <definedName name="Scheduled_Interest_Rate" localSheetId="17">#REF!</definedName>
    <definedName name="Scheduled_Interest_Rate" localSheetId="23">#REF!</definedName>
    <definedName name="Scheduled_Interest_Rate" localSheetId="40">#REF!</definedName>
    <definedName name="Scheduled_Interest_Rate" localSheetId="41">#REF!</definedName>
    <definedName name="Scheduled_Interest_Rate" localSheetId="11">#REF!</definedName>
    <definedName name="Scheduled_Interest_Rate" localSheetId="10">#REF!</definedName>
    <definedName name="Scheduled_Interest_Rate">#REF!</definedName>
    <definedName name="Scheduled_Monthly_Payment" localSheetId="17">#REF!</definedName>
    <definedName name="Scheduled_Monthly_Payment" localSheetId="23">#REF!</definedName>
    <definedName name="Scheduled_Monthly_Payment" localSheetId="40">#REF!</definedName>
    <definedName name="Scheduled_Monthly_Payment" localSheetId="41">#REF!</definedName>
    <definedName name="Scheduled_Monthly_Payment" localSheetId="11">#REF!</definedName>
    <definedName name="Scheduled_Monthly_Payment" localSheetId="10">#REF!</definedName>
    <definedName name="Scheduled_Monthly_Payment">#REF!</definedName>
    <definedName name="SCIAN">#REF!</definedName>
    <definedName name="Sector">#REF!</definedName>
    <definedName name="sector1">#REF!</definedName>
    <definedName name="Total_Interest" localSheetId="17">#REF!</definedName>
    <definedName name="Total_Interest" localSheetId="23">#REF!</definedName>
    <definedName name="Total_Interest" localSheetId="40">#REF!</definedName>
    <definedName name="Total_Interest" localSheetId="41">#REF!</definedName>
    <definedName name="Total_Interest" localSheetId="11">#REF!</definedName>
    <definedName name="Total_Interest" localSheetId="10">#REF!</definedName>
    <definedName name="Total_Interest">#REF!</definedName>
    <definedName name="Total_Pay" localSheetId="17">#REF!</definedName>
    <definedName name="Total_Pay" localSheetId="23">#REF!</definedName>
    <definedName name="Total_Pay" localSheetId="40">#REF!</definedName>
    <definedName name="Total_Pay" localSheetId="41">#REF!</definedName>
    <definedName name="Total_Pay" localSheetId="11">#REF!</definedName>
    <definedName name="Total_Pay" localSheetId="10">#REF!</definedName>
    <definedName name="Total_Pay">#REF!</definedName>
    <definedName name="Total_Payment" localSheetId="17">Scheduled_Payment+Extra_Payment</definedName>
    <definedName name="Total_Payment" localSheetId="23">Scheduled_Payment+Extra_Payment</definedName>
    <definedName name="Total_Payment" localSheetId="34">Scheduled_Payment+Extra_Payment</definedName>
    <definedName name="Total_Payment" localSheetId="40">Scheduled_Payment+Extra_Payment</definedName>
    <definedName name="Total_Payment" localSheetId="35">Scheduled_Payment+Extra_Payment</definedName>
    <definedName name="Total_Payment" localSheetId="41">Scheduled_Payment+Extra_Payment</definedName>
    <definedName name="Total_Payment" localSheetId="11">Scheduled_Payment+Extra_Payment</definedName>
    <definedName name="Total_Payment" localSheetId="10">Scheduled_Payment+Extra_Payment</definedName>
    <definedName name="Total_Payment">Scheduled_Payment+Extra_Payment</definedName>
    <definedName name="Totalcondistritosydemàseslabon" localSheetId="40">#REF!</definedName>
    <definedName name="Totalcondistritosydemàseslabon" localSheetId="41">#REF!</definedName>
    <definedName name="Totalcondistritosydemàseslabon">#REF!</definedName>
    <definedName name="Totalcondistritosydemàspaisessegmcaldut" localSheetId="40">#REF!</definedName>
    <definedName name="Totalcondistritosydemàspaisessegmcaldut" localSheetId="41">#REF!</definedName>
    <definedName name="Totalcondistritosydemàspaisessegmcaldut">#REF!</definedName>
    <definedName name="Values_Entered" localSheetId="17">IF('C10'!Loan_Amount*'C10'!Interest_Rate*'C10'!Loan_Years*'C10'!Loan_Start&gt;0,1,0)</definedName>
    <definedName name="Values_Entered" localSheetId="23">IF('C14'!Loan_Amount*'C14'!Interest_Rate*'C14'!Loan_Years*'C14'!Loan_Start&gt;0,1,0)</definedName>
    <definedName name="Values_Entered" localSheetId="34">IF(Loan_Amount*Interest_Rate*Loan_Years*Loan_Start&gt;0,1,0)</definedName>
    <definedName name="Values_Entered" localSheetId="40">IF('C23'!Loan_Amount*'C23'!Interest_Rate*'C23'!Loan_Years*'C23'!Loan_Start&gt;0,1,0)</definedName>
    <definedName name="Values_Entered" localSheetId="35">IF(Loan_Amount*Interest_Rate*Loan_Years*Loan_Start&gt;0,1,0)</definedName>
    <definedName name="Values_Entered" localSheetId="41">IF('C24'!Loan_Amount*'C24'!Interest_Rate*'C24'!Loan_Years*'C24'!Loan_Start&gt;0,1,0)</definedName>
    <definedName name="Values_Entered" localSheetId="11">IF('C7'!Loan_Amount*'C7'!Interest_Rate*'C7'!Loan_Years*'C7'!Loan_Start&gt;0,1,0)</definedName>
    <definedName name="Values_Entered" localSheetId="10">IF('G4'!Loan_Amount*'G4'!Interest_Rate*'G4'!Loan_Years*'G4'!Loan_Start&gt;0,1,0)</definedName>
    <definedName name="Values_Entered">IF(Loan_Amount*Interest_Rate*Loan_Years*Loan_Start&gt;0,1,0)</definedName>
    <definedName name="VARIABLES">#N/A</definedName>
    <definedName name="veiculoscaldut" localSheetId="40">#REF!</definedName>
    <definedName name="veiculoscaldut" localSheetId="41">#REF!</definedName>
    <definedName name="veiculoscaldut">#REF!</definedName>
    <definedName name="veiculosgenval" localSheetId="40">#REF!</definedName>
    <definedName name="veiculosgenval" localSheetId="41">#REF!</definedName>
    <definedName name="veiculosgenval">#REF!</definedName>
    <definedName name="x" localSheetId="17">Scheduled_Payment+Extra_Payment</definedName>
    <definedName name="x" localSheetId="23">Scheduled_Payment+Extra_Payment</definedName>
    <definedName name="x" localSheetId="34">Scheduled_Payment+Extra_Payment</definedName>
    <definedName name="x" localSheetId="40">Scheduled_Payment+Extra_Payment</definedName>
    <definedName name="x" localSheetId="35">Scheduled_Payment+Extra_Payment</definedName>
    <definedName name="x" localSheetId="41">Scheduled_Payment+Extra_Payment</definedName>
    <definedName name="x" localSheetId="11">Scheduled_Payment+Extra_Payment</definedName>
    <definedName name="x" localSheetId="10">Scheduled_Payment+Extra_Payment</definedName>
    <definedName name="x">Scheduled_Payment+Extra_Payment</definedName>
  </definedNames>
  <calcPr calcId="145621" concurrentCalc="0"/>
</workbook>
</file>

<file path=xl/calcChain.xml><?xml version="1.0" encoding="utf-8"?>
<calcChain xmlns="http://schemas.openxmlformats.org/spreadsheetml/2006/main">
  <c r="B375" i="13" l="1"/>
  <c r="B374" i="13"/>
  <c r="B372" i="13"/>
  <c r="B227" i="12"/>
  <c r="C227" i="12"/>
  <c r="D227" i="12"/>
  <c r="U139" i="83"/>
  <c r="T139" i="83"/>
  <c r="S139" i="83"/>
  <c r="R139" i="83"/>
  <c r="Q139" i="83"/>
  <c r="P139" i="83"/>
  <c r="O139" i="83"/>
  <c r="N139" i="83"/>
  <c r="M139" i="83"/>
  <c r="L139" i="83"/>
  <c r="K139" i="83"/>
  <c r="J139" i="83"/>
  <c r="I139" i="83"/>
  <c r="H139" i="83"/>
  <c r="G139" i="83"/>
  <c r="F139" i="83"/>
  <c r="E139" i="83"/>
  <c r="D139" i="83"/>
  <c r="C139" i="83"/>
  <c r="D136" i="83"/>
  <c r="E136" i="83"/>
  <c r="F136" i="83"/>
  <c r="G136" i="83"/>
  <c r="H136" i="83"/>
  <c r="I136" i="83"/>
  <c r="J136" i="83"/>
  <c r="K136" i="83"/>
  <c r="L136" i="83"/>
  <c r="M136" i="83"/>
  <c r="N136" i="83"/>
  <c r="U131" i="83"/>
  <c r="S131" i="83"/>
  <c r="P131" i="83"/>
  <c r="N131" i="83"/>
  <c r="M131" i="83"/>
  <c r="L131" i="83"/>
  <c r="K131" i="83"/>
  <c r="J131" i="83"/>
  <c r="I131" i="83"/>
  <c r="H131" i="83"/>
  <c r="G131" i="83"/>
  <c r="F131" i="83"/>
  <c r="E131" i="83"/>
  <c r="D131" i="83"/>
  <c r="U130" i="83"/>
  <c r="S130" i="83"/>
  <c r="P130" i="83"/>
  <c r="N130" i="83"/>
  <c r="M130" i="83"/>
  <c r="L130" i="83"/>
  <c r="K130" i="83"/>
  <c r="J130" i="83"/>
  <c r="I130" i="83"/>
  <c r="H130" i="83"/>
  <c r="G130" i="83"/>
  <c r="F130" i="83"/>
  <c r="E130" i="83"/>
  <c r="D130" i="83"/>
  <c r="U129" i="83"/>
  <c r="S129" i="83"/>
  <c r="P129" i="83"/>
  <c r="N129" i="83"/>
  <c r="M129" i="83"/>
  <c r="L129" i="83"/>
  <c r="K129" i="83"/>
  <c r="J129" i="83"/>
  <c r="I129" i="83"/>
  <c r="H129" i="83"/>
  <c r="G129" i="83"/>
  <c r="F129" i="83"/>
  <c r="E129" i="83"/>
  <c r="D129" i="83"/>
  <c r="U128" i="83"/>
  <c r="S128" i="83"/>
  <c r="P128" i="83"/>
  <c r="N128" i="83"/>
  <c r="M128" i="83"/>
  <c r="L128" i="83"/>
  <c r="K128" i="83"/>
  <c r="J128" i="83"/>
  <c r="I128" i="83"/>
  <c r="H128" i="83"/>
  <c r="G128" i="83"/>
  <c r="F128" i="83"/>
  <c r="E128" i="83"/>
  <c r="D128" i="83"/>
  <c r="U127" i="83"/>
  <c r="S127" i="83"/>
  <c r="P127" i="83"/>
  <c r="N127" i="83"/>
  <c r="M127" i="83"/>
  <c r="L127" i="83"/>
  <c r="K127" i="83"/>
  <c r="J127" i="83"/>
  <c r="I127" i="83"/>
  <c r="H127" i="83"/>
  <c r="G127" i="83"/>
  <c r="F127" i="83"/>
  <c r="E127" i="83"/>
  <c r="D127" i="83"/>
  <c r="U126" i="83"/>
  <c r="S126" i="83"/>
  <c r="P126" i="83"/>
  <c r="N126" i="83"/>
  <c r="M126" i="83"/>
  <c r="L126" i="83"/>
  <c r="K126" i="83"/>
  <c r="J126" i="83"/>
  <c r="I126" i="83"/>
  <c r="H126" i="83"/>
  <c r="G126" i="83"/>
  <c r="F126" i="83"/>
  <c r="E126" i="83"/>
  <c r="D126" i="83"/>
  <c r="U125" i="83"/>
  <c r="S125" i="83"/>
  <c r="P125" i="83"/>
  <c r="N125" i="83"/>
  <c r="M125" i="83"/>
  <c r="L125" i="83"/>
  <c r="K125" i="83"/>
  <c r="J125" i="83"/>
  <c r="I125" i="83"/>
  <c r="H125" i="83"/>
  <c r="G125" i="83"/>
  <c r="F125" i="83"/>
  <c r="E125" i="83"/>
  <c r="D125" i="83"/>
  <c r="U124" i="83"/>
  <c r="S124" i="83"/>
  <c r="P124" i="83"/>
  <c r="N124" i="83"/>
  <c r="M124" i="83"/>
  <c r="L124" i="83"/>
  <c r="K124" i="83"/>
  <c r="J124" i="83"/>
  <c r="I124" i="83"/>
  <c r="H124" i="83"/>
  <c r="G124" i="83"/>
  <c r="F124" i="83"/>
  <c r="E124" i="83"/>
  <c r="D124" i="83"/>
  <c r="U123" i="83"/>
  <c r="S123" i="83"/>
  <c r="P123" i="83"/>
  <c r="N123" i="83"/>
  <c r="M123" i="83"/>
  <c r="L123" i="83"/>
  <c r="K123" i="83"/>
  <c r="J123" i="83"/>
  <c r="I123" i="83"/>
  <c r="H123" i="83"/>
  <c r="G123" i="83"/>
  <c r="F123" i="83"/>
  <c r="E123" i="83"/>
  <c r="D123" i="83"/>
  <c r="U122" i="83"/>
  <c r="S122" i="83"/>
  <c r="P122" i="83"/>
  <c r="N122" i="83"/>
  <c r="M122" i="83"/>
  <c r="L122" i="83"/>
  <c r="K122" i="83"/>
  <c r="J122" i="83"/>
  <c r="I122" i="83"/>
  <c r="H122" i="83"/>
  <c r="G122" i="83"/>
  <c r="F122" i="83"/>
  <c r="E122" i="83"/>
  <c r="D122" i="83"/>
  <c r="U121" i="83"/>
  <c r="S121" i="83"/>
  <c r="P121" i="83"/>
  <c r="N121" i="83"/>
  <c r="M121" i="83"/>
  <c r="L121" i="83"/>
  <c r="K121" i="83"/>
  <c r="J121" i="83"/>
  <c r="I121" i="83"/>
  <c r="H121" i="83"/>
  <c r="G121" i="83"/>
  <c r="F121" i="83"/>
  <c r="E121" i="83"/>
  <c r="D121" i="83"/>
  <c r="U120" i="83"/>
  <c r="S120" i="83"/>
  <c r="P120" i="83"/>
  <c r="N120" i="83"/>
  <c r="M120" i="83"/>
  <c r="L120" i="83"/>
  <c r="K120" i="83"/>
  <c r="J120" i="83"/>
  <c r="I120" i="83"/>
  <c r="H120" i="83"/>
  <c r="G120" i="83"/>
  <c r="F120" i="83"/>
  <c r="E120" i="83"/>
  <c r="D120" i="83"/>
  <c r="U119" i="83"/>
  <c r="S119" i="83"/>
  <c r="P119" i="83"/>
  <c r="N119" i="83"/>
  <c r="M119" i="83"/>
  <c r="L119" i="83"/>
  <c r="K119" i="83"/>
  <c r="J119" i="83"/>
  <c r="I119" i="83"/>
  <c r="H119" i="83"/>
  <c r="G119" i="83"/>
  <c r="F119" i="83"/>
  <c r="E119" i="83"/>
  <c r="D119" i="83"/>
  <c r="U118" i="83"/>
  <c r="S118" i="83"/>
  <c r="P118" i="83"/>
  <c r="N118" i="83"/>
  <c r="M118" i="83"/>
  <c r="L118" i="83"/>
  <c r="K118" i="83"/>
  <c r="J118" i="83"/>
  <c r="I118" i="83"/>
  <c r="H118" i="83"/>
  <c r="G118" i="83"/>
  <c r="F118" i="83"/>
  <c r="E118" i="83"/>
  <c r="D118" i="83"/>
  <c r="U117" i="83"/>
  <c r="S117" i="83"/>
  <c r="P117" i="83"/>
  <c r="N117" i="83"/>
  <c r="M117" i="83"/>
  <c r="L117" i="83"/>
  <c r="K117" i="83"/>
  <c r="J117" i="83"/>
  <c r="I117" i="83"/>
  <c r="H117" i="83"/>
  <c r="G117" i="83"/>
  <c r="F117" i="83"/>
  <c r="E117" i="83"/>
  <c r="D117" i="83"/>
  <c r="U116" i="83"/>
  <c r="S116" i="83"/>
  <c r="P116" i="83"/>
  <c r="N116" i="83"/>
  <c r="M116" i="83"/>
  <c r="L116" i="83"/>
  <c r="K116" i="83"/>
  <c r="J116" i="83"/>
  <c r="I116" i="83"/>
  <c r="H116" i="83"/>
  <c r="G116" i="83"/>
  <c r="F116" i="83"/>
  <c r="E116" i="83"/>
  <c r="D116" i="83"/>
  <c r="U115" i="83"/>
  <c r="S115" i="83"/>
  <c r="P115" i="83"/>
  <c r="N115" i="83"/>
  <c r="M115" i="83"/>
  <c r="L115" i="83"/>
  <c r="K115" i="83"/>
  <c r="J115" i="83"/>
  <c r="I115" i="83"/>
  <c r="H115" i="83"/>
  <c r="G115" i="83"/>
  <c r="F115" i="83"/>
  <c r="E115" i="83"/>
  <c r="D115" i="83"/>
  <c r="U114" i="83"/>
  <c r="S114" i="83"/>
  <c r="P114" i="83"/>
  <c r="N114" i="83"/>
  <c r="M114" i="83"/>
  <c r="L114" i="83"/>
  <c r="K114" i="83"/>
  <c r="J114" i="83"/>
  <c r="I114" i="83"/>
  <c r="H114" i="83"/>
  <c r="G114" i="83"/>
  <c r="F114" i="83"/>
  <c r="E114" i="83"/>
  <c r="D114" i="83"/>
  <c r="U113" i="83"/>
  <c r="S113" i="83"/>
  <c r="P113" i="83"/>
  <c r="N113" i="83"/>
  <c r="M113" i="83"/>
  <c r="L113" i="83"/>
  <c r="K113" i="83"/>
  <c r="J113" i="83"/>
  <c r="I113" i="83"/>
  <c r="H113" i="83"/>
  <c r="G113" i="83"/>
  <c r="F113" i="83"/>
  <c r="E113" i="83"/>
  <c r="D113" i="83"/>
  <c r="U112" i="83"/>
  <c r="S112" i="83"/>
  <c r="P112" i="83"/>
  <c r="N112" i="83"/>
  <c r="M112" i="83"/>
  <c r="L112" i="83"/>
  <c r="K112" i="83"/>
  <c r="J112" i="83"/>
  <c r="I112" i="83"/>
  <c r="H112" i="83"/>
  <c r="G112" i="83"/>
  <c r="F112" i="83"/>
  <c r="E112" i="83"/>
  <c r="D112" i="83"/>
  <c r="U111" i="83"/>
  <c r="S111" i="83"/>
  <c r="P111" i="83"/>
  <c r="N111" i="83"/>
  <c r="M111" i="83"/>
  <c r="L111" i="83"/>
  <c r="K111" i="83"/>
  <c r="J111" i="83"/>
  <c r="I111" i="83"/>
  <c r="H111" i="83"/>
  <c r="G111" i="83"/>
  <c r="F111" i="83"/>
  <c r="E111" i="83"/>
  <c r="D111" i="83"/>
  <c r="U110" i="83"/>
  <c r="S110" i="83"/>
  <c r="P110" i="83"/>
  <c r="N110" i="83"/>
  <c r="M110" i="83"/>
  <c r="L110" i="83"/>
  <c r="K110" i="83"/>
  <c r="J110" i="83"/>
  <c r="I110" i="83"/>
  <c r="H110" i="83"/>
  <c r="G110" i="83"/>
  <c r="F110" i="83"/>
  <c r="E110" i="83"/>
  <c r="D110" i="83"/>
  <c r="U109" i="83"/>
  <c r="S109" i="83"/>
  <c r="P109" i="83"/>
  <c r="N109" i="83"/>
  <c r="M109" i="83"/>
  <c r="L109" i="83"/>
  <c r="K109" i="83"/>
  <c r="J109" i="83"/>
  <c r="I109" i="83"/>
  <c r="H109" i="83"/>
  <c r="G109" i="83"/>
  <c r="F109" i="83"/>
  <c r="E109" i="83"/>
  <c r="D109" i="83"/>
  <c r="U108" i="83"/>
  <c r="S108" i="83"/>
  <c r="P108" i="83"/>
  <c r="N108" i="83"/>
  <c r="M108" i="83"/>
  <c r="L108" i="83"/>
  <c r="K108" i="83"/>
  <c r="J108" i="83"/>
  <c r="I108" i="83"/>
  <c r="H108" i="83"/>
  <c r="G108" i="83"/>
  <c r="F108" i="83"/>
  <c r="E108" i="83"/>
  <c r="D108" i="83"/>
  <c r="U107" i="83"/>
  <c r="S107" i="83"/>
  <c r="P107" i="83"/>
  <c r="N107" i="83"/>
  <c r="M107" i="83"/>
  <c r="L107" i="83"/>
  <c r="K107" i="83"/>
  <c r="J107" i="83"/>
  <c r="I107" i="83"/>
  <c r="H107" i="83"/>
  <c r="G107" i="83"/>
  <c r="F107" i="83"/>
  <c r="E107" i="83"/>
  <c r="D107" i="83"/>
  <c r="U106" i="83"/>
  <c r="S106" i="83"/>
  <c r="P106" i="83"/>
  <c r="N106" i="83"/>
  <c r="M106" i="83"/>
  <c r="L106" i="83"/>
  <c r="K106" i="83"/>
  <c r="J106" i="83"/>
  <c r="I106" i="83"/>
  <c r="H106" i="83"/>
  <c r="G106" i="83"/>
  <c r="F106" i="83"/>
  <c r="E106" i="83"/>
  <c r="D106" i="83"/>
  <c r="U105" i="83"/>
  <c r="S105" i="83"/>
  <c r="P105" i="83"/>
  <c r="N105" i="83"/>
  <c r="M105" i="83"/>
  <c r="L105" i="83"/>
  <c r="K105" i="83"/>
  <c r="J105" i="83"/>
  <c r="I105" i="83"/>
  <c r="H105" i="83"/>
  <c r="G105" i="83"/>
  <c r="F105" i="83"/>
  <c r="E105" i="83"/>
  <c r="D105" i="83"/>
  <c r="U104" i="83"/>
  <c r="S104" i="83"/>
  <c r="P104" i="83"/>
  <c r="N104" i="83"/>
  <c r="M104" i="83"/>
  <c r="L104" i="83"/>
  <c r="K104" i="83"/>
  <c r="J104" i="83"/>
  <c r="I104" i="83"/>
  <c r="H104" i="83"/>
  <c r="G104" i="83"/>
  <c r="F104" i="83"/>
  <c r="E104" i="83"/>
  <c r="D104" i="83"/>
  <c r="U103" i="83"/>
  <c r="S103" i="83"/>
  <c r="P103" i="83"/>
  <c r="N103" i="83"/>
  <c r="M103" i="83"/>
  <c r="L103" i="83"/>
  <c r="K103" i="83"/>
  <c r="J103" i="83"/>
  <c r="I103" i="83"/>
  <c r="H103" i="83"/>
  <c r="G103" i="83"/>
  <c r="F103" i="83"/>
  <c r="E103" i="83"/>
  <c r="D103" i="83"/>
  <c r="U102" i="83"/>
  <c r="S102" i="83"/>
  <c r="P102" i="83"/>
  <c r="N102" i="83"/>
  <c r="M102" i="83"/>
  <c r="L102" i="83"/>
  <c r="K102" i="83"/>
  <c r="J102" i="83"/>
  <c r="I102" i="83"/>
  <c r="H102" i="83"/>
  <c r="G102" i="83"/>
  <c r="F102" i="83"/>
  <c r="E102" i="83"/>
  <c r="D102" i="83"/>
  <c r="U101" i="83"/>
  <c r="S101" i="83"/>
  <c r="P101" i="83"/>
  <c r="N101" i="83"/>
  <c r="M101" i="83"/>
  <c r="L101" i="83"/>
  <c r="K101" i="83"/>
  <c r="J101" i="83"/>
  <c r="I101" i="83"/>
  <c r="H101" i="83"/>
  <c r="G101" i="83"/>
  <c r="F101" i="83"/>
  <c r="E101" i="83"/>
  <c r="D101" i="83"/>
  <c r="U100" i="83"/>
  <c r="S100" i="83"/>
  <c r="P100" i="83"/>
  <c r="N100" i="83"/>
  <c r="M100" i="83"/>
  <c r="L100" i="83"/>
  <c r="K100" i="83"/>
  <c r="J100" i="83"/>
  <c r="I100" i="83"/>
  <c r="H100" i="83"/>
  <c r="G100" i="83"/>
  <c r="F100" i="83"/>
  <c r="E100" i="83"/>
  <c r="D100" i="83"/>
  <c r="U99" i="83"/>
  <c r="S99" i="83"/>
  <c r="P99" i="83"/>
  <c r="N99" i="83"/>
  <c r="M99" i="83"/>
  <c r="L99" i="83"/>
  <c r="K99" i="83"/>
  <c r="J99" i="83"/>
  <c r="I99" i="83"/>
  <c r="H99" i="83"/>
  <c r="G99" i="83"/>
  <c r="F99" i="83"/>
  <c r="E99" i="83"/>
  <c r="D99" i="83"/>
  <c r="U98" i="83"/>
  <c r="S98" i="83"/>
  <c r="P98" i="83"/>
  <c r="N98" i="83"/>
  <c r="M98" i="83"/>
  <c r="L98" i="83"/>
  <c r="K98" i="83"/>
  <c r="J98" i="83"/>
  <c r="I98" i="83"/>
  <c r="H98" i="83"/>
  <c r="G98" i="83"/>
  <c r="F98" i="83"/>
  <c r="E98" i="83"/>
  <c r="D98" i="83"/>
  <c r="U97" i="83"/>
  <c r="S97" i="83"/>
  <c r="P97" i="83"/>
  <c r="N97" i="83"/>
  <c r="M97" i="83"/>
  <c r="L97" i="83"/>
  <c r="K97" i="83"/>
  <c r="J97" i="83"/>
  <c r="I97" i="83"/>
  <c r="H97" i="83"/>
  <c r="G97" i="83"/>
  <c r="F97" i="83"/>
  <c r="E97" i="83"/>
  <c r="D97" i="83"/>
  <c r="U96" i="83"/>
  <c r="S96" i="83"/>
  <c r="P96" i="83"/>
  <c r="N96" i="83"/>
  <c r="M96" i="83"/>
  <c r="L96" i="83"/>
  <c r="K96" i="83"/>
  <c r="J96" i="83"/>
  <c r="I96" i="83"/>
  <c r="H96" i="83"/>
  <c r="G96" i="83"/>
  <c r="F96" i="83"/>
  <c r="E96" i="83"/>
  <c r="D96" i="83"/>
  <c r="U95" i="83"/>
  <c r="S95" i="83"/>
  <c r="P95" i="83"/>
  <c r="N95" i="83"/>
  <c r="M95" i="83"/>
  <c r="L95" i="83"/>
  <c r="K95" i="83"/>
  <c r="J95" i="83"/>
  <c r="I95" i="83"/>
  <c r="H95" i="83"/>
  <c r="G95" i="83"/>
  <c r="F95" i="83"/>
  <c r="E95" i="83"/>
  <c r="D95" i="83"/>
  <c r="U94" i="83"/>
  <c r="S94" i="83"/>
  <c r="P94" i="83"/>
  <c r="N94" i="83"/>
  <c r="M94" i="83"/>
  <c r="L94" i="83"/>
  <c r="K94" i="83"/>
  <c r="J94" i="83"/>
  <c r="I94" i="83"/>
  <c r="H94" i="83"/>
  <c r="G94" i="83"/>
  <c r="F94" i="83"/>
  <c r="E94" i="83"/>
  <c r="D94" i="83"/>
  <c r="U93" i="83"/>
  <c r="S93" i="83"/>
  <c r="P93" i="83"/>
  <c r="N93" i="83"/>
  <c r="M93" i="83"/>
  <c r="L93" i="83"/>
  <c r="K93" i="83"/>
  <c r="J93" i="83"/>
  <c r="I93" i="83"/>
  <c r="H93" i="83"/>
  <c r="G93" i="83"/>
  <c r="F93" i="83"/>
  <c r="E93" i="83"/>
  <c r="D93" i="83"/>
  <c r="U92" i="83"/>
  <c r="S92" i="83"/>
  <c r="P92" i="83"/>
  <c r="N92" i="83"/>
  <c r="M92" i="83"/>
  <c r="L92" i="83"/>
  <c r="K92" i="83"/>
  <c r="J92" i="83"/>
  <c r="I92" i="83"/>
  <c r="H92" i="83"/>
  <c r="G92" i="83"/>
  <c r="F92" i="83"/>
  <c r="E92" i="83"/>
  <c r="D92" i="83"/>
  <c r="U89" i="83"/>
  <c r="T89" i="83"/>
  <c r="S89" i="83"/>
  <c r="R89" i="83"/>
  <c r="Q89" i="83"/>
  <c r="P89" i="83"/>
  <c r="O89" i="83"/>
  <c r="N89" i="83"/>
  <c r="M89" i="83"/>
  <c r="L89" i="83"/>
  <c r="K89" i="83"/>
  <c r="J89" i="83"/>
  <c r="I89" i="83"/>
  <c r="H89" i="83"/>
  <c r="G89" i="83"/>
  <c r="F89" i="83"/>
  <c r="E89" i="83"/>
  <c r="D89" i="83"/>
  <c r="C89" i="83"/>
  <c r="U88" i="83"/>
  <c r="T88" i="83"/>
  <c r="S88" i="83"/>
  <c r="R88" i="83"/>
  <c r="Q88" i="83"/>
  <c r="P88" i="83"/>
  <c r="O88" i="83"/>
  <c r="N88" i="83"/>
  <c r="M88" i="83"/>
  <c r="L88" i="83"/>
  <c r="K88" i="83"/>
  <c r="J88" i="83"/>
  <c r="I88" i="83"/>
  <c r="H88" i="83"/>
  <c r="G88" i="83"/>
  <c r="F88" i="83"/>
  <c r="E88" i="83"/>
  <c r="D88" i="83"/>
  <c r="C88" i="83"/>
  <c r="U87" i="83"/>
  <c r="T87" i="83"/>
  <c r="S87" i="83"/>
  <c r="R87" i="83"/>
  <c r="Q87" i="83"/>
  <c r="P87" i="83"/>
  <c r="O87" i="83"/>
  <c r="N87" i="83"/>
  <c r="M87" i="83"/>
  <c r="L87" i="83"/>
  <c r="K87" i="83"/>
  <c r="J87" i="83"/>
  <c r="I87" i="83"/>
  <c r="H87" i="83"/>
  <c r="G87" i="83"/>
  <c r="F87" i="83"/>
  <c r="E87" i="83"/>
  <c r="D87" i="83"/>
  <c r="C87" i="83"/>
  <c r="U86" i="83"/>
  <c r="T86" i="83"/>
  <c r="S86" i="83"/>
  <c r="R86" i="83"/>
  <c r="Q86" i="83"/>
  <c r="P86" i="83"/>
  <c r="O86" i="83"/>
  <c r="N86" i="83"/>
  <c r="M86" i="83"/>
  <c r="L86" i="83"/>
  <c r="K86" i="83"/>
  <c r="J86" i="83"/>
  <c r="I86" i="83"/>
  <c r="H86" i="83"/>
  <c r="G86" i="83"/>
  <c r="F86" i="83"/>
  <c r="E86" i="83"/>
  <c r="D86" i="83"/>
  <c r="C86" i="83"/>
  <c r="U85" i="83"/>
  <c r="T85" i="83"/>
  <c r="S85" i="83"/>
  <c r="R85" i="83"/>
  <c r="Q85" i="83"/>
  <c r="P85" i="83"/>
  <c r="O85" i="83"/>
  <c r="N85" i="83"/>
  <c r="M85" i="83"/>
  <c r="L85" i="83"/>
  <c r="K85" i="83"/>
  <c r="J85" i="83"/>
  <c r="I85" i="83"/>
  <c r="H85" i="83"/>
  <c r="G85" i="83"/>
  <c r="F85" i="83"/>
  <c r="E85" i="83"/>
  <c r="D85" i="83"/>
  <c r="C85" i="83"/>
  <c r="U84" i="83"/>
  <c r="T84" i="83"/>
  <c r="S84" i="83"/>
  <c r="R84" i="83"/>
  <c r="Q84" i="83"/>
  <c r="P84" i="83"/>
  <c r="O84" i="83"/>
  <c r="N84" i="83"/>
  <c r="M84" i="83"/>
  <c r="L84" i="83"/>
  <c r="K84" i="83"/>
  <c r="J84" i="83"/>
  <c r="I84" i="83"/>
  <c r="H84" i="83"/>
  <c r="G84" i="83"/>
  <c r="F84" i="83"/>
  <c r="E84" i="83"/>
  <c r="D84" i="83"/>
  <c r="C84" i="83"/>
  <c r="U83" i="83"/>
  <c r="T83" i="83"/>
  <c r="S83" i="83"/>
  <c r="R83" i="83"/>
  <c r="Q83" i="83"/>
  <c r="P83" i="83"/>
  <c r="O83" i="83"/>
  <c r="N83" i="83"/>
  <c r="M83" i="83"/>
  <c r="L83" i="83"/>
  <c r="K83" i="83"/>
  <c r="J83" i="83"/>
  <c r="I83" i="83"/>
  <c r="H83" i="83"/>
  <c r="G83" i="83"/>
  <c r="F83" i="83"/>
  <c r="E83" i="83"/>
  <c r="D83" i="83"/>
  <c r="C83" i="83"/>
  <c r="U82" i="83"/>
  <c r="T82" i="83"/>
  <c r="S82" i="83"/>
  <c r="R82" i="83"/>
  <c r="Q82" i="83"/>
  <c r="P82" i="83"/>
  <c r="O82" i="83"/>
  <c r="N82" i="83"/>
  <c r="M82" i="83"/>
  <c r="L82" i="83"/>
  <c r="K82" i="83"/>
  <c r="J82" i="83"/>
  <c r="I82" i="83"/>
  <c r="H82" i="83"/>
  <c r="G82" i="83"/>
  <c r="F82" i="83"/>
  <c r="E82" i="83"/>
  <c r="D82" i="83"/>
  <c r="C82" i="83"/>
  <c r="U81" i="83"/>
  <c r="T81" i="83"/>
  <c r="S81" i="83"/>
  <c r="R81" i="83"/>
  <c r="Q81" i="83"/>
  <c r="P81" i="83"/>
  <c r="O81" i="83"/>
  <c r="N81" i="83"/>
  <c r="M81" i="83"/>
  <c r="L81" i="83"/>
  <c r="K81" i="83"/>
  <c r="J81" i="83"/>
  <c r="I81" i="83"/>
  <c r="H81" i="83"/>
  <c r="G81" i="83"/>
  <c r="F81" i="83"/>
  <c r="E81" i="83"/>
  <c r="D81" i="83"/>
  <c r="C81" i="83"/>
  <c r="U80" i="83"/>
  <c r="T80" i="83"/>
  <c r="S80" i="83"/>
  <c r="R80" i="83"/>
  <c r="Q80" i="83"/>
  <c r="P80" i="83"/>
  <c r="O80" i="83"/>
  <c r="N80" i="83"/>
  <c r="M80" i="83"/>
  <c r="L80" i="83"/>
  <c r="K80" i="83"/>
  <c r="J80" i="83"/>
  <c r="I80" i="83"/>
  <c r="H80" i="83"/>
  <c r="G80" i="83"/>
  <c r="F80" i="83"/>
  <c r="E80" i="83"/>
  <c r="D80" i="83"/>
  <c r="C80" i="83"/>
  <c r="U79" i="83"/>
  <c r="T79" i="83"/>
  <c r="S79" i="83"/>
  <c r="R79" i="83"/>
  <c r="Q79" i="83"/>
  <c r="P79" i="83"/>
  <c r="O79" i="83"/>
  <c r="N79" i="83"/>
  <c r="M79" i="83"/>
  <c r="L79" i="83"/>
  <c r="K79" i="83"/>
  <c r="J79" i="83"/>
  <c r="I79" i="83"/>
  <c r="H79" i="83"/>
  <c r="G79" i="83"/>
  <c r="F79" i="83"/>
  <c r="E79" i="83"/>
  <c r="D79" i="83"/>
  <c r="C79" i="83"/>
  <c r="U78" i="83"/>
  <c r="T78" i="83"/>
  <c r="S78" i="83"/>
  <c r="R78" i="83"/>
  <c r="Q78" i="83"/>
  <c r="P78" i="83"/>
  <c r="O78" i="83"/>
  <c r="N78" i="83"/>
  <c r="M78" i="83"/>
  <c r="L78" i="83"/>
  <c r="K78" i="83"/>
  <c r="J78" i="83"/>
  <c r="I78" i="83"/>
  <c r="H78" i="83"/>
  <c r="G78" i="83"/>
  <c r="F78" i="83"/>
  <c r="E78" i="83"/>
  <c r="D78" i="83"/>
  <c r="C78" i="83"/>
  <c r="U77" i="83"/>
  <c r="T77" i="83"/>
  <c r="S77" i="83"/>
  <c r="R77" i="83"/>
  <c r="Q77" i="83"/>
  <c r="P77" i="83"/>
  <c r="O77" i="83"/>
  <c r="N77" i="83"/>
  <c r="M77" i="83"/>
  <c r="L77" i="83"/>
  <c r="K77" i="83"/>
  <c r="J77" i="83"/>
  <c r="I77" i="83"/>
  <c r="H77" i="83"/>
  <c r="G77" i="83"/>
  <c r="F77" i="83"/>
  <c r="E77" i="83"/>
  <c r="D77" i="83"/>
  <c r="C77" i="83"/>
  <c r="U76" i="83"/>
  <c r="T76" i="83"/>
  <c r="S76" i="83"/>
  <c r="R76" i="83"/>
  <c r="Q76" i="83"/>
  <c r="P76" i="83"/>
  <c r="O76" i="83"/>
  <c r="N76" i="83"/>
  <c r="M76" i="83"/>
  <c r="L76" i="83"/>
  <c r="K76" i="83"/>
  <c r="J76" i="83"/>
  <c r="I76" i="83"/>
  <c r="H76" i="83"/>
  <c r="G76" i="83"/>
  <c r="F76" i="83"/>
  <c r="E76" i="83"/>
  <c r="D76" i="83"/>
  <c r="C76" i="83"/>
  <c r="U75" i="83"/>
  <c r="T75" i="83"/>
  <c r="S75" i="83"/>
  <c r="R75" i="83"/>
  <c r="Q75" i="83"/>
  <c r="P75" i="83"/>
  <c r="O75" i="83"/>
  <c r="N75" i="83"/>
  <c r="M75" i="83"/>
  <c r="L75" i="83"/>
  <c r="K75" i="83"/>
  <c r="J75" i="83"/>
  <c r="I75" i="83"/>
  <c r="H75" i="83"/>
  <c r="G75" i="83"/>
  <c r="F75" i="83"/>
  <c r="E75" i="83"/>
  <c r="D75" i="83"/>
  <c r="C75" i="83"/>
  <c r="U74" i="83"/>
  <c r="T74" i="83"/>
  <c r="S74" i="83"/>
  <c r="R74" i="83"/>
  <c r="Q74" i="83"/>
  <c r="P74" i="83"/>
  <c r="O74" i="83"/>
  <c r="N74" i="83"/>
  <c r="M74" i="83"/>
  <c r="L74" i="83"/>
  <c r="K74" i="83"/>
  <c r="J74" i="83"/>
  <c r="I74" i="83"/>
  <c r="H74" i="83"/>
  <c r="G74" i="83"/>
  <c r="F74" i="83"/>
  <c r="E74" i="83"/>
  <c r="D74" i="83"/>
  <c r="C74" i="83"/>
  <c r="U73" i="83"/>
  <c r="T73" i="83"/>
  <c r="S73" i="83"/>
  <c r="R73" i="83"/>
  <c r="Q73" i="83"/>
  <c r="P73" i="83"/>
  <c r="O73" i="83"/>
  <c r="N73" i="83"/>
  <c r="M73" i="83"/>
  <c r="L73" i="83"/>
  <c r="K73" i="83"/>
  <c r="J73" i="83"/>
  <c r="I73" i="83"/>
  <c r="H73" i="83"/>
  <c r="G73" i="83"/>
  <c r="F73" i="83"/>
  <c r="E73" i="83"/>
  <c r="D73" i="83"/>
  <c r="C73" i="83"/>
  <c r="U72" i="83"/>
  <c r="T72" i="83"/>
  <c r="S72" i="83"/>
  <c r="R72" i="83"/>
  <c r="Q72" i="83"/>
  <c r="P72" i="83"/>
  <c r="O72" i="83"/>
  <c r="N72" i="83"/>
  <c r="M72" i="83"/>
  <c r="L72" i="83"/>
  <c r="K72" i="83"/>
  <c r="J72" i="83"/>
  <c r="I72" i="83"/>
  <c r="H72" i="83"/>
  <c r="G72" i="83"/>
  <c r="F72" i="83"/>
  <c r="E72" i="83"/>
  <c r="D72" i="83"/>
  <c r="C72" i="83"/>
  <c r="U71" i="83"/>
  <c r="T71" i="83"/>
  <c r="S71" i="83"/>
  <c r="R71" i="83"/>
  <c r="Q71" i="83"/>
  <c r="P71" i="83"/>
  <c r="O71" i="83"/>
  <c r="N71" i="83"/>
  <c r="M71" i="83"/>
  <c r="L71" i="83"/>
  <c r="K71" i="83"/>
  <c r="J71" i="83"/>
  <c r="I71" i="83"/>
  <c r="H71" i="83"/>
  <c r="G71" i="83"/>
  <c r="F71" i="83"/>
  <c r="E71" i="83"/>
  <c r="D71" i="83"/>
  <c r="C71" i="83"/>
  <c r="U70" i="83"/>
  <c r="T70" i="83"/>
  <c r="S70" i="83"/>
  <c r="R70" i="83"/>
  <c r="Q70" i="83"/>
  <c r="P70" i="83"/>
  <c r="O70" i="83"/>
  <c r="N70" i="83"/>
  <c r="M70" i="83"/>
  <c r="L70" i="83"/>
  <c r="K70" i="83"/>
  <c r="J70" i="83"/>
  <c r="I70" i="83"/>
  <c r="H70" i="83"/>
  <c r="G70" i="83"/>
  <c r="F70" i="83"/>
  <c r="E70" i="83"/>
  <c r="D70" i="83"/>
  <c r="C70" i="83"/>
  <c r="U69" i="83"/>
  <c r="T69" i="83"/>
  <c r="S69" i="83"/>
  <c r="R69" i="83"/>
  <c r="Q69" i="83"/>
  <c r="P69" i="83"/>
  <c r="O69" i="83"/>
  <c r="N69" i="83"/>
  <c r="M69" i="83"/>
  <c r="L69" i="83"/>
  <c r="K69" i="83"/>
  <c r="J69" i="83"/>
  <c r="I69" i="83"/>
  <c r="H69" i="83"/>
  <c r="G69" i="83"/>
  <c r="F69" i="83"/>
  <c r="E69" i="83"/>
  <c r="D69" i="83"/>
  <c r="C69" i="83"/>
  <c r="U68" i="83"/>
  <c r="T68" i="83"/>
  <c r="S68" i="83"/>
  <c r="R68" i="83"/>
  <c r="Q68" i="83"/>
  <c r="P68" i="83"/>
  <c r="O68" i="83"/>
  <c r="N68" i="83"/>
  <c r="M68" i="83"/>
  <c r="L68" i="83"/>
  <c r="K68" i="83"/>
  <c r="J68" i="83"/>
  <c r="I68" i="83"/>
  <c r="H68" i="83"/>
  <c r="G68" i="83"/>
  <c r="F68" i="83"/>
  <c r="E68" i="83"/>
  <c r="D68" i="83"/>
  <c r="C68" i="83"/>
  <c r="U67" i="83"/>
  <c r="T67" i="83"/>
  <c r="S67" i="83"/>
  <c r="R67" i="83"/>
  <c r="Q67" i="83"/>
  <c r="P67" i="83"/>
  <c r="O67" i="83"/>
  <c r="N67" i="83"/>
  <c r="M67" i="83"/>
  <c r="L67" i="83"/>
  <c r="K67" i="83"/>
  <c r="J67" i="83"/>
  <c r="I67" i="83"/>
  <c r="H67" i="83"/>
  <c r="G67" i="83"/>
  <c r="F67" i="83"/>
  <c r="E67" i="83"/>
  <c r="D67" i="83"/>
  <c r="C67" i="83"/>
  <c r="U66" i="83"/>
  <c r="T66" i="83"/>
  <c r="S66" i="83"/>
  <c r="R66" i="83"/>
  <c r="Q66" i="83"/>
  <c r="P66" i="83"/>
  <c r="O66" i="83"/>
  <c r="N66" i="83"/>
  <c r="M66" i="83"/>
  <c r="L66" i="83"/>
  <c r="K66" i="83"/>
  <c r="J66" i="83"/>
  <c r="I66" i="83"/>
  <c r="H66" i="83"/>
  <c r="G66" i="83"/>
  <c r="F66" i="83"/>
  <c r="E66" i="83"/>
  <c r="D66" i="83"/>
  <c r="C66" i="83"/>
  <c r="U65" i="83"/>
  <c r="T65" i="83"/>
  <c r="S65" i="83"/>
  <c r="R65" i="83"/>
  <c r="Q65" i="83"/>
  <c r="P65" i="83"/>
  <c r="O65" i="83"/>
  <c r="N65" i="83"/>
  <c r="M65" i="83"/>
  <c r="L65" i="83"/>
  <c r="K65" i="83"/>
  <c r="J65" i="83"/>
  <c r="I65" i="83"/>
  <c r="H65" i="83"/>
  <c r="G65" i="83"/>
  <c r="F65" i="83"/>
  <c r="E65" i="83"/>
  <c r="D65" i="83"/>
  <c r="C65" i="83"/>
  <c r="U64" i="83"/>
  <c r="T64" i="83"/>
  <c r="S64" i="83"/>
  <c r="R64" i="83"/>
  <c r="Q64" i="83"/>
  <c r="P64" i="83"/>
  <c r="O64" i="83"/>
  <c r="N64" i="83"/>
  <c r="M64" i="83"/>
  <c r="L64" i="83"/>
  <c r="K64" i="83"/>
  <c r="J64" i="83"/>
  <c r="I64" i="83"/>
  <c r="H64" i="83"/>
  <c r="G64" i="83"/>
  <c r="F64" i="83"/>
  <c r="E64" i="83"/>
  <c r="D64" i="83"/>
  <c r="C64" i="83"/>
  <c r="U63" i="83"/>
  <c r="T63" i="83"/>
  <c r="S63" i="83"/>
  <c r="R63" i="83"/>
  <c r="Q63" i="83"/>
  <c r="P63" i="83"/>
  <c r="O63" i="83"/>
  <c r="N63" i="83"/>
  <c r="M63" i="83"/>
  <c r="L63" i="83"/>
  <c r="K63" i="83"/>
  <c r="J63" i="83"/>
  <c r="I63" i="83"/>
  <c r="H63" i="83"/>
  <c r="G63" i="83"/>
  <c r="F63" i="83"/>
  <c r="E63" i="83"/>
  <c r="D63" i="83"/>
  <c r="C63" i="83"/>
  <c r="U62" i="83"/>
  <c r="T62" i="83"/>
  <c r="S62" i="83"/>
  <c r="R62" i="83"/>
  <c r="Q62" i="83"/>
  <c r="P62" i="83"/>
  <c r="O62" i="83"/>
  <c r="N62" i="83"/>
  <c r="M62" i="83"/>
  <c r="L62" i="83"/>
  <c r="K62" i="83"/>
  <c r="J62" i="83"/>
  <c r="I62" i="83"/>
  <c r="H62" i="83"/>
  <c r="G62" i="83"/>
  <c r="F62" i="83"/>
  <c r="E62" i="83"/>
  <c r="D62" i="83"/>
  <c r="C62" i="83"/>
  <c r="U61" i="83"/>
  <c r="T61" i="83"/>
  <c r="S61" i="83"/>
  <c r="R61" i="83"/>
  <c r="Q61" i="83"/>
  <c r="P61" i="83"/>
  <c r="O61" i="83"/>
  <c r="N61" i="83"/>
  <c r="M61" i="83"/>
  <c r="L61" i="83"/>
  <c r="K61" i="83"/>
  <c r="J61" i="83"/>
  <c r="I61" i="83"/>
  <c r="H61" i="83"/>
  <c r="G61" i="83"/>
  <c r="F61" i="83"/>
  <c r="E61" i="83"/>
  <c r="D61" i="83"/>
  <c r="C61" i="83"/>
  <c r="U60" i="83"/>
  <c r="T60" i="83"/>
  <c r="S60" i="83"/>
  <c r="R60" i="83"/>
  <c r="Q60" i="83"/>
  <c r="P60" i="83"/>
  <c r="O60" i="83"/>
  <c r="N60" i="83"/>
  <c r="M60" i="83"/>
  <c r="L60" i="83"/>
  <c r="K60" i="83"/>
  <c r="J60" i="83"/>
  <c r="I60" i="83"/>
  <c r="H60" i="83"/>
  <c r="G60" i="83"/>
  <c r="F60" i="83"/>
  <c r="E60" i="83"/>
  <c r="D60" i="83"/>
  <c r="C60" i="83"/>
  <c r="U59" i="83"/>
  <c r="T59" i="83"/>
  <c r="S59" i="83"/>
  <c r="R59" i="83"/>
  <c r="Q59" i="83"/>
  <c r="P59" i="83"/>
  <c r="O59" i="83"/>
  <c r="N59" i="83"/>
  <c r="M59" i="83"/>
  <c r="L59" i="83"/>
  <c r="K59" i="83"/>
  <c r="J59" i="83"/>
  <c r="I59" i="83"/>
  <c r="H59" i="83"/>
  <c r="G59" i="83"/>
  <c r="F59" i="83"/>
  <c r="E59" i="83"/>
  <c r="D59" i="83"/>
  <c r="C59" i="83"/>
  <c r="U58" i="83"/>
  <c r="T58" i="83"/>
  <c r="S58" i="83"/>
  <c r="R58" i="83"/>
  <c r="Q58" i="83"/>
  <c r="P58" i="83"/>
  <c r="O58" i="83"/>
  <c r="N58" i="83"/>
  <c r="M58" i="83"/>
  <c r="L58" i="83"/>
  <c r="K58" i="83"/>
  <c r="J58" i="83"/>
  <c r="I58" i="83"/>
  <c r="H58" i="83"/>
  <c r="G58" i="83"/>
  <c r="F58" i="83"/>
  <c r="E58" i="83"/>
  <c r="D58" i="83"/>
  <c r="C58" i="83"/>
  <c r="U57" i="83"/>
  <c r="T57" i="83"/>
  <c r="S57" i="83"/>
  <c r="R57" i="83"/>
  <c r="Q57" i="83"/>
  <c r="P57" i="83"/>
  <c r="O57" i="83"/>
  <c r="N57" i="83"/>
  <c r="M57" i="83"/>
  <c r="L57" i="83"/>
  <c r="K57" i="83"/>
  <c r="J57" i="83"/>
  <c r="I57" i="83"/>
  <c r="H57" i="83"/>
  <c r="G57" i="83"/>
  <c r="F57" i="83"/>
  <c r="E57" i="83"/>
  <c r="D57" i="83"/>
  <c r="C57" i="83"/>
  <c r="U56" i="83"/>
  <c r="T56" i="83"/>
  <c r="S56" i="83"/>
  <c r="R56" i="83"/>
  <c r="Q56" i="83"/>
  <c r="P56" i="83"/>
  <c r="O56" i="83"/>
  <c r="N56" i="83"/>
  <c r="M56" i="83"/>
  <c r="L56" i="83"/>
  <c r="K56" i="83"/>
  <c r="J56" i="83"/>
  <c r="I56" i="83"/>
  <c r="H56" i="83"/>
  <c r="G56" i="83"/>
  <c r="F56" i="83"/>
  <c r="E56" i="83"/>
  <c r="D56" i="83"/>
  <c r="C56" i="83"/>
  <c r="U55" i="83"/>
  <c r="T55" i="83"/>
  <c r="S55" i="83"/>
  <c r="R55" i="83"/>
  <c r="Q55" i="83"/>
  <c r="P55" i="83"/>
  <c r="O55" i="83"/>
  <c r="N55" i="83"/>
  <c r="M55" i="83"/>
  <c r="L55" i="83"/>
  <c r="K55" i="83"/>
  <c r="J55" i="83"/>
  <c r="I55" i="83"/>
  <c r="H55" i="83"/>
  <c r="G55" i="83"/>
  <c r="F55" i="83"/>
  <c r="E55" i="83"/>
  <c r="D55" i="83"/>
  <c r="C55" i="83"/>
  <c r="U54" i="83"/>
  <c r="T54" i="83"/>
  <c r="S54" i="83"/>
  <c r="R54" i="83"/>
  <c r="Q54" i="83"/>
  <c r="P54" i="83"/>
  <c r="O54" i="83"/>
  <c r="N54" i="83"/>
  <c r="M54" i="83"/>
  <c r="L54" i="83"/>
  <c r="K54" i="83"/>
  <c r="J54" i="83"/>
  <c r="I54" i="83"/>
  <c r="H54" i="83"/>
  <c r="G54" i="83"/>
  <c r="F54" i="83"/>
  <c r="E54" i="83"/>
  <c r="D54" i="83"/>
  <c r="C54" i="83"/>
  <c r="U53" i="83"/>
  <c r="T53" i="83"/>
  <c r="S53" i="83"/>
  <c r="R53" i="83"/>
  <c r="Q53" i="83"/>
  <c r="P53" i="83"/>
  <c r="O53" i="83"/>
  <c r="N53" i="83"/>
  <c r="M53" i="83"/>
  <c r="L53" i="83"/>
  <c r="K53" i="83"/>
  <c r="J53" i="83"/>
  <c r="I53" i="83"/>
  <c r="H53" i="83"/>
  <c r="G53" i="83"/>
  <c r="F53" i="83"/>
  <c r="E53" i="83"/>
  <c r="D53" i="83"/>
  <c r="C53" i="83"/>
  <c r="U52" i="83"/>
  <c r="T52" i="83"/>
  <c r="S52" i="83"/>
  <c r="R52" i="83"/>
  <c r="Q52" i="83"/>
  <c r="P52" i="83"/>
  <c r="O52" i="83"/>
  <c r="N52" i="83"/>
  <c r="M52" i="83"/>
  <c r="L52" i="83"/>
  <c r="K52" i="83"/>
  <c r="J52" i="83"/>
  <c r="I52" i="83"/>
  <c r="H52" i="83"/>
  <c r="G52" i="83"/>
  <c r="F52" i="83"/>
  <c r="E52" i="83"/>
  <c r="D52" i="83"/>
  <c r="C52" i="83"/>
  <c r="U51" i="83"/>
  <c r="T51" i="83"/>
  <c r="S51" i="83"/>
  <c r="R51" i="83"/>
  <c r="Q51" i="83"/>
  <c r="P51" i="83"/>
  <c r="O51" i="83"/>
  <c r="N51" i="83"/>
  <c r="M51" i="83"/>
  <c r="L51" i="83"/>
  <c r="K51" i="83"/>
  <c r="J51" i="83"/>
  <c r="I51" i="83"/>
  <c r="H51" i="83"/>
  <c r="G51" i="83"/>
  <c r="F51" i="83"/>
  <c r="E51" i="83"/>
  <c r="D51" i="83"/>
  <c r="C51" i="83"/>
  <c r="U50" i="83"/>
  <c r="T50" i="83"/>
  <c r="S50" i="83"/>
  <c r="R50" i="83"/>
  <c r="Q50" i="83"/>
  <c r="P50" i="83"/>
  <c r="O50" i="83"/>
  <c r="N50" i="83"/>
  <c r="M50" i="83"/>
  <c r="L50" i="83"/>
  <c r="K50" i="83"/>
  <c r="J50" i="83"/>
  <c r="I50" i="83"/>
  <c r="H50" i="83"/>
  <c r="G50" i="83"/>
  <c r="F50" i="83"/>
  <c r="E50" i="83"/>
  <c r="D50" i="83"/>
  <c r="C50" i="83"/>
  <c r="D4" i="83"/>
  <c r="E4" i="83"/>
  <c r="F4" i="83"/>
  <c r="G4" i="83"/>
  <c r="H4" i="83"/>
  <c r="I4" i="83"/>
  <c r="J4" i="83"/>
  <c r="K4" i="83"/>
  <c r="L4" i="83"/>
  <c r="M4" i="83"/>
  <c r="N4" i="83"/>
  <c r="M18" i="82"/>
  <c r="M20" i="82"/>
  <c r="M109" i="82"/>
  <c r="C18" i="82"/>
  <c r="C20" i="82"/>
  <c r="C109" i="82"/>
  <c r="Q137" i="82"/>
  <c r="P18" i="82"/>
  <c r="P20" i="82"/>
  <c r="P109" i="82"/>
  <c r="O18" i="82"/>
  <c r="O20" i="82"/>
  <c r="O109" i="82"/>
  <c r="P137" i="82"/>
  <c r="L18" i="82"/>
  <c r="L20" i="82"/>
  <c r="L109" i="82"/>
  <c r="M137" i="82"/>
  <c r="K18" i="82"/>
  <c r="K20" i="82"/>
  <c r="K109" i="82"/>
  <c r="L137" i="82"/>
  <c r="J18" i="82"/>
  <c r="J20" i="82"/>
  <c r="J109" i="82"/>
  <c r="K137" i="82"/>
  <c r="I18" i="82"/>
  <c r="I20" i="82"/>
  <c r="I109" i="82"/>
  <c r="J137" i="82"/>
  <c r="H18" i="82"/>
  <c r="H20" i="82"/>
  <c r="H109" i="82"/>
  <c r="I137" i="82"/>
  <c r="G18" i="82"/>
  <c r="G20" i="82"/>
  <c r="G109" i="82"/>
  <c r="H137" i="82"/>
  <c r="F18" i="82"/>
  <c r="F20" i="82"/>
  <c r="F109" i="82"/>
  <c r="G137" i="82"/>
  <c r="E18" i="82"/>
  <c r="E20" i="82"/>
  <c r="E109" i="82"/>
  <c r="F137" i="82"/>
  <c r="D18" i="82"/>
  <c r="D20" i="82"/>
  <c r="D109" i="82"/>
  <c r="E137" i="82"/>
  <c r="D137" i="82"/>
  <c r="M62" i="82"/>
  <c r="M63" i="82"/>
  <c r="M108" i="82"/>
  <c r="C62" i="82"/>
  <c r="C63" i="82"/>
  <c r="C108" i="82"/>
  <c r="Q136" i="82"/>
  <c r="P62" i="82"/>
  <c r="P63" i="82"/>
  <c r="P108" i="82"/>
  <c r="O62" i="82"/>
  <c r="O63" i="82"/>
  <c r="O108" i="82"/>
  <c r="P136" i="82"/>
  <c r="L62" i="82"/>
  <c r="L63" i="82"/>
  <c r="L108" i="82"/>
  <c r="M136" i="82"/>
  <c r="K62" i="82"/>
  <c r="K63" i="82"/>
  <c r="K108" i="82"/>
  <c r="L136" i="82"/>
  <c r="J62" i="82"/>
  <c r="J63" i="82"/>
  <c r="J108" i="82"/>
  <c r="K136" i="82"/>
  <c r="I62" i="82"/>
  <c r="I63" i="82"/>
  <c r="I108" i="82"/>
  <c r="J136" i="82"/>
  <c r="H62" i="82"/>
  <c r="H63" i="82"/>
  <c r="H108" i="82"/>
  <c r="I136" i="82"/>
  <c r="G62" i="82"/>
  <c r="G63" i="82"/>
  <c r="G108" i="82"/>
  <c r="H136" i="82"/>
  <c r="F62" i="82"/>
  <c r="F63" i="82"/>
  <c r="F108" i="82"/>
  <c r="G136" i="82"/>
  <c r="E62" i="82"/>
  <c r="E63" i="82"/>
  <c r="E108" i="82"/>
  <c r="F136" i="82"/>
  <c r="D62" i="82"/>
  <c r="D63" i="82"/>
  <c r="D108" i="82"/>
  <c r="E136" i="82"/>
  <c r="D136" i="82"/>
  <c r="M107" i="82"/>
  <c r="C107" i="82"/>
  <c r="Q135" i="82"/>
  <c r="P107" i="82"/>
  <c r="O107" i="82"/>
  <c r="P135" i="82"/>
  <c r="L107" i="82"/>
  <c r="M135" i="82"/>
  <c r="K107" i="82"/>
  <c r="L135" i="82"/>
  <c r="J107" i="82"/>
  <c r="K135" i="82"/>
  <c r="I107" i="82"/>
  <c r="J135" i="82"/>
  <c r="H107" i="82"/>
  <c r="I135" i="82"/>
  <c r="G107" i="82"/>
  <c r="H135" i="82"/>
  <c r="F107" i="82"/>
  <c r="G135" i="82"/>
  <c r="E107" i="82"/>
  <c r="F135" i="82"/>
  <c r="D107" i="82"/>
  <c r="E135" i="82"/>
  <c r="D135" i="82"/>
  <c r="M106" i="82"/>
  <c r="C106" i="82"/>
  <c r="Q134" i="82"/>
  <c r="P106" i="82"/>
  <c r="O106" i="82"/>
  <c r="P134" i="82"/>
  <c r="L106" i="82"/>
  <c r="M134" i="82"/>
  <c r="K106" i="82"/>
  <c r="L134" i="82"/>
  <c r="J106" i="82"/>
  <c r="K134" i="82"/>
  <c r="I106" i="82"/>
  <c r="J134" i="82"/>
  <c r="H106" i="82"/>
  <c r="I134" i="82"/>
  <c r="G106" i="82"/>
  <c r="H134" i="82"/>
  <c r="F106" i="82"/>
  <c r="G134" i="82"/>
  <c r="E106" i="82"/>
  <c r="F134" i="82"/>
  <c r="D106" i="82"/>
  <c r="E134" i="82"/>
  <c r="D134" i="82"/>
  <c r="M105" i="82"/>
  <c r="C105" i="82"/>
  <c r="Q133" i="82"/>
  <c r="P105" i="82"/>
  <c r="O105" i="82"/>
  <c r="P133" i="82"/>
  <c r="L105" i="82"/>
  <c r="M133" i="82"/>
  <c r="K105" i="82"/>
  <c r="L133" i="82"/>
  <c r="J105" i="82"/>
  <c r="K133" i="82"/>
  <c r="I105" i="82"/>
  <c r="J133" i="82"/>
  <c r="H105" i="82"/>
  <c r="I133" i="82"/>
  <c r="G105" i="82"/>
  <c r="H133" i="82"/>
  <c r="F105" i="82"/>
  <c r="G133" i="82"/>
  <c r="E105" i="82"/>
  <c r="F133" i="82"/>
  <c r="D105" i="82"/>
  <c r="E133" i="82"/>
  <c r="D133" i="82"/>
  <c r="M104" i="82"/>
  <c r="C104" i="82"/>
  <c r="Q132" i="82"/>
  <c r="P104" i="82"/>
  <c r="O104" i="82"/>
  <c r="P132" i="82"/>
  <c r="L104" i="82"/>
  <c r="M132" i="82"/>
  <c r="K104" i="82"/>
  <c r="L132" i="82"/>
  <c r="J104" i="82"/>
  <c r="K132" i="82"/>
  <c r="I104" i="82"/>
  <c r="J132" i="82"/>
  <c r="H104" i="82"/>
  <c r="I132" i="82"/>
  <c r="G104" i="82"/>
  <c r="H132" i="82"/>
  <c r="F104" i="82"/>
  <c r="G132" i="82"/>
  <c r="E104" i="82"/>
  <c r="F132" i="82"/>
  <c r="D104" i="82"/>
  <c r="E132" i="82"/>
  <c r="D132" i="82"/>
  <c r="M103" i="82"/>
  <c r="C103" i="82"/>
  <c r="Q131" i="82"/>
  <c r="P103" i="82"/>
  <c r="O103" i="82"/>
  <c r="P131" i="82"/>
  <c r="L103" i="82"/>
  <c r="M131" i="82"/>
  <c r="K103" i="82"/>
  <c r="L131" i="82"/>
  <c r="J103" i="82"/>
  <c r="K131" i="82"/>
  <c r="I103" i="82"/>
  <c r="J131" i="82"/>
  <c r="H103" i="82"/>
  <c r="I131" i="82"/>
  <c r="G103" i="82"/>
  <c r="H131" i="82"/>
  <c r="F103" i="82"/>
  <c r="G131" i="82"/>
  <c r="E103" i="82"/>
  <c r="F131" i="82"/>
  <c r="D103" i="82"/>
  <c r="E131" i="82"/>
  <c r="D131" i="82"/>
  <c r="M102" i="82"/>
  <c r="C102" i="82"/>
  <c r="Q130" i="82"/>
  <c r="P102" i="82"/>
  <c r="O102" i="82"/>
  <c r="P130" i="82"/>
  <c r="L102" i="82"/>
  <c r="M130" i="82"/>
  <c r="K102" i="82"/>
  <c r="L130" i="82"/>
  <c r="J102" i="82"/>
  <c r="K130" i="82"/>
  <c r="I102" i="82"/>
  <c r="J130" i="82"/>
  <c r="H102" i="82"/>
  <c r="I130" i="82"/>
  <c r="G102" i="82"/>
  <c r="H130" i="82"/>
  <c r="F102" i="82"/>
  <c r="G130" i="82"/>
  <c r="E102" i="82"/>
  <c r="F130" i="82"/>
  <c r="D102" i="82"/>
  <c r="E130" i="82"/>
  <c r="D130" i="82"/>
  <c r="M101" i="82"/>
  <c r="C101" i="82"/>
  <c r="Q129" i="82"/>
  <c r="P101" i="82"/>
  <c r="O101" i="82"/>
  <c r="P129" i="82"/>
  <c r="L101" i="82"/>
  <c r="M129" i="82"/>
  <c r="K101" i="82"/>
  <c r="L129" i="82"/>
  <c r="J101" i="82"/>
  <c r="K129" i="82"/>
  <c r="I101" i="82"/>
  <c r="J129" i="82"/>
  <c r="H101" i="82"/>
  <c r="I129" i="82"/>
  <c r="G101" i="82"/>
  <c r="H129" i="82"/>
  <c r="F101" i="82"/>
  <c r="G129" i="82"/>
  <c r="E101" i="82"/>
  <c r="F129" i="82"/>
  <c r="D101" i="82"/>
  <c r="E129" i="82"/>
  <c r="D129" i="82"/>
  <c r="M100" i="82"/>
  <c r="C100" i="82"/>
  <c r="Q128" i="82"/>
  <c r="P100" i="82"/>
  <c r="O100" i="82"/>
  <c r="P128" i="82"/>
  <c r="L100" i="82"/>
  <c r="M128" i="82"/>
  <c r="K100" i="82"/>
  <c r="L128" i="82"/>
  <c r="J100" i="82"/>
  <c r="K128" i="82"/>
  <c r="I100" i="82"/>
  <c r="J128" i="82"/>
  <c r="H100" i="82"/>
  <c r="I128" i="82"/>
  <c r="G100" i="82"/>
  <c r="H128" i="82"/>
  <c r="F100" i="82"/>
  <c r="G128" i="82"/>
  <c r="E100" i="82"/>
  <c r="F128" i="82"/>
  <c r="D100" i="82"/>
  <c r="E128" i="82"/>
  <c r="D128" i="82"/>
  <c r="M99" i="82"/>
  <c r="C99" i="82"/>
  <c r="Q127" i="82"/>
  <c r="P99" i="82"/>
  <c r="O99" i="82"/>
  <c r="P127" i="82"/>
  <c r="L99" i="82"/>
  <c r="M127" i="82"/>
  <c r="K99" i="82"/>
  <c r="L127" i="82"/>
  <c r="J99" i="82"/>
  <c r="K127" i="82"/>
  <c r="I99" i="82"/>
  <c r="J127" i="82"/>
  <c r="H99" i="82"/>
  <c r="I127" i="82"/>
  <c r="G99" i="82"/>
  <c r="H127" i="82"/>
  <c r="F99" i="82"/>
  <c r="G127" i="82"/>
  <c r="E99" i="82"/>
  <c r="F127" i="82"/>
  <c r="D99" i="82"/>
  <c r="E127" i="82"/>
  <c r="D127" i="82"/>
  <c r="M98" i="82"/>
  <c r="C98" i="82"/>
  <c r="Q126" i="82"/>
  <c r="P98" i="82"/>
  <c r="O98" i="82"/>
  <c r="P126" i="82"/>
  <c r="L98" i="82"/>
  <c r="M126" i="82"/>
  <c r="K98" i="82"/>
  <c r="L126" i="82"/>
  <c r="J98" i="82"/>
  <c r="K126" i="82"/>
  <c r="I98" i="82"/>
  <c r="J126" i="82"/>
  <c r="H98" i="82"/>
  <c r="I126" i="82"/>
  <c r="G98" i="82"/>
  <c r="H126" i="82"/>
  <c r="F98" i="82"/>
  <c r="G126" i="82"/>
  <c r="E98" i="82"/>
  <c r="F126" i="82"/>
  <c r="D98" i="82"/>
  <c r="E126" i="82"/>
  <c r="D126" i="82"/>
  <c r="M97" i="82"/>
  <c r="C97" i="82"/>
  <c r="Q125" i="82"/>
  <c r="P97" i="82"/>
  <c r="O97" i="82"/>
  <c r="P125" i="82"/>
  <c r="L97" i="82"/>
  <c r="M125" i="82"/>
  <c r="K97" i="82"/>
  <c r="L125" i="82"/>
  <c r="J97" i="82"/>
  <c r="K125" i="82"/>
  <c r="I97" i="82"/>
  <c r="J125" i="82"/>
  <c r="H97" i="82"/>
  <c r="I125" i="82"/>
  <c r="G97" i="82"/>
  <c r="H125" i="82"/>
  <c r="F97" i="82"/>
  <c r="G125" i="82"/>
  <c r="E97" i="82"/>
  <c r="F125" i="82"/>
  <c r="D97" i="82"/>
  <c r="E125" i="82"/>
  <c r="D125" i="82"/>
  <c r="Q20" i="82"/>
  <c r="Q64" i="82"/>
  <c r="Q109" i="82"/>
  <c r="Q123" i="82"/>
  <c r="P123" i="82"/>
  <c r="O123" i="82"/>
  <c r="M123" i="82"/>
  <c r="L123" i="82"/>
  <c r="K123" i="82"/>
  <c r="J123" i="82"/>
  <c r="I123" i="82"/>
  <c r="H123" i="82"/>
  <c r="G123" i="82"/>
  <c r="F123" i="82"/>
  <c r="E123" i="82"/>
  <c r="D123" i="82"/>
  <c r="C123" i="82"/>
  <c r="Q19" i="82"/>
  <c r="Q63" i="82"/>
  <c r="Q108" i="82"/>
  <c r="Q122" i="82"/>
  <c r="P122" i="82"/>
  <c r="O122" i="82"/>
  <c r="M122" i="82"/>
  <c r="L122" i="82"/>
  <c r="K122" i="82"/>
  <c r="J122" i="82"/>
  <c r="I122" i="82"/>
  <c r="H122" i="82"/>
  <c r="G122" i="82"/>
  <c r="F122" i="82"/>
  <c r="E122" i="82"/>
  <c r="D122" i="82"/>
  <c r="C122" i="82"/>
  <c r="Q8" i="82"/>
  <c r="Q9" i="82"/>
  <c r="Q10" i="82"/>
  <c r="Q11" i="82"/>
  <c r="Q12" i="82"/>
  <c r="Q13" i="82"/>
  <c r="Q14" i="82"/>
  <c r="Q15" i="82"/>
  <c r="Q16" i="82"/>
  <c r="Q17" i="82"/>
  <c r="Q18" i="82"/>
  <c r="Q62" i="82"/>
  <c r="Q107" i="82"/>
  <c r="Q121" i="82"/>
  <c r="P121" i="82"/>
  <c r="O121" i="82"/>
  <c r="M121" i="82"/>
  <c r="L121" i="82"/>
  <c r="K121" i="82"/>
  <c r="J121" i="82"/>
  <c r="I121" i="82"/>
  <c r="H121" i="82"/>
  <c r="G121" i="82"/>
  <c r="F121" i="82"/>
  <c r="E121" i="82"/>
  <c r="D121" i="82"/>
  <c r="C121" i="82"/>
  <c r="Q61" i="82"/>
  <c r="Q106" i="82"/>
  <c r="Q120" i="82"/>
  <c r="P120" i="82"/>
  <c r="O120" i="82"/>
  <c r="M120" i="82"/>
  <c r="L120" i="82"/>
  <c r="K120" i="82"/>
  <c r="J120" i="82"/>
  <c r="I120" i="82"/>
  <c r="H120" i="82"/>
  <c r="G120" i="82"/>
  <c r="F120" i="82"/>
  <c r="E120" i="82"/>
  <c r="D120" i="82"/>
  <c r="C120" i="82"/>
  <c r="Q60" i="82"/>
  <c r="Q105" i="82"/>
  <c r="Q119" i="82"/>
  <c r="P119" i="82"/>
  <c r="O119" i="82"/>
  <c r="M119" i="82"/>
  <c r="L119" i="82"/>
  <c r="K119" i="82"/>
  <c r="J119" i="82"/>
  <c r="I119" i="82"/>
  <c r="H119" i="82"/>
  <c r="G119" i="82"/>
  <c r="F119" i="82"/>
  <c r="E119" i="82"/>
  <c r="D119" i="82"/>
  <c r="C119" i="82"/>
  <c r="Q59" i="82"/>
  <c r="Q104" i="82"/>
  <c r="Q118" i="82"/>
  <c r="P118" i="82"/>
  <c r="O118" i="82"/>
  <c r="M118" i="82"/>
  <c r="L118" i="82"/>
  <c r="K118" i="82"/>
  <c r="J118" i="82"/>
  <c r="I118" i="82"/>
  <c r="H118" i="82"/>
  <c r="G118" i="82"/>
  <c r="F118" i="82"/>
  <c r="E118" i="82"/>
  <c r="D118" i="82"/>
  <c r="C118" i="82"/>
  <c r="Q58" i="82"/>
  <c r="Q103" i="82"/>
  <c r="Q117" i="82"/>
  <c r="P117" i="82"/>
  <c r="O117" i="82"/>
  <c r="M117" i="82"/>
  <c r="L117" i="82"/>
  <c r="K117" i="82"/>
  <c r="J117" i="82"/>
  <c r="I117" i="82"/>
  <c r="H117" i="82"/>
  <c r="G117" i="82"/>
  <c r="F117" i="82"/>
  <c r="E117" i="82"/>
  <c r="D117" i="82"/>
  <c r="C117" i="82"/>
  <c r="Q57" i="82"/>
  <c r="Q102" i="82"/>
  <c r="Q116" i="82"/>
  <c r="P116" i="82"/>
  <c r="O116" i="82"/>
  <c r="M116" i="82"/>
  <c r="L116" i="82"/>
  <c r="K116" i="82"/>
  <c r="J116" i="82"/>
  <c r="I116" i="82"/>
  <c r="H116" i="82"/>
  <c r="G116" i="82"/>
  <c r="F116" i="82"/>
  <c r="E116" i="82"/>
  <c r="D116" i="82"/>
  <c r="C116" i="82"/>
  <c r="Q56" i="82"/>
  <c r="Q101" i="82"/>
  <c r="Q115" i="82"/>
  <c r="P115" i="82"/>
  <c r="O115" i="82"/>
  <c r="M115" i="82"/>
  <c r="L115" i="82"/>
  <c r="K115" i="82"/>
  <c r="J115" i="82"/>
  <c r="I115" i="82"/>
  <c r="H115" i="82"/>
  <c r="G115" i="82"/>
  <c r="F115" i="82"/>
  <c r="E115" i="82"/>
  <c r="D115" i="82"/>
  <c r="C115" i="82"/>
  <c r="Q55" i="82"/>
  <c r="Q100" i="82"/>
  <c r="Q114" i="82"/>
  <c r="P114" i="82"/>
  <c r="O114" i="82"/>
  <c r="M114" i="82"/>
  <c r="L114" i="82"/>
  <c r="K114" i="82"/>
  <c r="J114" i="82"/>
  <c r="I114" i="82"/>
  <c r="H114" i="82"/>
  <c r="G114" i="82"/>
  <c r="F114" i="82"/>
  <c r="E114" i="82"/>
  <c r="D114" i="82"/>
  <c r="C114" i="82"/>
  <c r="Q54" i="82"/>
  <c r="Q99" i="82"/>
  <c r="Q113" i="82"/>
  <c r="P113" i="82"/>
  <c r="O113" i="82"/>
  <c r="M113" i="82"/>
  <c r="L113" i="82"/>
  <c r="K113" i="82"/>
  <c r="J113" i="82"/>
  <c r="I113" i="82"/>
  <c r="H113" i="82"/>
  <c r="G113" i="82"/>
  <c r="F113" i="82"/>
  <c r="E113" i="82"/>
  <c r="D113" i="82"/>
  <c r="C113" i="82"/>
  <c r="Q53" i="82"/>
  <c r="Q98" i="82"/>
  <c r="Q112" i="82"/>
  <c r="P112" i="82"/>
  <c r="O112" i="82"/>
  <c r="M112" i="82"/>
  <c r="L112" i="82"/>
  <c r="K112" i="82"/>
  <c r="J112" i="82"/>
  <c r="I112" i="82"/>
  <c r="H112" i="82"/>
  <c r="G112" i="82"/>
  <c r="F112" i="82"/>
  <c r="E112" i="82"/>
  <c r="D112" i="82"/>
  <c r="C112" i="82"/>
  <c r="Q52" i="82"/>
  <c r="Q97" i="82"/>
  <c r="Q111" i="82"/>
  <c r="P111" i="82"/>
  <c r="O111" i="82"/>
  <c r="M111" i="82"/>
  <c r="L111" i="82"/>
  <c r="K111" i="82"/>
  <c r="J111" i="82"/>
  <c r="I111" i="82"/>
  <c r="H111" i="82"/>
  <c r="G111" i="82"/>
  <c r="F111" i="82"/>
  <c r="E111" i="82"/>
  <c r="D111" i="82"/>
  <c r="C111" i="82"/>
  <c r="Q92" i="82"/>
  <c r="P92" i="82"/>
  <c r="M92" i="82"/>
  <c r="L92" i="82"/>
  <c r="K92" i="82"/>
  <c r="J92" i="82"/>
  <c r="I92" i="82"/>
  <c r="H92" i="82"/>
  <c r="G92" i="82"/>
  <c r="F92" i="82"/>
  <c r="E92" i="82"/>
  <c r="D92" i="82"/>
  <c r="Q91" i="82"/>
  <c r="P91" i="82"/>
  <c r="M91" i="82"/>
  <c r="L91" i="82"/>
  <c r="K91" i="82"/>
  <c r="J91" i="82"/>
  <c r="I91" i="82"/>
  <c r="H91" i="82"/>
  <c r="G91" i="82"/>
  <c r="F91" i="82"/>
  <c r="E91" i="82"/>
  <c r="D91" i="82"/>
  <c r="Q90" i="82"/>
  <c r="P90" i="82"/>
  <c r="M90" i="82"/>
  <c r="L90" i="82"/>
  <c r="K90" i="82"/>
  <c r="J90" i="82"/>
  <c r="I90" i="82"/>
  <c r="H90" i="82"/>
  <c r="G90" i="82"/>
  <c r="F90" i="82"/>
  <c r="E90" i="82"/>
  <c r="D90" i="82"/>
  <c r="Q89" i="82"/>
  <c r="P89" i="82"/>
  <c r="M89" i="82"/>
  <c r="L89" i="82"/>
  <c r="K89" i="82"/>
  <c r="J89" i="82"/>
  <c r="I89" i="82"/>
  <c r="H89" i="82"/>
  <c r="G89" i="82"/>
  <c r="F89" i="82"/>
  <c r="E89" i="82"/>
  <c r="D89" i="82"/>
  <c r="Q88" i="82"/>
  <c r="P88" i="82"/>
  <c r="M88" i="82"/>
  <c r="L88" i="82"/>
  <c r="K88" i="82"/>
  <c r="J88" i="82"/>
  <c r="I88" i="82"/>
  <c r="H88" i="82"/>
  <c r="G88" i="82"/>
  <c r="F88" i="82"/>
  <c r="E88" i="82"/>
  <c r="D88" i="82"/>
  <c r="Q87" i="82"/>
  <c r="P87" i="82"/>
  <c r="M87" i="82"/>
  <c r="L87" i="82"/>
  <c r="K87" i="82"/>
  <c r="J87" i="82"/>
  <c r="I87" i="82"/>
  <c r="H87" i="82"/>
  <c r="G87" i="82"/>
  <c r="F87" i="82"/>
  <c r="E87" i="82"/>
  <c r="D87" i="82"/>
  <c r="Q86" i="82"/>
  <c r="P86" i="82"/>
  <c r="M86" i="82"/>
  <c r="L86" i="82"/>
  <c r="K86" i="82"/>
  <c r="J86" i="82"/>
  <c r="I86" i="82"/>
  <c r="H86" i="82"/>
  <c r="G86" i="82"/>
  <c r="F86" i="82"/>
  <c r="E86" i="82"/>
  <c r="D86" i="82"/>
  <c r="Q85" i="82"/>
  <c r="P85" i="82"/>
  <c r="M85" i="82"/>
  <c r="L85" i="82"/>
  <c r="K85" i="82"/>
  <c r="J85" i="82"/>
  <c r="I85" i="82"/>
  <c r="H85" i="82"/>
  <c r="G85" i="82"/>
  <c r="F85" i="82"/>
  <c r="E85" i="82"/>
  <c r="D85" i="82"/>
  <c r="Q84" i="82"/>
  <c r="P84" i="82"/>
  <c r="M84" i="82"/>
  <c r="L84" i="82"/>
  <c r="K84" i="82"/>
  <c r="J84" i="82"/>
  <c r="I84" i="82"/>
  <c r="H84" i="82"/>
  <c r="G84" i="82"/>
  <c r="F84" i="82"/>
  <c r="E84" i="82"/>
  <c r="D84" i="82"/>
  <c r="Q83" i="82"/>
  <c r="P83" i="82"/>
  <c r="M83" i="82"/>
  <c r="L83" i="82"/>
  <c r="K83" i="82"/>
  <c r="J83" i="82"/>
  <c r="I83" i="82"/>
  <c r="H83" i="82"/>
  <c r="G83" i="82"/>
  <c r="F83" i="82"/>
  <c r="E83" i="82"/>
  <c r="D83" i="82"/>
  <c r="Q82" i="82"/>
  <c r="P82" i="82"/>
  <c r="M82" i="82"/>
  <c r="L82" i="82"/>
  <c r="K82" i="82"/>
  <c r="J82" i="82"/>
  <c r="I82" i="82"/>
  <c r="H82" i="82"/>
  <c r="G82" i="82"/>
  <c r="F82" i="82"/>
  <c r="E82" i="82"/>
  <c r="D82" i="82"/>
  <c r="Q81" i="82"/>
  <c r="P81" i="82"/>
  <c r="M81" i="82"/>
  <c r="L81" i="82"/>
  <c r="K81" i="82"/>
  <c r="J81" i="82"/>
  <c r="I81" i="82"/>
  <c r="H81" i="82"/>
  <c r="G81" i="82"/>
  <c r="F81" i="82"/>
  <c r="E81" i="82"/>
  <c r="D81" i="82"/>
  <c r="Q80" i="82"/>
  <c r="P80" i="82"/>
  <c r="M80" i="82"/>
  <c r="L80" i="82"/>
  <c r="K80" i="82"/>
  <c r="J80" i="82"/>
  <c r="I80" i="82"/>
  <c r="H80" i="82"/>
  <c r="G80" i="82"/>
  <c r="F80" i="82"/>
  <c r="E80" i="82"/>
  <c r="D80" i="82"/>
  <c r="Q78" i="82"/>
  <c r="P78" i="82"/>
  <c r="O78" i="82"/>
  <c r="M78" i="82"/>
  <c r="L78" i="82"/>
  <c r="K78" i="82"/>
  <c r="J78" i="82"/>
  <c r="I78" i="82"/>
  <c r="H78" i="82"/>
  <c r="G78" i="82"/>
  <c r="F78" i="82"/>
  <c r="E78" i="82"/>
  <c r="D78" i="82"/>
  <c r="C78" i="82"/>
  <c r="Q77" i="82"/>
  <c r="P77" i="82"/>
  <c r="O77" i="82"/>
  <c r="M77" i="82"/>
  <c r="L77" i="82"/>
  <c r="K77" i="82"/>
  <c r="J77" i="82"/>
  <c r="I77" i="82"/>
  <c r="H77" i="82"/>
  <c r="G77" i="82"/>
  <c r="F77" i="82"/>
  <c r="E77" i="82"/>
  <c r="D77" i="82"/>
  <c r="C77" i="82"/>
  <c r="Q76" i="82"/>
  <c r="P76" i="82"/>
  <c r="O76" i="82"/>
  <c r="M76" i="82"/>
  <c r="L76" i="82"/>
  <c r="K76" i="82"/>
  <c r="J76" i="82"/>
  <c r="I76" i="82"/>
  <c r="H76" i="82"/>
  <c r="G76" i="82"/>
  <c r="F76" i="82"/>
  <c r="E76" i="82"/>
  <c r="D76" i="82"/>
  <c r="C76" i="82"/>
  <c r="Q75" i="82"/>
  <c r="P75" i="82"/>
  <c r="O75" i="82"/>
  <c r="M75" i="82"/>
  <c r="L75" i="82"/>
  <c r="K75" i="82"/>
  <c r="J75" i="82"/>
  <c r="I75" i="82"/>
  <c r="H75" i="82"/>
  <c r="G75" i="82"/>
  <c r="F75" i="82"/>
  <c r="E75" i="82"/>
  <c r="D75" i="82"/>
  <c r="C75" i="82"/>
  <c r="Q74" i="82"/>
  <c r="P74" i="82"/>
  <c r="O74" i="82"/>
  <c r="M74" i="82"/>
  <c r="L74" i="82"/>
  <c r="K74" i="82"/>
  <c r="J74" i="82"/>
  <c r="I74" i="82"/>
  <c r="H74" i="82"/>
  <c r="G74" i="82"/>
  <c r="F74" i="82"/>
  <c r="E74" i="82"/>
  <c r="D74" i="82"/>
  <c r="C74" i="82"/>
  <c r="Q73" i="82"/>
  <c r="P73" i="82"/>
  <c r="O73" i="82"/>
  <c r="M73" i="82"/>
  <c r="L73" i="82"/>
  <c r="K73" i="82"/>
  <c r="J73" i="82"/>
  <c r="I73" i="82"/>
  <c r="H73" i="82"/>
  <c r="G73" i="82"/>
  <c r="F73" i="82"/>
  <c r="E73" i="82"/>
  <c r="D73" i="82"/>
  <c r="C73" i="82"/>
  <c r="Q72" i="82"/>
  <c r="P72" i="82"/>
  <c r="O72" i="82"/>
  <c r="M72" i="82"/>
  <c r="L72" i="82"/>
  <c r="K72" i="82"/>
  <c r="J72" i="82"/>
  <c r="I72" i="82"/>
  <c r="H72" i="82"/>
  <c r="G72" i="82"/>
  <c r="F72" i="82"/>
  <c r="E72" i="82"/>
  <c r="D72" i="82"/>
  <c r="C72" i="82"/>
  <c r="Q71" i="82"/>
  <c r="P71" i="82"/>
  <c r="O71" i="82"/>
  <c r="M71" i="82"/>
  <c r="L71" i="82"/>
  <c r="K71" i="82"/>
  <c r="J71" i="82"/>
  <c r="I71" i="82"/>
  <c r="H71" i="82"/>
  <c r="G71" i="82"/>
  <c r="F71" i="82"/>
  <c r="E71" i="82"/>
  <c r="D71" i="82"/>
  <c r="C71" i="82"/>
  <c r="Q70" i="82"/>
  <c r="P70" i="82"/>
  <c r="O70" i="82"/>
  <c r="M70" i="82"/>
  <c r="L70" i="82"/>
  <c r="K70" i="82"/>
  <c r="J70" i="82"/>
  <c r="I70" i="82"/>
  <c r="H70" i="82"/>
  <c r="G70" i="82"/>
  <c r="F70" i="82"/>
  <c r="E70" i="82"/>
  <c r="D70" i="82"/>
  <c r="C70" i="82"/>
  <c r="Q69" i="82"/>
  <c r="P69" i="82"/>
  <c r="O69" i="82"/>
  <c r="M69" i="82"/>
  <c r="L69" i="82"/>
  <c r="K69" i="82"/>
  <c r="J69" i="82"/>
  <c r="I69" i="82"/>
  <c r="H69" i="82"/>
  <c r="G69" i="82"/>
  <c r="F69" i="82"/>
  <c r="E69" i="82"/>
  <c r="D69" i="82"/>
  <c r="C69" i="82"/>
  <c r="Q68" i="82"/>
  <c r="P68" i="82"/>
  <c r="O68" i="82"/>
  <c r="M68" i="82"/>
  <c r="L68" i="82"/>
  <c r="K68" i="82"/>
  <c r="J68" i="82"/>
  <c r="I68" i="82"/>
  <c r="H68" i="82"/>
  <c r="G68" i="82"/>
  <c r="F68" i="82"/>
  <c r="E68" i="82"/>
  <c r="D68" i="82"/>
  <c r="C68" i="82"/>
  <c r="Q67" i="82"/>
  <c r="P67" i="82"/>
  <c r="O67" i="82"/>
  <c r="M67" i="82"/>
  <c r="L67" i="82"/>
  <c r="K67" i="82"/>
  <c r="J67" i="82"/>
  <c r="I67" i="82"/>
  <c r="H67" i="82"/>
  <c r="G67" i="82"/>
  <c r="F67" i="82"/>
  <c r="E67" i="82"/>
  <c r="D67" i="82"/>
  <c r="C67" i="82"/>
  <c r="Q66" i="82"/>
  <c r="P66" i="82"/>
  <c r="O66" i="82"/>
  <c r="M66" i="82"/>
  <c r="L66" i="82"/>
  <c r="K66" i="82"/>
  <c r="J66" i="82"/>
  <c r="I66" i="82"/>
  <c r="H66" i="82"/>
  <c r="G66" i="82"/>
  <c r="F66" i="82"/>
  <c r="E66" i="82"/>
  <c r="D66" i="82"/>
  <c r="C66" i="82"/>
  <c r="Q48" i="82"/>
  <c r="P48" i="82"/>
  <c r="M48" i="82"/>
  <c r="L48" i="82"/>
  <c r="K48" i="82"/>
  <c r="J48" i="82"/>
  <c r="I48" i="82"/>
  <c r="H48" i="82"/>
  <c r="G48" i="82"/>
  <c r="F48" i="82"/>
  <c r="E48" i="82"/>
  <c r="D48" i="82"/>
  <c r="Q47" i="82"/>
  <c r="P47" i="82"/>
  <c r="M47" i="82"/>
  <c r="L47" i="82"/>
  <c r="K47" i="82"/>
  <c r="J47" i="82"/>
  <c r="I47" i="82"/>
  <c r="H47" i="82"/>
  <c r="G47" i="82"/>
  <c r="F47" i="82"/>
  <c r="E47" i="82"/>
  <c r="D47" i="82"/>
  <c r="Q46" i="82"/>
  <c r="P46" i="82"/>
  <c r="M46" i="82"/>
  <c r="L46" i="82"/>
  <c r="K46" i="82"/>
  <c r="J46" i="82"/>
  <c r="I46" i="82"/>
  <c r="H46" i="82"/>
  <c r="G46" i="82"/>
  <c r="F46" i="82"/>
  <c r="E46" i="82"/>
  <c r="D46" i="82"/>
  <c r="Q45" i="82"/>
  <c r="P45" i="82"/>
  <c r="M45" i="82"/>
  <c r="L45" i="82"/>
  <c r="K45" i="82"/>
  <c r="J45" i="82"/>
  <c r="I45" i="82"/>
  <c r="H45" i="82"/>
  <c r="G45" i="82"/>
  <c r="F45" i="82"/>
  <c r="E45" i="82"/>
  <c r="D45" i="82"/>
  <c r="Q44" i="82"/>
  <c r="P44" i="82"/>
  <c r="M44" i="82"/>
  <c r="L44" i="82"/>
  <c r="K44" i="82"/>
  <c r="J44" i="82"/>
  <c r="I44" i="82"/>
  <c r="H44" i="82"/>
  <c r="G44" i="82"/>
  <c r="F44" i="82"/>
  <c r="E44" i="82"/>
  <c r="D44" i="82"/>
  <c r="Q43" i="82"/>
  <c r="P43" i="82"/>
  <c r="M43" i="82"/>
  <c r="L43" i="82"/>
  <c r="K43" i="82"/>
  <c r="J43" i="82"/>
  <c r="I43" i="82"/>
  <c r="H43" i="82"/>
  <c r="G43" i="82"/>
  <c r="F43" i="82"/>
  <c r="E43" i="82"/>
  <c r="D43" i="82"/>
  <c r="Q42" i="82"/>
  <c r="P42" i="82"/>
  <c r="M42" i="82"/>
  <c r="L42" i="82"/>
  <c r="K42" i="82"/>
  <c r="J42" i="82"/>
  <c r="I42" i="82"/>
  <c r="H42" i="82"/>
  <c r="G42" i="82"/>
  <c r="F42" i="82"/>
  <c r="E42" i="82"/>
  <c r="D42" i="82"/>
  <c r="Q41" i="82"/>
  <c r="P41" i="82"/>
  <c r="M41" i="82"/>
  <c r="L41" i="82"/>
  <c r="K41" i="82"/>
  <c r="J41" i="82"/>
  <c r="I41" i="82"/>
  <c r="H41" i="82"/>
  <c r="G41" i="82"/>
  <c r="F41" i="82"/>
  <c r="E41" i="82"/>
  <c r="D41" i="82"/>
  <c r="Q40" i="82"/>
  <c r="P40" i="82"/>
  <c r="M40" i="82"/>
  <c r="L40" i="82"/>
  <c r="K40" i="82"/>
  <c r="J40" i="82"/>
  <c r="I40" i="82"/>
  <c r="H40" i="82"/>
  <c r="G40" i="82"/>
  <c r="F40" i="82"/>
  <c r="E40" i="82"/>
  <c r="D40" i="82"/>
  <c r="Q39" i="82"/>
  <c r="P39" i="82"/>
  <c r="M39" i="82"/>
  <c r="L39" i="82"/>
  <c r="K39" i="82"/>
  <c r="J39" i="82"/>
  <c r="I39" i="82"/>
  <c r="H39" i="82"/>
  <c r="G39" i="82"/>
  <c r="F39" i="82"/>
  <c r="E39" i="82"/>
  <c r="D39" i="82"/>
  <c r="Q38" i="82"/>
  <c r="P38" i="82"/>
  <c r="M38" i="82"/>
  <c r="L38" i="82"/>
  <c r="K38" i="82"/>
  <c r="J38" i="82"/>
  <c r="I38" i="82"/>
  <c r="H38" i="82"/>
  <c r="G38" i="82"/>
  <c r="F38" i="82"/>
  <c r="E38" i="82"/>
  <c r="D38" i="82"/>
  <c r="Q37" i="82"/>
  <c r="P37" i="82"/>
  <c r="M37" i="82"/>
  <c r="L37" i="82"/>
  <c r="K37" i="82"/>
  <c r="J37" i="82"/>
  <c r="I37" i="82"/>
  <c r="H37" i="82"/>
  <c r="G37" i="82"/>
  <c r="F37" i="82"/>
  <c r="E37" i="82"/>
  <c r="D37" i="82"/>
  <c r="Q36" i="82"/>
  <c r="P36" i="82"/>
  <c r="M36" i="82"/>
  <c r="L36" i="82"/>
  <c r="K36" i="82"/>
  <c r="J36" i="82"/>
  <c r="I36" i="82"/>
  <c r="H36" i="82"/>
  <c r="G36" i="82"/>
  <c r="F36" i="82"/>
  <c r="E36" i="82"/>
  <c r="D36" i="82"/>
  <c r="Q34" i="82"/>
  <c r="P34" i="82"/>
  <c r="O34" i="82"/>
  <c r="M34" i="82"/>
  <c r="L34" i="82"/>
  <c r="K34" i="82"/>
  <c r="J34" i="82"/>
  <c r="I34" i="82"/>
  <c r="H34" i="82"/>
  <c r="G34" i="82"/>
  <c r="F34" i="82"/>
  <c r="E34" i="82"/>
  <c r="D34" i="82"/>
  <c r="C34" i="82"/>
  <c r="Q33" i="82"/>
  <c r="P33" i="82"/>
  <c r="O33" i="82"/>
  <c r="M33" i="82"/>
  <c r="L33" i="82"/>
  <c r="K33" i="82"/>
  <c r="J33" i="82"/>
  <c r="I33" i="82"/>
  <c r="H33" i="82"/>
  <c r="G33" i="82"/>
  <c r="F33" i="82"/>
  <c r="E33" i="82"/>
  <c r="D33" i="82"/>
  <c r="C33" i="82"/>
  <c r="Q32" i="82"/>
  <c r="P32" i="82"/>
  <c r="O32" i="82"/>
  <c r="M32" i="82"/>
  <c r="L32" i="82"/>
  <c r="K32" i="82"/>
  <c r="J32" i="82"/>
  <c r="I32" i="82"/>
  <c r="H32" i="82"/>
  <c r="G32" i="82"/>
  <c r="F32" i="82"/>
  <c r="E32" i="82"/>
  <c r="D32" i="82"/>
  <c r="C32" i="82"/>
  <c r="Q31" i="82"/>
  <c r="P31" i="82"/>
  <c r="O31" i="82"/>
  <c r="M31" i="82"/>
  <c r="L31" i="82"/>
  <c r="K31" i="82"/>
  <c r="J31" i="82"/>
  <c r="I31" i="82"/>
  <c r="H31" i="82"/>
  <c r="G31" i="82"/>
  <c r="F31" i="82"/>
  <c r="E31" i="82"/>
  <c r="D31" i="82"/>
  <c r="C31" i="82"/>
  <c r="Q30" i="82"/>
  <c r="P30" i="82"/>
  <c r="O30" i="82"/>
  <c r="M30" i="82"/>
  <c r="L30" i="82"/>
  <c r="K30" i="82"/>
  <c r="J30" i="82"/>
  <c r="I30" i="82"/>
  <c r="H30" i="82"/>
  <c r="G30" i="82"/>
  <c r="F30" i="82"/>
  <c r="E30" i="82"/>
  <c r="D30" i="82"/>
  <c r="C30" i="82"/>
  <c r="Q29" i="82"/>
  <c r="P29" i="82"/>
  <c r="O29" i="82"/>
  <c r="M29" i="82"/>
  <c r="L29" i="82"/>
  <c r="K29" i="82"/>
  <c r="J29" i="82"/>
  <c r="I29" i="82"/>
  <c r="H29" i="82"/>
  <c r="G29" i="82"/>
  <c r="F29" i="82"/>
  <c r="E29" i="82"/>
  <c r="D29" i="82"/>
  <c r="C29" i="82"/>
  <c r="Q28" i="82"/>
  <c r="P28" i="82"/>
  <c r="O28" i="82"/>
  <c r="M28" i="82"/>
  <c r="L28" i="82"/>
  <c r="K28" i="82"/>
  <c r="J28" i="82"/>
  <c r="I28" i="82"/>
  <c r="H28" i="82"/>
  <c r="G28" i="82"/>
  <c r="F28" i="82"/>
  <c r="E28" i="82"/>
  <c r="D28" i="82"/>
  <c r="C28" i="82"/>
  <c r="Q27" i="82"/>
  <c r="P27" i="82"/>
  <c r="O27" i="82"/>
  <c r="M27" i="82"/>
  <c r="L27" i="82"/>
  <c r="K27" i="82"/>
  <c r="J27" i="82"/>
  <c r="I27" i="82"/>
  <c r="H27" i="82"/>
  <c r="G27" i="82"/>
  <c r="F27" i="82"/>
  <c r="E27" i="82"/>
  <c r="D27" i="82"/>
  <c r="C27" i="82"/>
  <c r="Q26" i="82"/>
  <c r="P26" i="82"/>
  <c r="O26" i="82"/>
  <c r="M26" i="82"/>
  <c r="L26" i="82"/>
  <c r="K26" i="82"/>
  <c r="J26" i="82"/>
  <c r="I26" i="82"/>
  <c r="H26" i="82"/>
  <c r="G26" i="82"/>
  <c r="F26" i="82"/>
  <c r="E26" i="82"/>
  <c r="D26" i="82"/>
  <c r="C26" i="82"/>
  <c r="Q25" i="82"/>
  <c r="P25" i="82"/>
  <c r="O25" i="82"/>
  <c r="M25" i="82"/>
  <c r="L25" i="82"/>
  <c r="K25" i="82"/>
  <c r="J25" i="82"/>
  <c r="I25" i="82"/>
  <c r="H25" i="82"/>
  <c r="G25" i="82"/>
  <c r="F25" i="82"/>
  <c r="E25" i="82"/>
  <c r="D25" i="82"/>
  <c r="C25" i="82"/>
  <c r="Q24" i="82"/>
  <c r="P24" i="82"/>
  <c r="O24" i="82"/>
  <c r="M24" i="82"/>
  <c r="L24" i="82"/>
  <c r="K24" i="82"/>
  <c r="J24" i="82"/>
  <c r="I24" i="82"/>
  <c r="H24" i="82"/>
  <c r="G24" i="82"/>
  <c r="F24" i="82"/>
  <c r="E24" i="82"/>
  <c r="D24" i="82"/>
  <c r="C24" i="82"/>
  <c r="Q23" i="82"/>
  <c r="P23" i="82"/>
  <c r="O23" i="82"/>
  <c r="M23" i="82"/>
  <c r="L23" i="82"/>
  <c r="K23" i="82"/>
  <c r="J23" i="82"/>
  <c r="I23" i="82"/>
  <c r="H23" i="82"/>
  <c r="G23" i="82"/>
  <c r="F23" i="82"/>
  <c r="E23" i="82"/>
  <c r="D23" i="82"/>
  <c r="C23" i="82"/>
  <c r="Q22" i="82"/>
  <c r="P22" i="82"/>
  <c r="O22" i="82"/>
  <c r="M22" i="82"/>
  <c r="L22" i="82"/>
  <c r="K22" i="82"/>
  <c r="J22" i="82"/>
  <c r="I22" i="82"/>
  <c r="H22" i="82"/>
  <c r="G22" i="82"/>
  <c r="F22" i="82"/>
  <c r="E22" i="82"/>
  <c r="D22" i="82"/>
  <c r="C22" i="82"/>
  <c r="M107" i="81"/>
  <c r="C107" i="81"/>
  <c r="Q135" i="81"/>
  <c r="P107" i="81"/>
  <c r="O107" i="81"/>
  <c r="P135" i="81"/>
  <c r="L107" i="81"/>
  <c r="M135" i="81"/>
  <c r="K107" i="81"/>
  <c r="L135" i="81"/>
  <c r="J107" i="81"/>
  <c r="K135" i="81"/>
  <c r="I107" i="81"/>
  <c r="J135" i="81"/>
  <c r="H107" i="81"/>
  <c r="I135" i="81"/>
  <c r="G107" i="81"/>
  <c r="H135" i="81"/>
  <c r="F107" i="81"/>
  <c r="G135" i="81"/>
  <c r="E107" i="81"/>
  <c r="F135" i="81"/>
  <c r="D107" i="81"/>
  <c r="E135" i="81"/>
  <c r="D135" i="81"/>
  <c r="M16" i="81"/>
  <c r="M17" i="81"/>
  <c r="M60" i="81"/>
  <c r="M61" i="81"/>
  <c r="M106" i="81"/>
  <c r="C16" i="81"/>
  <c r="C17" i="81"/>
  <c r="C60" i="81"/>
  <c r="C61" i="81"/>
  <c r="C106" i="81"/>
  <c r="Q134" i="81"/>
  <c r="P16" i="81"/>
  <c r="P17" i="81"/>
  <c r="P60" i="81"/>
  <c r="P61" i="81"/>
  <c r="P106" i="81"/>
  <c r="O16" i="81"/>
  <c r="O17" i="81"/>
  <c r="O60" i="81"/>
  <c r="O61" i="81"/>
  <c r="O106" i="81"/>
  <c r="P134" i="81"/>
  <c r="L16" i="81"/>
  <c r="L17" i="81"/>
  <c r="L60" i="81"/>
  <c r="L61" i="81"/>
  <c r="L106" i="81"/>
  <c r="M134" i="81"/>
  <c r="K16" i="81"/>
  <c r="K17" i="81"/>
  <c r="K60" i="81"/>
  <c r="K61" i="81"/>
  <c r="K106" i="81"/>
  <c r="L134" i="81"/>
  <c r="J16" i="81"/>
  <c r="J17" i="81"/>
  <c r="J60" i="81"/>
  <c r="J61" i="81"/>
  <c r="J106" i="81"/>
  <c r="K134" i="81"/>
  <c r="I16" i="81"/>
  <c r="I17" i="81"/>
  <c r="I60" i="81"/>
  <c r="I61" i="81"/>
  <c r="I106" i="81"/>
  <c r="J134" i="81"/>
  <c r="H16" i="81"/>
  <c r="H17" i="81"/>
  <c r="H60" i="81"/>
  <c r="H61" i="81"/>
  <c r="H106" i="81"/>
  <c r="I134" i="81"/>
  <c r="G16" i="81"/>
  <c r="G17" i="81"/>
  <c r="G60" i="81"/>
  <c r="G61" i="81"/>
  <c r="G106" i="81"/>
  <c r="H134" i="81"/>
  <c r="F16" i="81"/>
  <c r="F17" i="81"/>
  <c r="F60" i="81"/>
  <c r="F61" i="81"/>
  <c r="F106" i="81"/>
  <c r="G134" i="81"/>
  <c r="E16" i="81"/>
  <c r="E17" i="81"/>
  <c r="E60" i="81"/>
  <c r="E61" i="81"/>
  <c r="E106" i="81"/>
  <c r="F134" i="81"/>
  <c r="D16" i="81"/>
  <c r="D17" i="81"/>
  <c r="D60" i="81"/>
  <c r="D61" i="81"/>
  <c r="D106" i="81"/>
  <c r="E134" i="81"/>
  <c r="D134" i="81"/>
  <c r="M105" i="81"/>
  <c r="C105" i="81"/>
  <c r="Q133" i="81"/>
  <c r="P105" i="81"/>
  <c r="O105" i="81"/>
  <c r="P133" i="81"/>
  <c r="L105" i="81"/>
  <c r="M133" i="81"/>
  <c r="K105" i="81"/>
  <c r="L133" i="81"/>
  <c r="J105" i="81"/>
  <c r="K133" i="81"/>
  <c r="I105" i="81"/>
  <c r="J133" i="81"/>
  <c r="H105" i="81"/>
  <c r="I133" i="81"/>
  <c r="G105" i="81"/>
  <c r="H133" i="81"/>
  <c r="F105" i="81"/>
  <c r="G133" i="81"/>
  <c r="E105" i="81"/>
  <c r="F133" i="81"/>
  <c r="D105" i="81"/>
  <c r="E133" i="81"/>
  <c r="D133" i="81"/>
  <c r="M104" i="81"/>
  <c r="C104" i="81"/>
  <c r="Q132" i="81"/>
  <c r="P104" i="81"/>
  <c r="O104" i="81"/>
  <c r="P132" i="81"/>
  <c r="L104" i="81"/>
  <c r="M132" i="81"/>
  <c r="K104" i="81"/>
  <c r="L132" i="81"/>
  <c r="J104" i="81"/>
  <c r="K132" i="81"/>
  <c r="I104" i="81"/>
  <c r="J132" i="81"/>
  <c r="H104" i="81"/>
  <c r="I132" i="81"/>
  <c r="G104" i="81"/>
  <c r="H132" i="81"/>
  <c r="F104" i="81"/>
  <c r="G132" i="81"/>
  <c r="E104" i="81"/>
  <c r="F132" i="81"/>
  <c r="D104" i="81"/>
  <c r="E132" i="81"/>
  <c r="D132" i="81"/>
  <c r="M103" i="81"/>
  <c r="C103" i="81"/>
  <c r="Q131" i="81"/>
  <c r="P103" i="81"/>
  <c r="O103" i="81"/>
  <c r="P131" i="81"/>
  <c r="L103" i="81"/>
  <c r="M131" i="81"/>
  <c r="K103" i="81"/>
  <c r="L131" i="81"/>
  <c r="J103" i="81"/>
  <c r="K131" i="81"/>
  <c r="I103" i="81"/>
  <c r="J131" i="81"/>
  <c r="H103" i="81"/>
  <c r="I131" i="81"/>
  <c r="G103" i="81"/>
  <c r="H131" i="81"/>
  <c r="F103" i="81"/>
  <c r="G131" i="81"/>
  <c r="E103" i="81"/>
  <c r="F131" i="81"/>
  <c r="D103" i="81"/>
  <c r="E131" i="81"/>
  <c r="D131" i="81"/>
  <c r="M102" i="81"/>
  <c r="C102" i="81"/>
  <c r="Q130" i="81"/>
  <c r="P102" i="81"/>
  <c r="O102" i="81"/>
  <c r="P130" i="81"/>
  <c r="L102" i="81"/>
  <c r="M130" i="81"/>
  <c r="K102" i="81"/>
  <c r="L130" i="81"/>
  <c r="J102" i="81"/>
  <c r="K130" i="81"/>
  <c r="I102" i="81"/>
  <c r="J130" i="81"/>
  <c r="H102" i="81"/>
  <c r="I130" i="81"/>
  <c r="G102" i="81"/>
  <c r="H130" i="81"/>
  <c r="F102" i="81"/>
  <c r="G130" i="81"/>
  <c r="E102" i="81"/>
  <c r="F130" i="81"/>
  <c r="D102" i="81"/>
  <c r="E130" i="81"/>
  <c r="D130" i="81"/>
  <c r="M101" i="81"/>
  <c r="C101" i="81"/>
  <c r="Q129" i="81"/>
  <c r="P101" i="81"/>
  <c r="O101" i="81"/>
  <c r="P129" i="81"/>
  <c r="L101" i="81"/>
  <c r="M129" i="81"/>
  <c r="K101" i="81"/>
  <c r="L129" i="81"/>
  <c r="J101" i="81"/>
  <c r="K129" i="81"/>
  <c r="I101" i="81"/>
  <c r="J129" i="81"/>
  <c r="H101" i="81"/>
  <c r="I129" i="81"/>
  <c r="G101" i="81"/>
  <c r="H129" i="81"/>
  <c r="F101" i="81"/>
  <c r="G129" i="81"/>
  <c r="E101" i="81"/>
  <c r="F129" i="81"/>
  <c r="D101" i="81"/>
  <c r="E129" i="81"/>
  <c r="D129" i="81"/>
  <c r="M100" i="81"/>
  <c r="C100" i="81"/>
  <c r="Q128" i="81"/>
  <c r="P100" i="81"/>
  <c r="O100" i="81"/>
  <c r="P128" i="81"/>
  <c r="L100" i="81"/>
  <c r="M128" i="81"/>
  <c r="K100" i="81"/>
  <c r="L128" i="81"/>
  <c r="J100" i="81"/>
  <c r="K128" i="81"/>
  <c r="I100" i="81"/>
  <c r="J128" i="81"/>
  <c r="H100" i="81"/>
  <c r="I128" i="81"/>
  <c r="G100" i="81"/>
  <c r="H128" i="81"/>
  <c r="F100" i="81"/>
  <c r="G128" i="81"/>
  <c r="E100" i="81"/>
  <c r="F128" i="81"/>
  <c r="D100" i="81"/>
  <c r="E128" i="81"/>
  <c r="D128" i="81"/>
  <c r="M99" i="81"/>
  <c r="C99" i="81"/>
  <c r="Q127" i="81"/>
  <c r="P99" i="81"/>
  <c r="O99" i="81"/>
  <c r="P127" i="81"/>
  <c r="L99" i="81"/>
  <c r="M127" i="81"/>
  <c r="K99" i="81"/>
  <c r="L127" i="81"/>
  <c r="J99" i="81"/>
  <c r="K127" i="81"/>
  <c r="I99" i="81"/>
  <c r="J127" i="81"/>
  <c r="H99" i="81"/>
  <c r="I127" i="81"/>
  <c r="G99" i="81"/>
  <c r="H127" i="81"/>
  <c r="F99" i="81"/>
  <c r="G127" i="81"/>
  <c r="E99" i="81"/>
  <c r="F127" i="81"/>
  <c r="D99" i="81"/>
  <c r="E127" i="81"/>
  <c r="D127" i="81"/>
  <c r="M98" i="81"/>
  <c r="C98" i="81"/>
  <c r="Q126" i="81"/>
  <c r="P98" i="81"/>
  <c r="O98" i="81"/>
  <c r="P126" i="81"/>
  <c r="L98" i="81"/>
  <c r="M126" i="81"/>
  <c r="K98" i="81"/>
  <c r="L126" i="81"/>
  <c r="J98" i="81"/>
  <c r="K126" i="81"/>
  <c r="I98" i="81"/>
  <c r="J126" i="81"/>
  <c r="H98" i="81"/>
  <c r="I126" i="81"/>
  <c r="G98" i="81"/>
  <c r="H126" i="81"/>
  <c r="F98" i="81"/>
  <c r="G126" i="81"/>
  <c r="E98" i="81"/>
  <c r="F126" i="81"/>
  <c r="D98" i="81"/>
  <c r="E126" i="81"/>
  <c r="D126" i="81"/>
  <c r="M97" i="81"/>
  <c r="C97" i="81"/>
  <c r="Q125" i="81"/>
  <c r="P97" i="81"/>
  <c r="O97" i="81"/>
  <c r="P125" i="81"/>
  <c r="L97" i="81"/>
  <c r="M125" i="81"/>
  <c r="K97" i="81"/>
  <c r="L125" i="81"/>
  <c r="J97" i="81"/>
  <c r="K125" i="81"/>
  <c r="I97" i="81"/>
  <c r="J125" i="81"/>
  <c r="H97" i="81"/>
  <c r="I125" i="81"/>
  <c r="G97" i="81"/>
  <c r="H125" i="81"/>
  <c r="F97" i="81"/>
  <c r="G125" i="81"/>
  <c r="E97" i="81"/>
  <c r="F125" i="81"/>
  <c r="D97" i="81"/>
  <c r="E125" i="81"/>
  <c r="D125" i="81"/>
  <c r="M96" i="81"/>
  <c r="C96" i="81"/>
  <c r="Q124" i="81"/>
  <c r="P96" i="81"/>
  <c r="O96" i="81"/>
  <c r="P124" i="81"/>
  <c r="L96" i="81"/>
  <c r="M124" i="81"/>
  <c r="K96" i="81"/>
  <c r="L124" i="81"/>
  <c r="J96" i="81"/>
  <c r="K124" i="81"/>
  <c r="I96" i="81"/>
  <c r="J124" i="81"/>
  <c r="H96" i="81"/>
  <c r="I124" i="81"/>
  <c r="G96" i="81"/>
  <c r="H124" i="81"/>
  <c r="F96" i="81"/>
  <c r="G124" i="81"/>
  <c r="E96" i="81"/>
  <c r="F124" i="81"/>
  <c r="D96" i="81"/>
  <c r="E124" i="81"/>
  <c r="D124" i="81"/>
  <c r="M95" i="81"/>
  <c r="C95" i="81"/>
  <c r="Q123" i="81"/>
  <c r="P95" i="81"/>
  <c r="O95" i="81"/>
  <c r="P123" i="81"/>
  <c r="L95" i="81"/>
  <c r="M123" i="81"/>
  <c r="K95" i="81"/>
  <c r="L123" i="81"/>
  <c r="J95" i="81"/>
  <c r="K123" i="81"/>
  <c r="I95" i="81"/>
  <c r="J123" i="81"/>
  <c r="H95" i="81"/>
  <c r="I123" i="81"/>
  <c r="G95" i="81"/>
  <c r="H123" i="81"/>
  <c r="F95" i="81"/>
  <c r="G123" i="81"/>
  <c r="E95" i="81"/>
  <c r="F123" i="81"/>
  <c r="D95" i="81"/>
  <c r="E123" i="81"/>
  <c r="D123" i="81"/>
  <c r="Q18" i="81"/>
  <c r="Q62" i="81"/>
  <c r="Q107" i="81"/>
  <c r="Q121" i="81"/>
  <c r="P121" i="81"/>
  <c r="O121" i="81"/>
  <c r="M121" i="81"/>
  <c r="L121" i="81"/>
  <c r="K121" i="81"/>
  <c r="J121" i="81"/>
  <c r="I121" i="81"/>
  <c r="H121" i="81"/>
  <c r="G121" i="81"/>
  <c r="F121" i="81"/>
  <c r="E121" i="81"/>
  <c r="D121" i="81"/>
  <c r="C121" i="81"/>
  <c r="Q6" i="81"/>
  <c r="Q7" i="81"/>
  <c r="Q8" i="81"/>
  <c r="Q9" i="81"/>
  <c r="Q10" i="81"/>
  <c r="Q11" i="81"/>
  <c r="Q12" i="81"/>
  <c r="Q13" i="81"/>
  <c r="Q14" i="81"/>
  <c r="Q15" i="81"/>
  <c r="Q16" i="81"/>
  <c r="Q17" i="81"/>
  <c r="Q60" i="81"/>
  <c r="Q61" i="81"/>
  <c r="Q106" i="81"/>
  <c r="Q120" i="81"/>
  <c r="P120" i="81"/>
  <c r="O120" i="81"/>
  <c r="M120" i="81"/>
  <c r="L120" i="81"/>
  <c r="K120" i="81"/>
  <c r="J120" i="81"/>
  <c r="I120" i="81"/>
  <c r="H120" i="81"/>
  <c r="G120" i="81"/>
  <c r="F120" i="81"/>
  <c r="E120" i="81"/>
  <c r="D120" i="81"/>
  <c r="C120" i="81"/>
  <c r="Q105" i="81"/>
  <c r="Q119" i="81"/>
  <c r="P119" i="81"/>
  <c r="O119" i="81"/>
  <c r="M119" i="81"/>
  <c r="L119" i="81"/>
  <c r="K119" i="81"/>
  <c r="J119" i="81"/>
  <c r="I119" i="81"/>
  <c r="H119" i="81"/>
  <c r="G119" i="81"/>
  <c r="F119" i="81"/>
  <c r="E119" i="81"/>
  <c r="D119" i="81"/>
  <c r="C119" i="81"/>
  <c r="Q59" i="81"/>
  <c r="Q104" i="81"/>
  <c r="Q118" i="81"/>
  <c r="P118" i="81"/>
  <c r="O118" i="81"/>
  <c r="M118" i="81"/>
  <c r="L118" i="81"/>
  <c r="K118" i="81"/>
  <c r="J118" i="81"/>
  <c r="I118" i="81"/>
  <c r="H118" i="81"/>
  <c r="G118" i="81"/>
  <c r="F118" i="81"/>
  <c r="E118" i="81"/>
  <c r="D118" i="81"/>
  <c r="C118" i="81"/>
  <c r="Q58" i="81"/>
  <c r="Q103" i="81"/>
  <c r="Q117" i="81"/>
  <c r="P117" i="81"/>
  <c r="O117" i="81"/>
  <c r="M117" i="81"/>
  <c r="L117" i="81"/>
  <c r="K117" i="81"/>
  <c r="J117" i="81"/>
  <c r="I117" i="81"/>
  <c r="H117" i="81"/>
  <c r="G117" i="81"/>
  <c r="F117" i="81"/>
  <c r="E117" i="81"/>
  <c r="D117" i="81"/>
  <c r="C117" i="81"/>
  <c r="Q57" i="81"/>
  <c r="Q102" i="81"/>
  <c r="Q116" i="81"/>
  <c r="P116" i="81"/>
  <c r="O116" i="81"/>
  <c r="M116" i="81"/>
  <c r="L116" i="81"/>
  <c r="K116" i="81"/>
  <c r="J116" i="81"/>
  <c r="I116" i="81"/>
  <c r="H116" i="81"/>
  <c r="G116" i="81"/>
  <c r="F116" i="81"/>
  <c r="E116" i="81"/>
  <c r="D116" i="81"/>
  <c r="C116" i="81"/>
  <c r="Q56" i="81"/>
  <c r="Q101" i="81"/>
  <c r="Q115" i="81"/>
  <c r="P115" i="81"/>
  <c r="O115" i="81"/>
  <c r="M115" i="81"/>
  <c r="L115" i="81"/>
  <c r="K115" i="81"/>
  <c r="J115" i="81"/>
  <c r="I115" i="81"/>
  <c r="H115" i="81"/>
  <c r="G115" i="81"/>
  <c r="F115" i="81"/>
  <c r="E115" i="81"/>
  <c r="D115" i="81"/>
  <c r="C115" i="81"/>
  <c r="Q55" i="81"/>
  <c r="Q100" i="81"/>
  <c r="Q114" i="81"/>
  <c r="P114" i="81"/>
  <c r="O114" i="81"/>
  <c r="M114" i="81"/>
  <c r="L114" i="81"/>
  <c r="K114" i="81"/>
  <c r="J114" i="81"/>
  <c r="I114" i="81"/>
  <c r="H114" i="81"/>
  <c r="G114" i="81"/>
  <c r="F114" i="81"/>
  <c r="E114" i="81"/>
  <c r="D114" i="81"/>
  <c r="C114" i="81"/>
  <c r="Q54" i="81"/>
  <c r="Q99" i="81"/>
  <c r="Q113" i="81"/>
  <c r="P113" i="81"/>
  <c r="O113" i="81"/>
  <c r="M113" i="81"/>
  <c r="L113" i="81"/>
  <c r="K113" i="81"/>
  <c r="J113" i="81"/>
  <c r="I113" i="81"/>
  <c r="H113" i="81"/>
  <c r="G113" i="81"/>
  <c r="F113" i="81"/>
  <c r="E113" i="81"/>
  <c r="D113" i="81"/>
  <c r="C113" i="81"/>
  <c r="Q53" i="81"/>
  <c r="Q98" i="81"/>
  <c r="Q112" i="81"/>
  <c r="P112" i="81"/>
  <c r="O112" i="81"/>
  <c r="M112" i="81"/>
  <c r="L112" i="81"/>
  <c r="K112" i="81"/>
  <c r="J112" i="81"/>
  <c r="I112" i="81"/>
  <c r="H112" i="81"/>
  <c r="G112" i="81"/>
  <c r="F112" i="81"/>
  <c r="E112" i="81"/>
  <c r="D112" i="81"/>
  <c r="C112" i="81"/>
  <c r="Q52" i="81"/>
  <c r="Q97" i="81"/>
  <c r="Q111" i="81"/>
  <c r="P111" i="81"/>
  <c r="O111" i="81"/>
  <c r="M111" i="81"/>
  <c r="L111" i="81"/>
  <c r="K111" i="81"/>
  <c r="J111" i="81"/>
  <c r="I111" i="81"/>
  <c r="H111" i="81"/>
  <c r="G111" i="81"/>
  <c r="F111" i="81"/>
  <c r="E111" i="81"/>
  <c r="D111" i="81"/>
  <c r="C111" i="81"/>
  <c r="Q51" i="81"/>
  <c r="Q96" i="81"/>
  <c r="Q110" i="81"/>
  <c r="P110" i="81"/>
  <c r="O110" i="81"/>
  <c r="M110" i="81"/>
  <c r="L110" i="81"/>
  <c r="K110" i="81"/>
  <c r="J110" i="81"/>
  <c r="I110" i="81"/>
  <c r="H110" i="81"/>
  <c r="G110" i="81"/>
  <c r="F110" i="81"/>
  <c r="E110" i="81"/>
  <c r="D110" i="81"/>
  <c r="C110" i="81"/>
  <c r="Q50" i="81"/>
  <c r="Q95" i="81"/>
  <c r="Q109" i="81"/>
  <c r="P109" i="81"/>
  <c r="O109" i="81"/>
  <c r="M109" i="81"/>
  <c r="L109" i="81"/>
  <c r="K109" i="81"/>
  <c r="J109" i="81"/>
  <c r="I109" i="81"/>
  <c r="H109" i="81"/>
  <c r="G109" i="81"/>
  <c r="F109" i="81"/>
  <c r="E109" i="81"/>
  <c r="D109" i="81"/>
  <c r="C109" i="81"/>
  <c r="Q90" i="81"/>
  <c r="P90" i="81"/>
  <c r="M90" i="81"/>
  <c r="L90" i="81"/>
  <c r="K90" i="81"/>
  <c r="J90" i="81"/>
  <c r="I90" i="81"/>
  <c r="H90" i="81"/>
  <c r="G90" i="81"/>
  <c r="F90" i="81"/>
  <c r="E90" i="81"/>
  <c r="D90" i="81"/>
  <c r="Q89" i="81"/>
  <c r="P89" i="81"/>
  <c r="M89" i="81"/>
  <c r="L89" i="81"/>
  <c r="K89" i="81"/>
  <c r="J89" i="81"/>
  <c r="I89" i="81"/>
  <c r="H89" i="81"/>
  <c r="G89" i="81"/>
  <c r="F89" i="81"/>
  <c r="E89" i="81"/>
  <c r="D89" i="81"/>
  <c r="Q88" i="81"/>
  <c r="P88" i="81"/>
  <c r="M88" i="81"/>
  <c r="L88" i="81"/>
  <c r="K88" i="81"/>
  <c r="J88" i="81"/>
  <c r="I88" i="81"/>
  <c r="H88" i="81"/>
  <c r="G88" i="81"/>
  <c r="F88" i="81"/>
  <c r="E88" i="81"/>
  <c r="D88" i="81"/>
  <c r="Q87" i="81"/>
  <c r="P87" i="81"/>
  <c r="M87" i="81"/>
  <c r="L87" i="81"/>
  <c r="K87" i="81"/>
  <c r="J87" i="81"/>
  <c r="I87" i="81"/>
  <c r="H87" i="81"/>
  <c r="G87" i="81"/>
  <c r="F87" i="81"/>
  <c r="E87" i="81"/>
  <c r="D87" i="81"/>
  <c r="Q86" i="81"/>
  <c r="P86" i="81"/>
  <c r="M86" i="81"/>
  <c r="L86" i="81"/>
  <c r="K86" i="81"/>
  <c r="J86" i="81"/>
  <c r="I86" i="81"/>
  <c r="H86" i="81"/>
  <c r="G86" i="81"/>
  <c r="F86" i="81"/>
  <c r="E86" i="81"/>
  <c r="D86" i="81"/>
  <c r="Q85" i="81"/>
  <c r="P85" i="81"/>
  <c r="M85" i="81"/>
  <c r="L85" i="81"/>
  <c r="K85" i="81"/>
  <c r="J85" i="81"/>
  <c r="I85" i="81"/>
  <c r="H85" i="81"/>
  <c r="G85" i="81"/>
  <c r="F85" i="81"/>
  <c r="E85" i="81"/>
  <c r="D85" i="81"/>
  <c r="Q84" i="81"/>
  <c r="P84" i="81"/>
  <c r="M84" i="81"/>
  <c r="L84" i="81"/>
  <c r="K84" i="81"/>
  <c r="J84" i="81"/>
  <c r="I84" i="81"/>
  <c r="H84" i="81"/>
  <c r="G84" i="81"/>
  <c r="F84" i="81"/>
  <c r="E84" i="81"/>
  <c r="D84" i="81"/>
  <c r="Q83" i="81"/>
  <c r="P83" i="81"/>
  <c r="M83" i="81"/>
  <c r="L83" i="81"/>
  <c r="K83" i="81"/>
  <c r="J83" i="81"/>
  <c r="I83" i="81"/>
  <c r="H83" i="81"/>
  <c r="G83" i="81"/>
  <c r="F83" i="81"/>
  <c r="E83" i="81"/>
  <c r="D83" i="81"/>
  <c r="Q82" i="81"/>
  <c r="P82" i="81"/>
  <c r="M82" i="81"/>
  <c r="L82" i="81"/>
  <c r="K82" i="81"/>
  <c r="J82" i="81"/>
  <c r="I82" i="81"/>
  <c r="H82" i="81"/>
  <c r="G82" i="81"/>
  <c r="F82" i="81"/>
  <c r="E82" i="81"/>
  <c r="D82" i="81"/>
  <c r="Q81" i="81"/>
  <c r="P81" i="81"/>
  <c r="M81" i="81"/>
  <c r="L81" i="81"/>
  <c r="K81" i="81"/>
  <c r="J81" i="81"/>
  <c r="I81" i="81"/>
  <c r="H81" i="81"/>
  <c r="G81" i="81"/>
  <c r="F81" i="81"/>
  <c r="E81" i="81"/>
  <c r="D81" i="81"/>
  <c r="Q80" i="81"/>
  <c r="P80" i="81"/>
  <c r="M80" i="81"/>
  <c r="L80" i="81"/>
  <c r="K80" i="81"/>
  <c r="J80" i="81"/>
  <c r="I80" i="81"/>
  <c r="H80" i="81"/>
  <c r="G80" i="81"/>
  <c r="F80" i="81"/>
  <c r="E80" i="81"/>
  <c r="D80" i="81"/>
  <c r="Q79" i="81"/>
  <c r="P79" i="81"/>
  <c r="M79" i="81"/>
  <c r="L79" i="81"/>
  <c r="K79" i="81"/>
  <c r="J79" i="81"/>
  <c r="I79" i="81"/>
  <c r="H79" i="81"/>
  <c r="G79" i="81"/>
  <c r="F79" i="81"/>
  <c r="E79" i="81"/>
  <c r="D79" i="81"/>
  <c r="Q78" i="81"/>
  <c r="P78" i="81"/>
  <c r="M78" i="81"/>
  <c r="L78" i="81"/>
  <c r="K78" i="81"/>
  <c r="J78" i="81"/>
  <c r="I78" i="81"/>
  <c r="H78" i="81"/>
  <c r="G78" i="81"/>
  <c r="F78" i="81"/>
  <c r="E78" i="81"/>
  <c r="D78" i="81"/>
  <c r="Q76" i="81"/>
  <c r="P76" i="81"/>
  <c r="O76" i="81"/>
  <c r="M76" i="81"/>
  <c r="L76" i="81"/>
  <c r="K76" i="81"/>
  <c r="J76" i="81"/>
  <c r="I76" i="81"/>
  <c r="H76" i="81"/>
  <c r="G76" i="81"/>
  <c r="F76" i="81"/>
  <c r="E76" i="81"/>
  <c r="D76" i="81"/>
  <c r="C76" i="81"/>
  <c r="Q75" i="81"/>
  <c r="P75" i="81"/>
  <c r="O75" i="81"/>
  <c r="M75" i="81"/>
  <c r="L75" i="81"/>
  <c r="K75" i="81"/>
  <c r="J75" i="81"/>
  <c r="I75" i="81"/>
  <c r="H75" i="81"/>
  <c r="G75" i="81"/>
  <c r="F75" i="81"/>
  <c r="E75" i="81"/>
  <c r="D75" i="81"/>
  <c r="C75" i="81"/>
  <c r="Q74" i="81"/>
  <c r="P74" i="81"/>
  <c r="O74" i="81"/>
  <c r="M74" i="81"/>
  <c r="L74" i="81"/>
  <c r="K74" i="81"/>
  <c r="J74" i="81"/>
  <c r="I74" i="81"/>
  <c r="H74" i="81"/>
  <c r="G74" i="81"/>
  <c r="F74" i="81"/>
  <c r="E74" i="81"/>
  <c r="D74" i="81"/>
  <c r="C74" i="81"/>
  <c r="Q73" i="81"/>
  <c r="P73" i="81"/>
  <c r="O73" i="81"/>
  <c r="M73" i="81"/>
  <c r="L73" i="81"/>
  <c r="K73" i="81"/>
  <c r="J73" i="81"/>
  <c r="I73" i="81"/>
  <c r="H73" i="81"/>
  <c r="G73" i="81"/>
  <c r="F73" i="81"/>
  <c r="E73" i="81"/>
  <c r="D73" i="81"/>
  <c r="C73" i="81"/>
  <c r="Q72" i="81"/>
  <c r="P72" i="81"/>
  <c r="O72" i="81"/>
  <c r="M72" i="81"/>
  <c r="L72" i="81"/>
  <c r="K72" i="81"/>
  <c r="J72" i="81"/>
  <c r="I72" i="81"/>
  <c r="H72" i="81"/>
  <c r="G72" i="81"/>
  <c r="F72" i="81"/>
  <c r="E72" i="81"/>
  <c r="D72" i="81"/>
  <c r="C72" i="81"/>
  <c r="Q71" i="81"/>
  <c r="P71" i="81"/>
  <c r="O71" i="81"/>
  <c r="M71" i="81"/>
  <c r="L71" i="81"/>
  <c r="K71" i="81"/>
  <c r="J71" i="81"/>
  <c r="I71" i="81"/>
  <c r="H71" i="81"/>
  <c r="G71" i="81"/>
  <c r="F71" i="81"/>
  <c r="E71" i="81"/>
  <c r="D71" i="81"/>
  <c r="C71" i="81"/>
  <c r="Q70" i="81"/>
  <c r="P70" i="81"/>
  <c r="O70" i="81"/>
  <c r="M70" i="81"/>
  <c r="L70" i="81"/>
  <c r="K70" i="81"/>
  <c r="J70" i="81"/>
  <c r="I70" i="81"/>
  <c r="H70" i="81"/>
  <c r="G70" i="81"/>
  <c r="F70" i="81"/>
  <c r="E70" i="81"/>
  <c r="D70" i="81"/>
  <c r="C70" i="81"/>
  <c r="Q69" i="81"/>
  <c r="P69" i="81"/>
  <c r="O69" i="81"/>
  <c r="M69" i="81"/>
  <c r="L69" i="81"/>
  <c r="K69" i="81"/>
  <c r="J69" i="81"/>
  <c r="I69" i="81"/>
  <c r="H69" i="81"/>
  <c r="G69" i="81"/>
  <c r="F69" i="81"/>
  <c r="E69" i="81"/>
  <c r="D69" i="81"/>
  <c r="C69" i="81"/>
  <c r="Q68" i="81"/>
  <c r="P68" i="81"/>
  <c r="O68" i="81"/>
  <c r="M68" i="81"/>
  <c r="L68" i="81"/>
  <c r="K68" i="81"/>
  <c r="J68" i="81"/>
  <c r="I68" i="81"/>
  <c r="H68" i="81"/>
  <c r="G68" i="81"/>
  <c r="F68" i="81"/>
  <c r="E68" i="81"/>
  <c r="D68" i="81"/>
  <c r="C68" i="81"/>
  <c r="Q67" i="81"/>
  <c r="P67" i="81"/>
  <c r="O67" i="81"/>
  <c r="M67" i="81"/>
  <c r="L67" i="81"/>
  <c r="K67" i="81"/>
  <c r="J67" i="81"/>
  <c r="I67" i="81"/>
  <c r="H67" i="81"/>
  <c r="G67" i="81"/>
  <c r="F67" i="81"/>
  <c r="E67" i="81"/>
  <c r="D67" i="81"/>
  <c r="C67" i="81"/>
  <c r="Q66" i="81"/>
  <c r="P66" i="81"/>
  <c r="O66" i="81"/>
  <c r="M66" i="81"/>
  <c r="L66" i="81"/>
  <c r="K66" i="81"/>
  <c r="J66" i="81"/>
  <c r="I66" i="81"/>
  <c r="H66" i="81"/>
  <c r="G66" i="81"/>
  <c r="F66" i="81"/>
  <c r="E66" i="81"/>
  <c r="D66" i="81"/>
  <c r="C66" i="81"/>
  <c r="Q65" i="81"/>
  <c r="P65" i="81"/>
  <c r="O65" i="81"/>
  <c r="M65" i="81"/>
  <c r="L65" i="81"/>
  <c r="K65" i="81"/>
  <c r="J65" i="81"/>
  <c r="I65" i="81"/>
  <c r="H65" i="81"/>
  <c r="G65" i="81"/>
  <c r="F65" i="81"/>
  <c r="E65" i="81"/>
  <c r="D65" i="81"/>
  <c r="C65" i="81"/>
  <c r="Q64" i="81"/>
  <c r="P64" i="81"/>
  <c r="O64" i="81"/>
  <c r="M64" i="81"/>
  <c r="L64" i="81"/>
  <c r="K64" i="81"/>
  <c r="J64" i="81"/>
  <c r="I64" i="81"/>
  <c r="H64" i="81"/>
  <c r="G64" i="81"/>
  <c r="F64" i="81"/>
  <c r="E64" i="81"/>
  <c r="D64" i="81"/>
  <c r="C64" i="81"/>
  <c r="Q46" i="81"/>
  <c r="P46" i="81"/>
  <c r="M46" i="81"/>
  <c r="L46" i="81"/>
  <c r="K46" i="81"/>
  <c r="J46" i="81"/>
  <c r="I46" i="81"/>
  <c r="H46" i="81"/>
  <c r="G46" i="81"/>
  <c r="F46" i="81"/>
  <c r="E46" i="81"/>
  <c r="D46" i="81"/>
  <c r="Q45" i="81"/>
  <c r="P45" i="81"/>
  <c r="M45" i="81"/>
  <c r="L45" i="81"/>
  <c r="K45" i="81"/>
  <c r="J45" i="81"/>
  <c r="I45" i="81"/>
  <c r="H45" i="81"/>
  <c r="G45" i="81"/>
  <c r="F45" i="81"/>
  <c r="E45" i="81"/>
  <c r="D45" i="81"/>
  <c r="Q44" i="81"/>
  <c r="P44" i="81"/>
  <c r="M44" i="81"/>
  <c r="L44" i="81"/>
  <c r="K44" i="81"/>
  <c r="J44" i="81"/>
  <c r="I44" i="81"/>
  <c r="H44" i="81"/>
  <c r="G44" i="81"/>
  <c r="F44" i="81"/>
  <c r="E44" i="81"/>
  <c r="D44" i="81"/>
  <c r="Q43" i="81"/>
  <c r="P43" i="81"/>
  <c r="M43" i="81"/>
  <c r="L43" i="81"/>
  <c r="K43" i="81"/>
  <c r="J43" i="81"/>
  <c r="I43" i="81"/>
  <c r="H43" i="81"/>
  <c r="G43" i="81"/>
  <c r="F43" i="81"/>
  <c r="E43" i="81"/>
  <c r="D43" i="81"/>
  <c r="Q42" i="81"/>
  <c r="P42" i="81"/>
  <c r="M42" i="81"/>
  <c r="L42" i="81"/>
  <c r="K42" i="81"/>
  <c r="J42" i="81"/>
  <c r="I42" i="81"/>
  <c r="H42" i="81"/>
  <c r="G42" i="81"/>
  <c r="F42" i="81"/>
  <c r="E42" i="81"/>
  <c r="D42" i="81"/>
  <c r="Q41" i="81"/>
  <c r="P41" i="81"/>
  <c r="M41" i="81"/>
  <c r="L41" i="81"/>
  <c r="K41" i="81"/>
  <c r="J41" i="81"/>
  <c r="I41" i="81"/>
  <c r="H41" i="81"/>
  <c r="G41" i="81"/>
  <c r="F41" i="81"/>
  <c r="E41" i="81"/>
  <c r="D41" i="81"/>
  <c r="Q40" i="81"/>
  <c r="P40" i="81"/>
  <c r="M40" i="81"/>
  <c r="L40" i="81"/>
  <c r="K40" i="81"/>
  <c r="J40" i="81"/>
  <c r="I40" i="81"/>
  <c r="H40" i="81"/>
  <c r="G40" i="81"/>
  <c r="F40" i="81"/>
  <c r="E40" i="81"/>
  <c r="D40" i="81"/>
  <c r="Q39" i="81"/>
  <c r="P39" i="81"/>
  <c r="M39" i="81"/>
  <c r="L39" i="81"/>
  <c r="K39" i="81"/>
  <c r="J39" i="81"/>
  <c r="I39" i="81"/>
  <c r="H39" i="81"/>
  <c r="G39" i="81"/>
  <c r="F39" i="81"/>
  <c r="E39" i="81"/>
  <c r="D39" i="81"/>
  <c r="Q38" i="81"/>
  <c r="P38" i="81"/>
  <c r="M38" i="81"/>
  <c r="L38" i="81"/>
  <c r="K38" i="81"/>
  <c r="J38" i="81"/>
  <c r="I38" i="81"/>
  <c r="H38" i="81"/>
  <c r="G38" i="81"/>
  <c r="F38" i="81"/>
  <c r="E38" i="81"/>
  <c r="D38" i="81"/>
  <c r="Q37" i="81"/>
  <c r="P37" i="81"/>
  <c r="M37" i="81"/>
  <c r="L37" i="81"/>
  <c r="K37" i="81"/>
  <c r="J37" i="81"/>
  <c r="I37" i="81"/>
  <c r="H37" i="81"/>
  <c r="G37" i="81"/>
  <c r="F37" i="81"/>
  <c r="E37" i="81"/>
  <c r="D37" i="81"/>
  <c r="Q36" i="81"/>
  <c r="P36" i="81"/>
  <c r="M36" i="81"/>
  <c r="L36" i="81"/>
  <c r="K36" i="81"/>
  <c r="J36" i="81"/>
  <c r="I36" i="81"/>
  <c r="H36" i="81"/>
  <c r="G36" i="81"/>
  <c r="F36" i="81"/>
  <c r="E36" i="81"/>
  <c r="D36" i="81"/>
  <c r="Q35" i="81"/>
  <c r="P35" i="81"/>
  <c r="M35" i="81"/>
  <c r="L35" i="81"/>
  <c r="K35" i="81"/>
  <c r="J35" i="81"/>
  <c r="I35" i="81"/>
  <c r="H35" i="81"/>
  <c r="G35" i="81"/>
  <c r="F35" i="81"/>
  <c r="E35" i="81"/>
  <c r="D35" i="81"/>
  <c r="Q34" i="81"/>
  <c r="P34" i="81"/>
  <c r="M34" i="81"/>
  <c r="L34" i="81"/>
  <c r="K34" i="81"/>
  <c r="J34" i="81"/>
  <c r="I34" i="81"/>
  <c r="H34" i="81"/>
  <c r="G34" i="81"/>
  <c r="F34" i="81"/>
  <c r="E34" i="81"/>
  <c r="D34" i="81"/>
  <c r="Q32" i="81"/>
  <c r="P32" i="81"/>
  <c r="O32" i="81"/>
  <c r="M32" i="81"/>
  <c r="L32" i="81"/>
  <c r="K32" i="81"/>
  <c r="J32" i="81"/>
  <c r="I32" i="81"/>
  <c r="H32" i="81"/>
  <c r="G32" i="81"/>
  <c r="F32" i="81"/>
  <c r="E32" i="81"/>
  <c r="D32" i="81"/>
  <c r="C32" i="81"/>
  <c r="Q31" i="81"/>
  <c r="P31" i="81"/>
  <c r="O31" i="81"/>
  <c r="M31" i="81"/>
  <c r="L31" i="81"/>
  <c r="K31" i="81"/>
  <c r="J31" i="81"/>
  <c r="I31" i="81"/>
  <c r="H31" i="81"/>
  <c r="G31" i="81"/>
  <c r="F31" i="81"/>
  <c r="E31" i="81"/>
  <c r="D31" i="81"/>
  <c r="C31" i="81"/>
  <c r="Q30" i="81"/>
  <c r="P30" i="81"/>
  <c r="O30" i="81"/>
  <c r="M30" i="81"/>
  <c r="L30" i="81"/>
  <c r="K30" i="81"/>
  <c r="J30" i="81"/>
  <c r="I30" i="81"/>
  <c r="H30" i="81"/>
  <c r="G30" i="81"/>
  <c r="F30" i="81"/>
  <c r="E30" i="81"/>
  <c r="D30" i="81"/>
  <c r="C30" i="81"/>
  <c r="Q29" i="81"/>
  <c r="P29" i="81"/>
  <c r="O29" i="81"/>
  <c r="M29" i="81"/>
  <c r="L29" i="81"/>
  <c r="K29" i="81"/>
  <c r="J29" i="81"/>
  <c r="I29" i="81"/>
  <c r="H29" i="81"/>
  <c r="G29" i="81"/>
  <c r="F29" i="81"/>
  <c r="E29" i="81"/>
  <c r="D29" i="81"/>
  <c r="C29" i="81"/>
  <c r="Q28" i="81"/>
  <c r="P28" i="81"/>
  <c r="O28" i="81"/>
  <c r="M28" i="81"/>
  <c r="L28" i="81"/>
  <c r="K28" i="81"/>
  <c r="J28" i="81"/>
  <c r="I28" i="81"/>
  <c r="H28" i="81"/>
  <c r="G28" i="81"/>
  <c r="F28" i="81"/>
  <c r="E28" i="81"/>
  <c r="D28" i="81"/>
  <c r="C28" i="81"/>
  <c r="Q27" i="81"/>
  <c r="P27" i="81"/>
  <c r="O27" i="81"/>
  <c r="M27" i="81"/>
  <c r="L27" i="81"/>
  <c r="K27" i="81"/>
  <c r="J27" i="81"/>
  <c r="I27" i="81"/>
  <c r="H27" i="81"/>
  <c r="G27" i="81"/>
  <c r="F27" i="81"/>
  <c r="E27" i="81"/>
  <c r="D27" i="81"/>
  <c r="C27" i="81"/>
  <c r="Q26" i="81"/>
  <c r="P26" i="81"/>
  <c r="O26" i="81"/>
  <c r="M26" i="81"/>
  <c r="L26" i="81"/>
  <c r="K26" i="81"/>
  <c r="J26" i="81"/>
  <c r="I26" i="81"/>
  <c r="H26" i="81"/>
  <c r="G26" i="81"/>
  <c r="F26" i="81"/>
  <c r="E26" i="81"/>
  <c r="D26" i="81"/>
  <c r="C26" i="81"/>
  <c r="Q25" i="81"/>
  <c r="P25" i="81"/>
  <c r="O25" i="81"/>
  <c r="M25" i="81"/>
  <c r="L25" i="81"/>
  <c r="K25" i="81"/>
  <c r="J25" i="81"/>
  <c r="I25" i="81"/>
  <c r="H25" i="81"/>
  <c r="G25" i="81"/>
  <c r="F25" i="81"/>
  <c r="E25" i="81"/>
  <c r="D25" i="81"/>
  <c r="C25" i="81"/>
  <c r="Q24" i="81"/>
  <c r="P24" i="81"/>
  <c r="O24" i="81"/>
  <c r="M24" i="81"/>
  <c r="L24" i="81"/>
  <c r="K24" i="81"/>
  <c r="J24" i="81"/>
  <c r="I24" i="81"/>
  <c r="H24" i="81"/>
  <c r="G24" i="81"/>
  <c r="F24" i="81"/>
  <c r="E24" i="81"/>
  <c r="D24" i="81"/>
  <c r="C24" i="81"/>
  <c r="Q23" i="81"/>
  <c r="P23" i="81"/>
  <c r="O23" i="81"/>
  <c r="M23" i="81"/>
  <c r="L23" i="81"/>
  <c r="K23" i="81"/>
  <c r="J23" i="81"/>
  <c r="I23" i="81"/>
  <c r="H23" i="81"/>
  <c r="G23" i="81"/>
  <c r="F23" i="81"/>
  <c r="E23" i="81"/>
  <c r="D23" i="81"/>
  <c r="C23" i="81"/>
  <c r="Q22" i="81"/>
  <c r="P22" i="81"/>
  <c r="O22" i="81"/>
  <c r="M22" i="81"/>
  <c r="L22" i="81"/>
  <c r="K22" i="81"/>
  <c r="J22" i="81"/>
  <c r="I22" i="81"/>
  <c r="H22" i="81"/>
  <c r="G22" i="81"/>
  <c r="F22" i="81"/>
  <c r="E22" i="81"/>
  <c r="D22" i="81"/>
  <c r="C22" i="81"/>
  <c r="Q21" i="81"/>
  <c r="P21" i="81"/>
  <c r="O21" i="81"/>
  <c r="M21" i="81"/>
  <c r="L21" i="81"/>
  <c r="K21" i="81"/>
  <c r="J21" i="81"/>
  <c r="I21" i="81"/>
  <c r="H21" i="81"/>
  <c r="G21" i="81"/>
  <c r="F21" i="81"/>
  <c r="E21" i="81"/>
  <c r="D21" i="81"/>
  <c r="C21" i="81"/>
  <c r="Q20" i="81"/>
  <c r="P20" i="81"/>
  <c r="O20" i="81"/>
  <c r="M20" i="81"/>
  <c r="L20" i="81"/>
  <c r="K20" i="81"/>
  <c r="J20" i="81"/>
  <c r="I20" i="81"/>
  <c r="H20" i="81"/>
  <c r="G20" i="81"/>
  <c r="F20" i="81"/>
  <c r="E20" i="81"/>
  <c r="D20" i="81"/>
  <c r="C20" i="81"/>
  <c r="L37" i="80"/>
  <c r="H37" i="80"/>
  <c r="L58" i="80"/>
  <c r="K37" i="80"/>
  <c r="K58" i="80"/>
  <c r="J37" i="80"/>
  <c r="J58" i="80"/>
  <c r="I37" i="80"/>
  <c r="I58" i="80"/>
  <c r="H58" i="80"/>
  <c r="G37" i="80"/>
  <c r="G58" i="80"/>
  <c r="F37" i="80"/>
  <c r="F58" i="80"/>
  <c r="E37" i="80"/>
  <c r="E58" i="80"/>
  <c r="D37" i="80"/>
  <c r="D58" i="80"/>
  <c r="C37" i="80"/>
  <c r="C58" i="80"/>
  <c r="B37" i="80"/>
  <c r="B58" i="80"/>
  <c r="L36" i="80"/>
  <c r="H36" i="80"/>
  <c r="L57" i="80"/>
  <c r="K36" i="80"/>
  <c r="K57" i="80"/>
  <c r="J36" i="80"/>
  <c r="J57" i="80"/>
  <c r="I36" i="80"/>
  <c r="I57" i="80"/>
  <c r="H57" i="80"/>
  <c r="G36" i="80"/>
  <c r="G57" i="80"/>
  <c r="F36" i="80"/>
  <c r="F57" i="80"/>
  <c r="E36" i="80"/>
  <c r="E57" i="80"/>
  <c r="D36" i="80"/>
  <c r="D57" i="80"/>
  <c r="C36" i="80"/>
  <c r="C57" i="80"/>
  <c r="B36" i="80"/>
  <c r="B57" i="80"/>
  <c r="A43" i="80"/>
  <c r="A44" i="80"/>
  <c r="A45" i="80"/>
  <c r="A46" i="80"/>
  <c r="A47" i="80"/>
  <c r="A48" i="80"/>
  <c r="A49" i="80"/>
  <c r="A50" i="80"/>
  <c r="A51" i="80"/>
  <c r="A52" i="80"/>
  <c r="A53" i="80"/>
  <c r="A54" i="80"/>
  <c r="A55" i="80"/>
  <c r="A56" i="80"/>
  <c r="A57" i="80"/>
  <c r="L35" i="80"/>
  <c r="H35" i="80"/>
  <c r="L56" i="80"/>
  <c r="K35" i="80"/>
  <c r="K56" i="80"/>
  <c r="J35" i="80"/>
  <c r="J56" i="80"/>
  <c r="I35" i="80"/>
  <c r="I56" i="80"/>
  <c r="H56" i="80"/>
  <c r="G35" i="80"/>
  <c r="G56" i="80"/>
  <c r="F35" i="80"/>
  <c r="F56" i="80"/>
  <c r="E35" i="80"/>
  <c r="E56" i="80"/>
  <c r="D35" i="80"/>
  <c r="D56" i="80"/>
  <c r="C35" i="80"/>
  <c r="C56" i="80"/>
  <c r="B35" i="80"/>
  <c r="B56" i="80"/>
  <c r="L34" i="80"/>
  <c r="H34" i="80"/>
  <c r="L55" i="80"/>
  <c r="K34" i="80"/>
  <c r="K55" i="80"/>
  <c r="J34" i="80"/>
  <c r="J55" i="80"/>
  <c r="I34" i="80"/>
  <c r="I55" i="80"/>
  <c r="H55" i="80"/>
  <c r="G34" i="80"/>
  <c r="G55" i="80"/>
  <c r="F34" i="80"/>
  <c r="F55" i="80"/>
  <c r="E34" i="80"/>
  <c r="E55" i="80"/>
  <c r="D34" i="80"/>
  <c r="D55" i="80"/>
  <c r="C34" i="80"/>
  <c r="C55" i="80"/>
  <c r="B34" i="80"/>
  <c r="B55" i="80"/>
  <c r="L33" i="80"/>
  <c r="H33" i="80"/>
  <c r="L54" i="80"/>
  <c r="K33" i="80"/>
  <c r="K54" i="80"/>
  <c r="J33" i="80"/>
  <c r="J54" i="80"/>
  <c r="I33" i="80"/>
  <c r="I54" i="80"/>
  <c r="H54" i="80"/>
  <c r="G33" i="80"/>
  <c r="G54" i="80"/>
  <c r="F33" i="80"/>
  <c r="F54" i="80"/>
  <c r="E33" i="80"/>
  <c r="E54" i="80"/>
  <c r="D33" i="80"/>
  <c r="D54" i="80"/>
  <c r="C33" i="80"/>
  <c r="C54" i="80"/>
  <c r="B33" i="80"/>
  <c r="B54" i="80"/>
  <c r="L32" i="80"/>
  <c r="H32" i="80"/>
  <c r="L53" i="80"/>
  <c r="K32" i="80"/>
  <c r="K53" i="80"/>
  <c r="J32" i="80"/>
  <c r="J53" i="80"/>
  <c r="I32" i="80"/>
  <c r="I53" i="80"/>
  <c r="H53" i="80"/>
  <c r="G32" i="80"/>
  <c r="G53" i="80"/>
  <c r="F32" i="80"/>
  <c r="F53" i="80"/>
  <c r="E32" i="80"/>
  <c r="E53" i="80"/>
  <c r="D32" i="80"/>
  <c r="D53" i="80"/>
  <c r="C32" i="80"/>
  <c r="C53" i="80"/>
  <c r="B32" i="80"/>
  <c r="B53" i="80"/>
  <c r="L31" i="80"/>
  <c r="H31" i="80"/>
  <c r="L52" i="80"/>
  <c r="K31" i="80"/>
  <c r="K52" i="80"/>
  <c r="J31" i="80"/>
  <c r="J52" i="80"/>
  <c r="I31" i="80"/>
  <c r="I52" i="80"/>
  <c r="H52" i="80"/>
  <c r="G31" i="80"/>
  <c r="G52" i="80"/>
  <c r="F31" i="80"/>
  <c r="F52" i="80"/>
  <c r="E31" i="80"/>
  <c r="E52" i="80"/>
  <c r="D31" i="80"/>
  <c r="D52" i="80"/>
  <c r="C31" i="80"/>
  <c r="C52" i="80"/>
  <c r="B31" i="80"/>
  <c r="B52" i="80"/>
  <c r="L30" i="80"/>
  <c r="H30" i="80"/>
  <c r="L51" i="80"/>
  <c r="K30" i="80"/>
  <c r="K51" i="80"/>
  <c r="J30" i="80"/>
  <c r="J51" i="80"/>
  <c r="I30" i="80"/>
  <c r="I51" i="80"/>
  <c r="H51" i="80"/>
  <c r="G30" i="80"/>
  <c r="G51" i="80"/>
  <c r="F30" i="80"/>
  <c r="F51" i="80"/>
  <c r="E30" i="80"/>
  <c r="E51" i="80"/>
  <c r="D30" i="80"/>
  <c r="D51" i="80"/>
  <c r="C30" i="80"/>
  <c r="C51" i="80"/>
  <c r="B30" i="80"/>
  <c r="B51" i="80"/>
  <c r="L29" i="80"/>
  <c r="H29" i="80"/>
  <c r="L50" i="80"/>
  <c r="K29" i="80"/>
  <c r="K50" i="80"/>
  <c r="J29" i="80"/>
  <c r="J50" i="80"/>
  <c r="I29" i="80"/>
  <c r="I50" i="80"/>
  <c r="H50" i="80"/>
  <c r="G29" i="80"/>
  <c r="G50" i="80"/>
  <c r="F29" i="80"/>
  <c r="F50" i="80"/>
  <c r="E29" i="80"/>
  <c r="E50" i="80"/>
  <c r="D29" i="80"/>
  <c r="D50" i="80"/>
  <c r="C29" i="80"/>
  <c r="C50" i="80"/>
  <c r="B29" i="80"/>
  <c r="B50" i="80"/>
  <c r="L28" i="80"/>
  <c r="H28" i="80"/>
  <c r="L49" i="80"/>
  <c r="K28" i="80"/>
  <c r="K49" i="80"/>
  <c r="J28" i="80"/>
  <c r="J49" i="80"/>
  <c r="I28" i="80"/>
  <c r="I49" i="80"/>
  <c r="H49" i="80"/>
  <c r="G28" i="80"/>
  <c r="G49" i="80"/>
  <c r="F28" i="80"/>
  <c r="F49" i="80"/>
  <c r="E28" i="80"/>
  <c r="E49" i="80"/>
  <c r="D28" i="80"/>
  <c r="D49" i="80"/>
  <c r="C28" i="80"/>
  <c r="C49" i="80"/>
  <c r="B28" i="80"/>
  <c r="B49" i="80"/>
  <c r="L27" i="80"/>
  <c r="H27" i="80"/>
  <c r="L48" i="80"/>
  <c r="K27" i="80"/>
  <c r="K48" i="80"/>
  <c r="J27" i="80"/>
  <c r="J48" i="80"/>
  <c r="I27" i="80"/>
  <c r="I48" i="80"/>
  <c r="H48" i="80"/>
  <c r="G27" i="80"/>
  <c r="G48" i="80"/>
  <c r="F27" i="80"/>
  <c r="F48" i="80"/>
  <c r="E27" i="80"/>
  <c r="E48" i="80"/>
  <c r="D27" i="80"/>
  <c r="D48" i="80"/>
  <c r="C27" i="80"/>
  <c r="C48" i="80"/>
  <c r="B27" i="80"/>
  <c r="B48" i="80"/>
  <c r="L26" i="80"/>
  <c r="H26" i="80"/>
  <c r="L47" i="80"/>
  <c r="K26" i="80"/>
  <c r="K47" i="80"/>
  <c r="J26" i="80"/>
  <c r="J47" i="80"/>
  <c r="I26" i="80"/>
  <c r="I47" i="80"/>
  <c r="H47" i="80"/>
  <c r="G26" i="80"/>
  <c r="G47" i="80"/>
  <c r="F26" i="80"/>
  <c r="F47" i="80"/>
  <c r="E26" i="80"/>
  <c r="E47" i="80"/>
  <c r="D26" i="80"/>
  <c r="D47" i="80"/>
  <c r="C26" i="80"/>
  <c r="C47" i="80"/>
  <c r="B26" i="80"/>
  <c r="B47" i="80"/>
  <c r="L25" i="80"/>
  <c r="H25" i="80"/>
  <c r="L46" i="80"/>
  <c r="K25" i="80"/>
  <c r="K46" i="80"/>
  <c r="J25" i="80"/>
  <c r="J46" i="80"/>
  <c r="I25" i="80"/>
  <c r="I46" i="80"/>
  <c r="H46" i="80"/>
  <c r="G25" i="80"/>
  <c r="G46" i="80"/>
  <c r="F25" i="80"/>
  <c r="F46" i="80"/>
  <c r="E25" i="80"/>
  <c r="E46" i="80"/>
  <c r="D25" i="80"/>
  <c r="D46" i="80"/>
  <c r="C25" i="80"/>
  <c r="C46" i="80"/>
  <c r="B25" i="80"/>
  <c r="B46" i="80"/>
  <c r="L24" i="80"/>
  <c r="H24" i="80"/>
  <c r="L45" i="80"/>
  <c r="K24" i="80"/>
  <c r="K45" i="80"/>
  <c r="J24" i="80"/>
  <c r="J45" i="80"/>
  <c r="I24" i="80"/>
  <c r="I45" i="80"/>
  <c r="H45" i="80"/>
  <c r="G24" i="80"/>
  <c r="G45" i="80"/>
  <c r="F24" i="80"/>
  <c r="F45" i="80"/>
  <c r="E24" i="80"/>
  <c r="E45" i="80"/>
  <c r="D24" i="80"/>
  <c r="D45" i="80"/>
  <c r="C24" i="80"/>
  <c r="C45" i="80"/>
  <c r="B24" i="80"/>
  <c r="B45" i="80"/>
  <c r="L23" i="80"/>
  <c r="H23" i="80"/>
  <c r="L44" i="80"/>
  <c r="K23" i="80"/>
  <c r="K44" i="80"/>
  <c r="J23" i="80"/>
  <c r="J44" i="80"/>
  <c r="I23" i="80"/>
  <c r="I44" i="80"/>
  <c r="H44" i="80"/>
  <c r="G23" i="80"/>
  <c r="G44" i="80"/>
  <c r="F23" i="80"/>
  <c r="F44" i="80"/>
  <c r="E23" i="80"/>
  <c r="E44" i="80"/>
  <c r="D23" i="80"/>
  <c r="D44" i="80"/>
  <c r="C23" i="80"/>
  <c r="C44" i="80"/>
  <c r="B23" i="80"/>
  <c r="B44" i="80"/>
  <c r="L22" i="80"/>
  <c r="H22" i="80"/>
  <c r="L43" i="80"/>
  <c r="K22" i="80"/>
  <c r="K43" i="80"/>
  <c r="J22" i="80"/>
  <c r="J43" i="80"/>
  <c r="I22" i="80"/>
  <c r="I43" i="80"/>
  <c r="H43" i="80"/>
  <c r="G22" i="80"/>
  <c r="G43" i="80"/>
  <c r="F22" i="80"/>
  <c r="F43" i="80"/>
  <c r="E22" i="80"/>
  <c r="E43" i="80"/>
  <c r="D22" i="80"/>
  <c r="D43" i="80"/>
  <c r="C22" i="80"/>
  <c r="C43" i="80"/>
  <c r="B22" i="80"/>
  <c r="B43" i="80"/>
  <c r="L21" i="80"/>
  <c r="H21" i="80"/>
  <c r="L42" i="80"/>
  <c r="K21" i="80"/>
  <c r="K42" i="80"/>
  <c r="J21" i="80"/>
  <c r="J42" i="80"/>
  <c r="I21" i="80"/>
  <c r="I42" i="80"/>
  <c r="H42" i="80"/>
  <c r="G21" i="80"/>
  <c r="G42" i="80"/>
  <c r="F21" i="80"/>
  <c r="F42" i="80"/>
  <c r="E21" i="80"/>
  <c r="E42" i="80"/>
  <c r="D21" i="80"/>
  <c r="D42" i="80"/>
  <c r="C21" i="80"/>
  <c r="C42" i="80"/>
  <c r="B21" i="80"/>
  <c r="B42" i="80"/>
  <c r="L20" i="80"/>
  <c r="H20" i="80"/>
  <c r="L41" i="80"/>
  <c r="K20" i="80"/>
  <c r="K41" i="80"/>
  <c r="J20" i="80"/>
  <c r="J41" i="80"/>
  <c r="I20" i="80"/>
  <c r="I41" i="80"/>
  <c r="H41" i="80"/>
  <c r="G20" i="80"/>
  <c r="G41" i="80"/>
  <c r="F20" i="80"/>
  <c r="F41" i="80"/>
  <c r="E20" i="80"/>
  <c r="E41" i="80"/>
  <c r="D20" i="80"/>
  <c r="D41" i="80"/>
  <c r="C20" i="80"/>
  <c r="C41" i="80"/>
  <c r="B20" i="80"/>
  <c r="B41" i="80"/>
  <c r="A22" i="80"/>
  <c r="A23" i="80"/>
  <c r="A24" i="80"/>
  <c r="A25" i="80"/>
  <c r="A26" i="80"/>
  <c r="A27" i="80"/>
  <c r="A28" i="80"/>
  <c r="A29" i="80"/>
  <c r="A30" i="80"/>
  <c r="A31" i="80"/>
  <c r="A32" i="80"/>
  <c r="A33" i="80"/>
  <c r="A34" i="80"/>
  <c r="A35" i="80"/>
  <c r="A36" i="80"/>
  <c r="A37" i="80"/>
  <c r="V45" i="16"/>
  <c r="P16" i="16"/>
  <c r="P17" i="16"/>
  <c r="P18" i="16"/>
  <c r="V17" i="16"/>
  <c r="Q61" i="16"/>
  <c r="Q60" i="16"/>
  <c r="Q59" i="16"/>
  <c r="Q58" i="16"/>
  <c r="Q57" i="16"/>
  <c r="Q56" i="16"/>
  <c r="Q55" i="16"/>
  <c r="Q54" i="16"/>
  <c r="Q32" i="16"/>
  <c r="Q31" i="16"/>
  <c r="Q30" i="16"/>
  <c r="Q29" i="16"/>
  <c r="Q28" i="16"/>
  <c r="Q27" i="16"/>
  <c r="Q26" i="16"/>
  <c r="Q25" i="16"/>
  <c r="Q14" i="16"/>
  <c r="Q13" i="16"/>
  <c r="Q12" i="16"/>
  <c r="Q11" i="16"/>
  <c r="Q10" i="16"/>
  <c r="Q9" i="16"/>
  <c r="Q8" i="16"/>
  <c r="Q7" i="16"/>
  <c r="W137" i="79"/>
  <c r="V137" i="79"/>
  <c r="U137" i="79"/>
  <c r="T137" i="79"/>
  <c r="S137" i="79"/>
  <c r="R137" i="79"/>
  <c r="Q137" i="79"/>
  <c r="P137" i="79"/>
  <c r="O137" i="79"/>
  <c r="N137" i="79"/>
  <c r="M137" i="79"/>
  <c r="L137" i="79"/>
  <c r="K137" i="79"/>
  <c r="J137" i="79"/>
  <c r="I137" i="79"/>
  <c r="H137" i="79"/>
  <c r="G137" i="79"/>
  <c r="F137" i="79"/>
  <c r="E137" i="79"/>
  <c r="D137" i="79"/>
  <c r="C137" i="79"/>
  <c r="B137" i="79"/>
  <c r="W96" i="79"/>
  <c r="W76" i="79"/>
  <c r="W136" i="79"/>
  <c r="V96" i="79"/>
  <c r="V76" i="79"/>
  <c r="V136" i="79"/>
  <c r="U96" i="79"/>
  <c r="U76" i="79"/>
  <c r="U136" i="79"/>
  <c r="T96" i="79"/>
  <c r="T76" i="79"/>
  <c r="T136" i="79"/>
  <c r="S96" i="79"/>
  <c r="S76" i="79"/>
  <c r="S136" i="79"/>
  <c r="R96" i="79"/>
  <c r="R76" i="79"/>
  <c r="R136" i="79"/>
  <c r="Q96" i="79"/>
  <c r="Q76" i="79"/>
  <c r="Q136" i="79"/>
  <c r="P96" i="79"/>
  <c r="P76" i="79"/>
  <c r="P136" i="79"/>
  <c r="O96" i="79"/>
  <c r="O76" i="79"/>
  <c r="O136" i="79"/>
  <c r="N96" i="79"/>
  <c r="N76" i="79"/>
  <c r="N136" i="79"/>
  <c r="M96" i="79"/>
  <c r="M76" i="79"/>
  <c r="M136" i="79"/>
  <c r="L96" i="79"/>
  <c r="L76" i="79"/>
  <c r="L136" i="79"/>
  <c r="K96" i="79"/>
  <c r="K76" i="79"/>
  <c r="K136" i="79"/>
  <c r="J96" i="79"/>
  <c r="J76" i="79"/>
  <c r="J136" i="79"/>
  <c r="I96" i="79"/>
  <c r="I76" i="79"/>
  <c r="I136" i="79"/>
  <c r="H96" i="79"/>
  <c r="H76" i="79"/>
  <c r="H136" i="79"/>
  <c r="G96" i="79"/>
  <c r="G76" i="79"/>
  <c r="G136" i="79"/>
  <c r="F96" i="79"/>
  <c r="F76" i="79"/>
  <c r="F136" i="79"/>
  <c r="E96" i="79"/>
  <c r="E76" i="79"/>
  <c r="E136" i="79"/>
  <c r="D96" i="79"/>
  <c r="D76" i="79"/>
  <c r="D136" i="79"/>
  <c r="C96" i="79"/>
  <c r="C76" i="79"/>
  <c r="C136" i="79"/>
  <c r="B96" i="79"/>
  <c r="B76" i="79"/>
  <c r="B136" i="79"/>
  <c r="W66" i="79"/>
  <c r="W46" i="79"/>
  <c r="W135" i="79"/>
  <c r="V66" i="79"/>
  <c r="V46" i="79"/>
  <c r="V135" i="79"/>
  <c r="U66" i="79"/>
  <c r="U46" i="79"/>
  <c r="U135" i="79"/>
  <c r="T66" i="79"/>
  <c r="T46" i="79"/>
  <c r="T135" i="79"/>
  <c r="S66" i="79"/>
  <c r="S46" i="79"/>
  <c r="S135" i="79"/>
  <c r="R66" i="79"/>
  <c r="R46" i="79"/>
  <c r="R135" i="79"/>
  <c r="Q66" i="79"/>
  <c r="Q46" i="79"/>
  <c r="Q135" i="79"/>
  <c r="P66" i="79"/>
  <c r="P46" i="79"/>
  <c r="P135" i="79"/>
  <c r="O66" i="79"/>
  <c r="O46" i="79"/>
  <c r="O135" i="79"/>
  <c r="N66" i="79"/>
  <c r="N46" i="79"/>
  <c r="N135" i="79"/>
  <c r="M66" i="79"/>
  <c r="M46" i="79"/>
  <c r="M135" i="79"/>
  <c r="L66" i="79"/>
  <c r="L46" i="79"/>
  <c r="L135" i="79"/>
  <c r="K66" i="79"/>
  <c r="K46" i="79"/>
  <c r="K135" i="79"/>
  <c r="J66" i="79"/>
  <c r="J46" i="79"/>
  <c r="J135" i="79"/>
  <c r="I66" i="79"/>
  <c r="I46" i="79"/>
  <c r="I135" i="79"/>
  <c r="H66" i="79"/>
  <c r="H46" i="79"/>
  <c r="H135" i="79"/>
  <c r="G66" i="79"/>
  <c r="G46" i="79"/>
  <c r="G135" i="79"/>
  <c r="F66" i="79"/>
  <c r="F46" i="79"/>
  <c r="F135" i="79"/>
  <c r="E66" i="79"/>
  <c r="E46" i="79"/>
  <c r="E135" i="79"/>
  <c r="D66" i="79"/>
  <c r="D46" i="79"/>
  <c r="D135" i="79"/>
  <c r="C66" i="79"/>
  <c r="C46" i="79"/>
  <c r="C135" i="79"/>
  <c r="B66" i="79"/>
  <c r="B46" i="79"/>
  <c r="B135" i="79"/>
  <c r="W134" i="79"/>
  <c r="V134" i="79"/>
  <c r="U134" i="79"/>
  <c r="T134" i="79"/>
  <c r="S134" i="79"/>
  <c r="R134" i="79"/>
  <c r="Q134" i="79"/>
  <c r="P134" i="79"/>
  <c r="O134" i="79"/>
  <c r="N134" i="79"/>
  <c r="M134" i="79"/>
  <c r="L134" i="79"/>
  <c r="K134" i="79"/>
  <c r="J134" i="79"/>
  <c r="I134" i="79"/>
  <c r="H134" i="79"/>
  <c r="G134" i="79"/>
  <c r="F134" i="79"/>
  <c r="E134" i="79"/>
  <c r="D134" i="79"/>
  <c r="C134" i="79"/>
  <c r="B134" i="79"/>
  <c r="W133" i="79"/>
  <c r="V133" i="79"/>
  <c r="U133" i="79"/>
  <c r="T133" i="79"/>
  <c r="S133" i="79"/>
  <c r="R133" i="79"/>
  <c r="Q133" i="79"/>
  <c r="P133" i="79"/>
  <c r="O133" i="79"/>
  <c r="N133" i="79"/>
  <c r="M133" i="79"/>
  <c r="L133" i="79"/>
  <c r="K133" i="79"/>
  <c r="J133" i="79"/>
  <c r="I133" i="79"/>
  <c r="H133" i="79"/>
  <c r="G133" i="79"/>
  <c r="F133" i="79"/>
  <c r="E133" i="79"/>
  <c r="D133" i="79"/>
  <c r="C133" i="79"/>
  <c r="B133" i="79"/>
  <c r="W132" i="79"/>
  <c r="V132" i="79"/>
  <c r="U132" i="79"/>
  <c r="T132" i="79"/>
  <c r="S132" i="79"/>
  <c r="R132" i="79"/>
  <c r="Q132" i="79"/>
  <c r="P132" i="79"/>
  <c r="O132" i="79"/>
  <c r="N132" i="79"/>
  <c r="M132" i="79"/>
  <c r="L132" i="79"/>
  <c r="K132" i="79"/>
  <c r="J132" i="79"/>
  <c r="I132" i="79"/>
  <c r="H132" i="79"/>
  <c r="G132" i="79"/>
  <c r="F132" i="79"/>
  <c r="E132" i="79"/>
  <c r="D132" i="79"/>
  <c r="C132" i="79"/>
  <c r="B132" i="79"/>
  <c r="W131" i="79"/>
  <c r="V131" i="79"/>
  <c r="U131" i="79"/>
  <c r="T131" i="79"/>
  <c r="S131" i="79"/>
  <c r="R131" i="79"/>
  <c r="Q131" i="79"/>
  <c r="P131" i="79"/>
  <c r="O131" i="79"/>
  <c r="N131" i="79"/>
  <c r="M131" i="79"/>
  <c r="L131" i="79"/>
  <c r="K131" i="79"/>
  <c r="J131" i="79"/>
  <c r="I131" i="79"/>
  <c r="H131" i="79"/>
  <c r="G131" i="79"/>
  <c r="F131" i="79"/>
  <c r="E131" i="79"/>
  <c r="D131" i="79"/>
  <c r="C131" i="79"/>
  <c r="B131" i="79"/>
  <c r="W130" i="79"/>
  <c r="V130" i="79"/>
  <c r="U130" i="79"/>
  <c r="T130" i="79"/>
  <c r="S130" i="79"/>
  <c r="R130" i="79"/>
  <c r="Q130" i="79"/>
  <c r="P130" i="79"/>
  <c r="O130" i="79"/>
  <c r="N130" i="79"/>
  <c r="M130" i="79"/>
  <c r="L130" i="79"/>
  <c r="K130" i="79"/>
  <c r="J130" i="79"/>
  <c r="I130" i="79"/>
  <c r="H130" i="79"/>
  <c r="G130" i="79"/>
  <c r="F130" i="79"/>
  <c r="E130" i="79"/>
  <c r="D130" i="79"/>
  <c r="C130" i="79"/>
  <c r="B130" i="79"/>
  <c r="W129" i="79"/>
  <c r="V129" i="79"/>
  <c r="U129" i="79"/>
  <c r="T129" i="79"/>
  <c r="S129" i="79"/>
  <c r="R129" i="79"/>
  <c r="Q129" i="79"/>
  <c r="P129" i="79"/>
  <c r="O129" i="79"/>
  <c r="N129" i="79"/>
  <c r="M129" i="79"/>
  <c r="L129" i="79"/>
  <c r="K129" i="79"/>
  <c r="J129" i="79"/>
  <c r="I129" i="79"/>
  <c r="H129" i="79"/>
  <c r="G129" i="79"/>
  <c r="F129" i="79"/>
  <c r="E129" i="79"/>
  <c r="D129" i="79"/>
  <c r="C129" i="79"/>
  <c r="B129" i="79"/>
  <c r="W128" i="79"/>
  <c r="V128" i="79"/>
  <c r="U128" i="79"/>
  <c r="T128" i="79"/>
  <c r="S128" i="79"/>
  <c r="R128" i="79"/>
  <c r="Q128" i="79"/>
  <c r="P128" i="79"/>
  <c r="O128" i="79"/>
  <c r="N128" i="79"/>
  <c r="M128" i="79"/>
  <c r="L128" i="79"/>
  <c r="K128" i="79"/>
  <c r="J128" i="79"/>
  <c r="I128" i="79"/>
  <c r="H128" i="79"/>
  <c r="G128" i="79"/>
  <c r="F128" i="79"/>
  <c r="E128" i="79"/>
  <c r="D128" i="79"/>
  <c r="C128" i="79"/>
  <c r="B128" i="79"/>
  <c r="W91" i="79"/>
  <c r="W127" i="79"/>
  <c r="V91" i="79"/>
  <c r="V127" i="79"/>
  <c r="U91" i="79"/>
  <c r="U127" i="79"/>
  <c r="T91" i="79"/>
  <c r="T127" i="79"/>
  <c r="S91" i="79"/>
  <c r="S127" i="79"/>
  <c r="R91" i="79"/>
  <c r="R127" i="79"/>
  <c r="Q91" i="79"/>
  <c r="Q127" i="79"/>
  <c r="P91" i="79"/>
  <c r="P127" i="79"/>
  <c r="O91" i="79"/>
  <c r="O127" i="79"/>
  <c r="N91" i="79"/>
  <c r="N127" i="79"/>
  <c r="M91" i="79"/>
  <c r="M127" i="79"/>
  <c r="L91" i="79"/>
  <c r="L127" i="79"/>
  <c r="K91" i="79"/>
  <c r="K127" i="79"/>
  <c r="J91" i="79"/>
  <c r="J127" i="79"/>
  <c r="I91" i="79"/>
  <c r="I127" i="79"/>
  <c r="H91" i="79"/>
  <c r="H127" i="79"/>
  <c r="G91" i="79"/>
  <c r="G127" i="79"/>
  <c r="F91" i="79"/>
  <c r="F127" i="79"/>
  <c r="E91" i="79"/>
  <c r="E127" i="79"/>
  <c r="D91" i="79"/>
  <c r="D127" i="79"/>
  <c r="C91" i="79"/>
  <c r="C127" i="79"/>
  <c r="B91" i="79"/>
  <c r="B127" i="79"/>
  <c r="W126" i="79"/>
  <c r="V126" i="79"/>
  <c r="U126" i="79"/>
  <c r="T126" i="79"/>
  <c r="S126" i="79"/>
  <c r="R126" i="79"/>
  <c r="Q126" i="79"/>
  <c r="P126" i="79"/>
  <c r="O126" i="79"/>
  <c r="N126" i="79"/>
  <c r="M126" i="79"/>
  <c r="L126" i="79"/>
  <c r="K126" i="79"/>
  <c r="J126" i="79"/>
  <c r="I126" i="79"/>
  <c r="H126" i="79"/>
  <c r="G126" i="79"/>
  <c r="F126" i="79"/>
  <c r="E126" i="79"/>
  <c r="D126" i="79"/>
  <c r="C126" i="79"/>
  <c r="B126" i="79"/>
  <c r="W125" i="79"/>
  <c r="V125" i="79"/>
  <c r="U125" i="79"/>
  <c r="T125" i="79"/>
  <c r="S125" i="79"/>
  <c r="R125" i="79"/>
  <c r="Q125" i="79"/>
  <c r="P125" i="79"/>
  <c r="O125" i="79"/>
  <c r="N125" i="79"/>
  <c r="M125" i="79"/>
  <c r="L125" i="79"/>
  <c r="K125" i="79"/>
  <c r="J125" i="79"/>
  <c r="I125" i="79"/>
  <c r="H125" i="79"/>
  <c r="G125" i="79"/>
  <c r="F125" i="79"/>
  <c r="E125" i="79"/>
  <c r="D125" i="79"/>
  <c r="C125" i="79"/>
  <c r="B125" i="79"/>
  <c r="W124" i="79"/>
  <c r="V124" i="79"/>
  <c r="U124" i="79"/>
  <c r="T124" i="79"/>
  <c r="S124" i="79"/>
  <c r="R124" i="79"/>
  <c r="Q124" i="79"/>
  <c r="P124" i="79"/>
  <c r="O124" i="79"/>
  <c r="N124" i="79"/>
  <c r="M124" i="79"/>
  <c r="L124" i="79"/>
  <c r="K124" i="79"/>
  <c r="J124" i="79"/>
  <c r="I124" i="79"/>
  <c r="H124" i="79"/>
  <c r="G124" i="79"/>
  <c r="F124" i="79"/>
  <c r="E124" i="79"/>
  <c r="D124" i="79"/>
  <c r="C124" i="79"/>
  <c r="B124" i="79"/>
  <c r="W123" i="79"/>
  <c r="V123" i="79"/>
  <c r="U123" i="79"/>
  <c r="T123" i="79"/>
  <c r="S123" i="79"/>
  <c r="R123" i="79"/>
  <c r="Q123" i="79"/>
  <c r="P123" i="79"/>
  <c r="O123" i="79"/>
  <c r="N123" i="79"/>
  <c r="M123" i="79"/>
  <c r="L123" i="79"/>
  <c r="K123" i="79"/>
  <c r="J123" i="79"/>
  <c r="I123" i="79"/>
  <c r="H123" i="79"/>
  <c r="G123" i="79"/>
  <c r="F123" i="79"/>
  <c r="E123" i="79"/>
  <c r="D123" i="79"/>
  <c r="C123" i="79"/>
  <c r="B123" i="79"/>
  <c r="W86" i="79"/>
  <c r="W122" i="79"/>
  <c r="V86" i="79"/>
  <c r="V122" i="79"/>
  <c r="U86" i="79"/>
  <c r="U122" i="79"/>
  <c r="T86" i="79"/>
  <c r="T122" i="79"/>
  <c r="S86" i="79"/>
  <c r="S122" i="79"/>
  <c r="R86" i="79"/>
  <c r="R122" i="79"/>
  <c r="Q86" i="79"/>
  <c r="Q122" i="79"/>
  <c r="P86" i="79"/>
  <c r="P122" i="79"/>
  <c r="O86" i="79"/>
  <c r="O122" i="79"/>
  <c r="N86" i="79"/>
  <c r="N122" i="79"/>
  <c r="M86" i="79"/>
  <c r="M122" i="79"/>
  <c r="L86" i="79"/>
  <c r="L122" i="79"/>
  <c r="K86" i="79"/>
  <c r="K122" i="79"/>
  <c r="J86" i="79"/>
  <c r="J122" i="79"/>
  <c r="I86" i="79"/>
  <c r="I122" i="79"/>
  <c r="H86" i="79"/>
  <c r="H122" i="79"/>
  <c r="G86" i="79"/>
  <c r="G122" i="79"/>
  <c r="F86" i="79"/>
  <c r="F122" i="79"/>
  <c r="E86" i="79"/>
  <c r="E122" i="79"/>
  <c r="D86" i="79"/>
  <c r="D122" i="79"/>
  <c r="C86" i="79"/>
  <c r="C122" i="79"/>
  <c r="B86" i="79"/>
  <c r="B122" i="79"/>
  <c r="W121" i="79"/>
  <c r="V121" i="79"/>
  <c r="U121" i="79"/>
  <c r="T121" i="79"/>
  <c r="S121" i="79"/>
  <c r="R121" i="79"/>
  <c r="Q121" i="79"/>
  <c r="P121" i="79"/>
  <c r="O121" i="79"/>
  <c r="N121" i="79"/>
  <c r="M121" i="79"/>
  <c r="L121" i="79"/>
  <c r="K121" i="79"/>
  <c r="J121" i="79"/>
  <c r="I121" i="79"/>
  <c r="H121" i="79"/>
  <c r="G121" i="79"/>
  <c r="F121" i="79"/>
  <c r="E121" i="79"/>
  <c r="D121" i="79"/>
  <c r="C121" i="79"/>
  <c r="B121" i="79"/>
  <c r="W120" i="79"/>
  <c r="V120" i="79"/>
  <c r="U120" i="79"/>
  <c r="T120" i="79"/>
  <c r="S120" i="79"/>
  <c r="R120" i="79"/>
  <c r="Q120" i="79"/>
  <c r="P120" i="79"/>
  <c r="O120" i="79"/>
  <c r="N120" i="79"/>
  <c r="M120" i="79"/>
  <c r="L120" i="79"/>
  <c r="K120" i="79"/>
  <c r="J120" i="79"/>
  <c r="I120" i="79"/>
  <c r="H120" i="79"/>
  <c r="G120" i="79"/>
  <c r="F120" i="79"/>
  <c r="E120" i="79"/>
  <c r="D120" i="79"/>
  <c r="C120" i="79"/>
  <c r="B120" i="79"/>
  <c r="W119" i="79"/>
  <c r="V119" i="79"/>
  <c r="U119" i="79"/>
  <c r="T119" i="79"/>
  <c r="S119" i="79"/>
  <c r="R119" i="79"/>
  <c r="Q119" i="79"/>
  <c r="P119" i="79"/>
  <c r="O119" i="79"/>
  <c r="N119" i="79"/>
  <c r="M119" i="79"/>
  <c r="L119" i="79"/>
  <c r="K119" i="79"/>
  <c r="J119" i="79"/>
  <c r="I119" i="79"/>
  <c r="H119" i="79"/>
  <c r="G119" i="79"/>
  <c r="F119" i="79"/>
  <c r="E119" i="79"/>
  <c r="D119" i="79"/>
  <c r="C119" i="79"/>
  <c r="B119" i="79"/>
  <c r="W118" i="79"/>
  <c r="V118" i="79"/>
  <c r="U118" i="79"/>
  <c r="T118" i="79"/>
  <c r="S118" i="79"/>
  <c r="R118" i="79"/>
  <c r="Q118" i="79"/>
  <c r="P118" i="79"/>
  <c r="O118" i="79"/>
  <c r="N118" i="79"/>
  <c r="M118" i="79"/>
  <c r="L118" i="79"/>
  <c r="K118" i="79"/>
  <c r="J118" i="79"/>
  <c r="I118" i="79"/>
  <c r="H118" i="79"/>
  <c r="G118" i="79"/>
  <c r="F118" i="79"/>
  <c r="E118" i="79"/>
  <c r="D118" i="79"/>
  <c r="C118" i="79"/>
  <c r="B118" i="79"/>
  <c r="W81" i="79"/>
  <c r="W117" i="79"/>
  <c r="V81" i="79"/>
  <c r="V117" i="79"/>
  <c r="U81" i="79"/>
  <c r="U117" i="79"/>
  <c r="T81" i="79"/>
  <c r="T117" i="79"/>
  <c r="S81" i="79"/>
  <c r="S117" i="79"/>
  <c r="R81" i="79"/>
  <c r="R117" i="79"/>
  <c r="Q81" i="79"/>
  <c r="Q117" i="79"/>
  <c r="P81" i="79"/>
  <c r="P117" i="79"/>
  <c r="O81" i="79"/>
  <c r="O117" i="79"/>
  <c r="N81" i="79"/>
  <c r="N117" i="79"/>
  <c r="M81" i="79"/>
  <c r="M117" i="79"/>
  <c r="L81" i="79"/>
  <c r="L117" i="79"/>
  <c r="K81" i="79"/>
  <c r="K117" i="79"/>
  <c r="J81" i="79"/>
  <c r="J117" i="79"/>
  <c r="I81" i="79"/>
  <c r="I117" i="79"/>
  <c r="H81" i="79"/>
  <c r="H117" i="79"/>
  <c r="G81" i="79"/>
  <c r="G117" i="79"/>
  <c r="F81" i="79"/>
  <c r="F117" i="79"/>
  <c r="E81" i="79"/>
  <c r="E117" i="79"/>
  <c r="D81" i="79"/>
  <c r="D117" i="79"/>
  <c r="C81" i="79"/>
  <c r="C117" i="79"/>
  <c r="B81" i="79"/>
  <c r="B117" i="79"/>
  <c r="A110" i="79"/>
  <c r="A111" i="79"/>
  <c r="A112" i="79"/>
  <c r="A113" i="79"/>
  <c r="A114" i="79"/>
  <c r="A115" i="79"/>
  <c r="A116" i="79"/>
  <c r="A117" i="79"/>
  <c r="W116" i="79"/>
  <c r="V116" i="79"/>
  <c r="U116" i="79"/>
  <c r="T116" i="79"/>
  <c r="S116" i="79"/>
  <c r="R116" i="79"/>
  <c r="Q116" i="79"/>
  <c r="P116" i="79"/>
  <c r="O116" i="79"/>
  <c r="N116" i="79"/>
  <c r="M116" i="79"/>
  <c r="L116" i="79"/>
  <c r="K116" i="79"/>
  <c r="J116" i="79"/>
  <c r="I116" i="79"/>
  <c r="H116" i="79"/>
  <c r="G116" i="79"/>
  <c r="F116" i="79"/>
  <c r="E116" i="79"/>
  <c r="D116" i="79"/>
  <c r="C116" i="79"/>
  <c r="B116" i="79"/>
  <c r="W71" i="79"/>
  <c r="W115" i="79"/>
  <c r="V71" i="79"/>
  <c r="V115" i="79"/>
  <c r="U71" i="79"/>
  <c r="U115" i="79"/>
  <c r="T71" i="79"/>
  <c r="T115" i="79"/>
  <c r="S71" i="79"/>
  <c r="S115" i="79"/>
  <c r="R71" i="79"/>
  <c r="R115" i="79"/>
  <c r="Q71" i="79"/>
  <c r="Q115" i="79"/>
  <c r="P71" i="79"/>
  <c r="P115" i="79"/>
  <c r="O71" i="79"/>
  <c r="O115" i="79"/>
  <c r="N71" i="79"/>
  <c r="N115" i="79"/>
  <c r="M71" i="79"/>
  <c r="M115" i="79"/>
  <c r="L71" i="79"/>
  <c r="L115" i="79"/>
  <c r="K71" i="79"/>
  <c r="K115" i="79"/>
  <c r="J71" i="79"/>
  <c r="J115" i="79"/>
  <c r="I71" i="79"/>
  <c r="I115" i="79"/>
  <c r="H71" i="79"/>
  <c r="H115" i="79"/>
  <c r="G71" i="79"/>
  <c r="G115" i="79"/>
  <c r="F71" i="79"/>
  <c r="F115" i="79"/>
  <c r="E71" i="79"/>
  <c r="E115" i="79"/>
  <c r="D71" i="79"/>
  <c r="D115" i="79"/>
  <c r="C71" i="79"/>
  <c r="C115" i="79"/>
  <c r="B71" i="79"/>
  <c r="B115" i="79"/>
  <c r="W114" i="79"/>
  <c r="V114" i="79"/>
  <c r="U114" i="79"/>
  <c r="T114" i="79"/>
  <c r="S114" i="79"/>
  <c r="R114" i="79"/>
  <c r="Q114" i="79"/>
  <c r="P114" i="79"/>
  <c r="O114" i="79"/>
  <c r="N114" i="79"/>
  <c r="M114" i="79"/>
  <c r="L114" i="79"/>
  <c r="K114" i="79"/>
  <c r="J114" i="79"/>
  <c r="I114" i="79"/>
  <c r="H114" i="79"/>
  <c r="G114" i="79"/>
  <c r="F114" i="79"/>
  <c r="E114" i="79"/>
  <c r="D114" i="79"/>
  <c r="C114" i="79"/>
  <c r="B114" i="79"/>
  <c r="W61" i="79"/>
  <c r="W113" i="79"/>
  <c r="V61" i="79"/>
  <c r="V113" i="79"/>
  <c r="U61" i="79"/>
  <c r="U113" i="79"/>
  <c r="T61" i="79"/>
  <c r="T113" i="79"/>
  <c r="S61" i="79"/>
  <c r="S113" i="79"/>
  <c r="R61" i="79"/>
  <c r="R113" i="79"/>
  <c r="Q61" i="79"/>
  <c r="Q113" i="79"/>
  <c r="P61" i="79"/>
  <c r="P113" i="79"/>
  <c r="O61" i="79"/>
  <c r="O113" i="79"/>
  <c r="N61" i="79"/>
  <c r="N113" i="79"/>
  <c r="M61" i="79"/>
  <c r="M113" i="79"/>
  <c r="L61" i="79"/>
  <c r="L113" i="79"/>
  <c r="K61" i="79"/>
  <c r="K113" i="79"/>
  <c r="J61" i="79"/>
  <c r="J113" i="79"/>
  <c r="I61" i="79"/>
  <c r="I113" i="79"/>
  <c r="H61" i="79"/>
  <c r="H113" i="79"/>
  <c r="G61" i="79"/>
  <c r="G113" i="79"/>
  <c r="F61" i="79"/>
  <c r="F113" i="79"/>
  <c r="E61" i="79"/>
  <c r="E113" i="79"/>
  <c r="D61" i="79"/>
  <c r="D113" i="79"/>
  <c r="C61" i="79"/>
  <c r="C113" i="79"/>
  <c r="B61" i="79"/>
  <c r="B113" i="79"/>
  <c r="W56" i="79"/>
  <c r="W112" i="79"/>
  <c r="V56" i="79"/>
  <c r="V112" i="79"/>
  <c r="U56" i="79"/>
  <c r="U112" i="79"/>
  <c r="T56" i="79"/>
  <c r="T112" i="79"/>
  <c r="S56" i="79"/>
  <c r="S112" i="79"/>
  <c r="R56" i="79"/>
  <c r="R112" i="79"/>
  <c r="Q56" i="79"/>
  <c r="Q112" i="79"/>
  <c r="P56" i="79"/>
  <c r="P112" i="79"/>
  <c r="O56" i="79"/>
  <c r="O112" i="79"/>
  <c r="N56" i="79"/>
  <c r="N112" i="79"/>
  <c r="M56" i="79"/>
  <c r="M112" i="79"/>
  <c r="L56" i="79"/>
  <c r="L112" i="79"/>
  <c r="K56" i="79"/>
  <c r="K112" i="79"/>
  <c r="J56" i="79"/>
  <c r="J112" i="79"/>
  <c r="I56" i="79"/>
  <c r="I112" i="79"/>
  <c r="H56" i="79"/>
  <c r="H112" i="79"/>
  <c r="G56" i="79"/>
  <c r="G112" i="79"/>
  <c r="F56" i="79"/>
  <c r="F112" i="79"/>
  <c r="E56" i="79"/>
  <c r="E112" i="79"/>
  <c r="D56" i="79"/>
  <c r="D112" i="79"/>
  <c r="C56" i="79"/>
  <c r="C112" i="79"/>
  <c r="B56" i="79"/>
  <c r="B112" i="79"/>
  <c r="W51" i="79"/>
  <c r="W111" i="79"/>
  <c r="V51" i="79"/>
  <c r="V111" i="79"/>
  <c r="U51" i="79"/>
  <c r="U111" i="79"/>
  <c r="T51" i="79"/>
  <c r="T111" i="79"/>
  <c r="S51" i="79"/>
  <c r="S111" i="79"/>
  <c r="R51" i="79"/>
  <c r="R111" i="79"/>
  <c r="Q51" i="79"/>
  <c r="Q111" i="79"/>
  <c r="P51" i="79"/>
  <c r="P111" i="79"/>
  <c r="O51" i="79"/>
  <c r="O111" i="79"/>
  <c r="N51" i="79"/>
  <c r="N111" i="79"/>
  <c r="M51" i="79"/>
  <c r="M111" i="79"/>
  <c r="L51" i="79"/>
  <c r="L111" i="79"/>
  <c r="K51" i="79"/>
  <c r="K111" i="79"/>
  <c r="J51" i="79"/>
  <c r="J111" i="79"/>
  <c r="I51" i="79"/>
  <c r="I111" i="79"/>
  <c r="H51" i="79"/>
  <c r="H111" i="79"/>
  <c r="G51" i="79"/>
  <c r="G111" i="79"/>
  <c r="F51" i="79"/>
  <c r="F111" i="79"/>
  <c r="E51" i="79"/>
  <c r="E111" i="79"/>
  <c r="D51" i="79"/>
  <c r="D111" i="79"/>
  <c r="C51" i="79"/>
  <c r="C111" i="79"/>
  <c r="B51" i="79"/>
  <c r="B111" i="79"/>
  <c r="W110" i="79"/>
  <c r="V110" i="79"/>
  <c r="U110" i="79"/>
  <c r="T110" i="79"/>
  <c r="S110" i="79"/>
  <c r="R110" i="79"/>
  <c r="Q110" i="79"/>
  <c r="P110" i="79"/>
  <c r="O110" i="79"/>
  <c r="N110" i="79"/>
  <c r="M110" i="79"/>
  <c r="L110" i="79"/>
  <c r="K110" i="79"/>
  <c r="J110" i="79"/>
  <c r="I110" i="79"/>
  <c r="H110" i="79"/>
  <c r="G110" i="79"/>
  <c r="F110" i="79"/>
  <c r="E110" i="79"/>
  <c r="D110" i="79"/>
  <c r="C110" i="79"/>
  <c r="B110" i="79"/>
  <c r="W41" i="79"/>
  <c r="W109" i="79"/>
  <c r="V41" i="79"/>
  <c r="V109" i="79"/>
  <c r="U41" i="79"/>
  <c r="U109" i="79"/>
  <c r="T41" i="79"/>
  <c r="T109" i="79"/>
  <c r="S41" i="79"/>
  <c r="S109" i="79"/>
  <c r="R41" i="79"/>
  <c r="R109" i="79"/>
  <c r="Q41" i="79"/>
  <c r="Q109" i="79"/>
  <c r="P41" i="79"/>
  <c r="P109" i="79"/>
  <c r="O41" i="79"/>
  <c r="O109" i="79"/>
  <c r="N41" i="79"/>
  <c r="N109" i="79"/>
  <c r="M41" i="79"/>
  <c r="M109" i="79"/>
  <c r="L41" i="79"/>
  <c r="L109" i="79"/>
  <c r="K41" i="79"/>
  <c r="K109" i="79"/>
  <c r="J41" i="79"/>
  <c r="J109" i="79"/>
  <c r="I41" i="79"/>
  <c r="I109" i="79"/>
  <c r="H41" i="79"/>
  <c r="H109" i="79"/>
  <c r="G41" i="79"/>
  <c r="G109" i="79"/>
  <c r="F41" i="79"/>
  <c r="F109" i="79"/>
  <c r="E41" i="79"/>
  <c r="E109" i="79"/>
  <c r="D41" i="79"/>
  <c r="D109" i="79"/>
  <c r="C41" i="79"/>
  <c r="C109" i="79"/>
  <c r="B41" i="79"/>
  <c r="B109" i="79"/>
  <c r="W36" i="79"/>
  <c r="V36" i="79"/>
  <c r="U36" i="79"/>
  <c r="T36" i="79"/>
  <c r="S36" i="79"/>
  <c r="R36" i="79"/>
  <c r="Q36" i="79"/>
  <c r="P36" i="79"/>
  <c r="O36" i="79"/>
  <c r="N36" i="79"/>
  <c r="M36" i="79"/>
  <c r="L36" i="79"/>
  <c r="K36" i="79"/>
  <c r="J36" i="79"/>
  <c r="I36" i="79"/>
  <c r="H36" i="79"/>
  <c r="G36" i="79"/>
  <c r="F36" i="79"/>
  <c r="E36" i="79"/>
  <c r="D36" i="79"/>
  <c r="C36" i="79"/>
  <c r="B36" i="79"/>
  <c r="W31" i="79"/>
  <c r="V31" i="79"/>
  <c r="U31" i="79"/>
  <c r="T31" i="79"/>
  <c r="S31" i="79"/>
  <c r="R31" i="79"/>
  <c r="Q31" i="79"/>
  <c r="P31" i="79"/>
  <c r="O31" i="79"/>
  <c r="N31" i="79"/>
  <c r="M31" i="79"/>
  <c r="L31" i="79"/>
  <c r="K31" i="79"/>
  <c r="J31" i="79"/>
  <c r="I31" i="79"/>
  <c r="H31" i="79"/>
  <c r="G31" i="79"/>
  <c r="F31" i="79"/>
  <c r="E31" i="79"/>
  <c r="D31" i="79"/>
  <c r="C31" i="79"/>
  <c r="B31" i="79"/>
  <c r="W26" i="79"/>
  <c r="V26" i="79"/>
  <c r="U26" i="79"/>
  <c r="T26" i="79"/>
  <c r="S26" i="79"/>
  <c r="R26" i="79"/>
  <c r="Q26" i="79"/>
  <c r="P26" i="79"/>
  <c r="O26" i="79"/>
  <c r="N26" i="79"/>
  <c r="M26" i="79"/>
  <c r="L26" i="79"/>
  <c r="K26" i="79"/>
  <c r="J26" i="79"/>
  <c r="I26" i="79"/>
  <c r="H26" i="79"/>
  <c r="G26" i="79"/>
  <c r="F26" i="79"/>
  <c r="E26" i="79"/>
  <c r="D26" i="79"/>
  <c r="C26" i="79"/>
  <c r="B26" i="79"/>
  <c r="W21" i="79"/>
  <c r="V21" i="79"/>
  <c r="U21" i="79"/>
  <c r="T21" i="79"/>
  <c r="S21" i="79"/>
  <c r="R21" i="79"/>
  <c r="Q21" i="79"/>
  <c r="P21" i="79"/>
  <c r="O21" i="79"/>
  <c r="N21" i="79"/>
  <c r="M21" i="79"/>
  <c r="L21" i="79"/>
  <c r="K21" i="79"/>
  <c r="J21" i="79"/>
  <c r="I21" i="79"/>
  <c r="H21" i="79"/>
  <c r="G21" i="79"/>
  <c r="F21" i="79"/>
  <c r="E21" i="79"/>
  <c r="D21" i="79"/>
  <c r="C21" i="79"/>
  <c r="B21" i="79"/>
  <c r="W16" i="79"/>
  <c r="V16" i="79"/>
  <c r="U16" i="79"/>
  <c r="T16" i="79"/>
  <c r="S16" i="79"/>
  <c r="R16" i="79"/>
  <c r="Q16" i="79"/>
  <c r="P16" i="79"/>
  <c r="O16" i="79"/>
  <c r="N16" i="79"/>
  <c r="M16" i="79"/>
  <c r="L16" i="79"/>
  <c r="K16" i="79"/>
  <c r="J16" i="79"/>
  <c r="I16" i="79"/>
  <c r="H16" i="79"/>
  <c r="G16" i="79"/>
  <c r="F16" i="79"/>
  <c r="E16" i="79"/>
  <c r="D16" i="79"/>
  <c r="C16" i="79"/>
  <c r="B16" i="79"/>
  <c r="W11" i="79"/>
  <c r="V11" i="79"/>
  <c r="U11" i="79"/>
  <c r="T11" i="79"/>
  <c r="S11" i="79"/>
  <c r="R11" i="79"/>
  <c r="Q11" i="79"/>
  <c r="P11" i="79"/>
  <c r="O11" i="79"/>
  <c r="N11" i="79"/>
  <c r="M11" i="79"/>
  <c r="L11" i="79"/>
  <c r="K11" i="79"/>
  <c r="J11" i="79"/>
  <c r="I11" i="79"/>
  <c r="H11" i="79"/>
  <c r="G11" i="79"/>
  <c r="F11" i="79"/>
  <c r="E11" i="79"/>
  <c r="D11" i="79"/>
  <c r="C11" i="79"/>
  <c r="B11" i="79"/>
  <c r="W6" i="79"/>
  <c r="V6" i="79"/>
  <c r="U6" i="79"/>
  <c r="T6" i="79"/>
  <c r="S6" i="79"/>
  <c r="R6" i="79"/>
  <c r="Q6" i="79"/>
  <c r="P6" i="79"/>
  <c r="O6" i="79"/>
  <c r="N6" i="79"/>
  <c r="M6" i="79"/>
  <c r="L6" i="79"/>
  <c r="K6" i="79"/>
  <c r="J6" i="79"/>
  <c r="I6" i="79"/>
  <c r="H6" i="79"/>
  <c r="G6" i="79"/>
  <c r="F6" i="79"/>
  <c r="E6" i="79"/>
  <c r="D6" i="79"/>
  <c r="C6" i="79"/>
  <c r="B6" i="79"/>
  <c r="E8" i="6"/>
  <c r="AQ23" i="22"/>
  <c r="AQ19" i="22"/>
  <c r="AQ49" i="22"/>
  <c r="AB23" i="22"/>
  <c r="AB19" i="22"/>
  <c r="AB49" i="22"/>
  <c r="AC5" i="22"/>
  <c r="AB5" i="22"/>
  <c r="AC51" i="22"/>
  <c r="Q106" i="42"/>
  <c r="Q107" i="42"/>
  <c r="Q108" i="42"/>
  <c r="Q109" i="42"/>
  <c r="Q110" i="42"/>
  <c r="Q111" i="42"/>
  <c r="Q112" i="42"/>
  <c r="Q113" i="42"/>
  <c r="Q114" i="42"/>
  <c r="Q115" i="42"/>
  <c r="Q116" i="42"/>
  <c r="Q117" i="42"/>
  <c r="Q105" i="42"/>
  <c r="Q9" i="42"/>
  <c r="Q57" i="42"/>
  <c r="Q154" i="42"/>
  <c r="Q21" i="42"/>
  <c r="Q69" i="42"/>
  <c r="Q166" i="42"/>
  <c r="Q168" i="42"/>
  <c r="AF168" i="42"/>
  <c r="P154" i="42"/>
  <c r="P166" i="42"/>
  <c r="P168" i="42"/>
  <c r="AE168" i="42"/>
  <c r="D154" i="42"/>
  <c r="D166" i="42"/>
  <c r="D168" i="42"/>
  <c r="U168" i="42"/>
  <c r="E154" i="42"/>
  <c r="E166" i="42"/>
  <c r="E168" i="42"/>
  <c r="V168" i="42"/>
  <c r="F154" i="42"/>
  <c r="F166" i="42"/>
  <c r="F168" i="42"/>
  <c r="W168" i="42"/>
  <c r="G154" i="42"/>
  <c r="G166" i="42"/>
  <c r="G168" i="42"/>
  <c r="X168" i="42"/>
  <c r="H154" i="42"/>
  <c r="H166" i="42"/>
  <c r="H168" i="42"/>
  <c r="Y168" i="42"/>
  <c r="I154" i="42"/>
  <c r="I166" i="42"/>
  <c r="I168" i="42"/>
  <c r="Z168" i="42"/>
  <c r="J154" i="42"/>
  <c r="J166" i="42"/>
  <c r="J168" i="42"/>
  <c r="AA168" i="42"/>
  <c r="K154" i="42"/>
  <c r="K166" i="42"/>
  <c r="K168" i="42"/>
  <c r="AB168" i="42"/>
  <c r="L154" i="42"/>
  <c r="L166" i="42"/>
  <c r="L168" i="42"/>
  <c r="AC168" i="42"/>
  <c r="M154" i="42"/>
  <c r="M166" i="42"/>
  <c r="M168" i="42"/>
  <c r="AD168" i="42"/>
  <c r="D155" i="42"/>
  <c r="D169" i="42"/>
  <c r="U169" i="42"/>
  <c r="E155" i="42"/>
  <c r="E169" i="42"/>
  <c r="V169" i="42"/>
  <c r="F155" i="42"/>
  <c r="F169" i="42"/>
  <c r="W169" i="42"/>
  <c r="G155" i="42"/>
  <c r="G169" i="42"/>
  <c r="X169" i="42"/>
  <c r="H155" i="42"/>
  <c r="H169" i="42"/>
  <c r="Y169" i="42"/>
  <c r="I155" i="42"/>
  <c r="I169" i="42"/>
  <c r="Z169" i="42"/>
  <c r="J155" i="42"/>
  <c r="J169" i="42"/>
  <c r="AA169" i="42"/>
  <c r="K155" i="42"/>
  <c r="K169" i="42"/>
  <c r="AB169" i="42"/>
  <c r="L155" i="42"/>
  <c r="L169" i="42"/>
  <c r="AC169" i="42"/>
  <c r="M155" i="42"/>
  <c r="M169" i="42"/>
  <c r="AD169" i="42"/>
  <c r="P155" i="42"/>
  <c r="P169" i="42"/>
  <c r="AE169" i="42"/>
  <c r="Q10" i="42"/>
  <c r="Q58" i="42"/>
  <c r="Q155" i="42"/>
  <c r="Q169" i="42"/>
  <c r="AF169" i="42"/>
  <c r="D161" i="42"/>
  <c r="D175" i="42"/>
  <c r="U170" i="42"/>
  <c r="E161" i="42"/>
  <c r="E175" i="42"/>
  <c r="V170" i="42"/>
  <c r="F161" i="42"/>
  <c r="F175" i="42"/>
  <c r="W170" i="42"/>
  <c r="G161" i="42"/>
  <c r="G175" i="42"/>
  <c r="X170" i="42"/>
  <c r="H161" i="42"/>
  <c r="H175" i="42"/>
  <c r="Y170" i="42"/>
  <c r="I161" i="42"/>
  <c r="I175" i="42"/>
  <c r="Z170" i="42"/>
  <c r="J161" i="42"/>
  <c r="J175" i="42"/>
  <c r="AA170" i="42"/>
  <c r="K161" i="42"/>
  <c r="K175" i="42"/>
  <c r="AB170" i="42"/>
  <c r="L161" i="42"/>
  <c r="L175" i="42"/>
  <c r="AC170" i="42"/>
  <c r="M161" i="42"/>
  <c r="M175" i="42"/>
  <c r="AD170" i="42"/>
  <c r="P161" i="42"/>
  <c r="P175" i="42"/>
  <c r="AE170" i="42"/>
  <c r="Q16" i="42"/>
  <c r="Q64" i="42"/>
  <c r="Q161" i="42"/>
  <c r="Q175" i="42"/>
  <c r="AF170" i="42"/>
  <c r="D19" i="42"/>
  <c r="D20" i="42"/>
  <c r="D67" i="42"/>
  <c r="D68" i="42"/>
  <c r="D165" i="42"/>
  <c r="D179" i="42"/>
  <c r="D156" i="42"/>
  <c r="D170" i="42"/>
  <c r="D157" i="42"/>
  <c r="D171" i="42"/>
  <c r="D158" i="42"/>
  <c r="D172" i="42"/>
  <c r="D159" i="42"/>
  <c r="D173" i="42"/>
  <c r="D160" i="42"/>
  <c r="D174" i="42"/>
  <c r="D162" i="42"/>
  <c r="D176" i="42"/>
  <c r="D163" i="42"/>
  <c r="D177" i="42"/>
  <c r="U171" i="42"/>
  <c r="E19" i="42"/>
  <c r="E20" i="42"/>
  <c r="E67" i="42"/>
  <c r="E68" i="42"/>
  <c r="E165" i="42"/>
  <c r="E179" i="42"/>
  <c r="E156" i="42"/>
  <c r="E170" i="42"/>
  <c r="E157" i="42"/>
  <c r="E171" i="42"/>
  <c r="E158" i="42"/>
  <c r="E172" i="42"/>
  <c r="E159" i="42"/>
  <c r="E173" i="42"/>
  <c r="E160" i="42"/>
  <c r="E174" i="42"/>
  <c r="E162" i="42"/>
  <c r="E176" i="42"/>
  <c r="E163" i="42"/>
  <c r="E177" i="42"/>
  <c r="V171" i="42"/>
  <c r="F19" i="42"/>
  <c r="F20" i="42"/>
  <c r="F67" i="42"/>
  <c r="F68" i="42"/>
  <c r="F165" i="42"/>
  <c r="F179" i="42"/>
  <c r="F156" i="42"/>
  <c r="F170" i="42"/>
  <c r="F157" i="42"/>
  <c r="F171" i="42"/>
  <c r="F158" i="42"/>
  <c r="F172" i="42"/>
  <c r="F159" i="42"/>
  <c r="F173" i="42"/>
  <c r="F160" i="42"/>
  <c r="F174" i="42"/>
  <c r="F162" i="42"/>
  <c r="F176" i="42"/>
  <c r="F163" i="42"/>
  <c r="F177" i="42"/>
  <c r="W171" i="42"/>
  <c r="G19" i="42"/>
  <c r="G20" i="42"/>
  <c r="G67" i="42"/>
  <c r="G68" i="42"/>
  <c r="G165" i="42"/>
  <c r="G179" i="42"/>
  <c r="G156" i="42"/>
  <c r="G170" i="42"/>
  <c r="G157" i="42"/>
  <c r="G171" i="42"/>
  <c r="G158" i="42"/>
  <c r="G172" i="42"/>
  <c r="G159" i="42"/>
  <c r="G173" i="42"/>
  <c r="G160" i="42"/>
  <c r="G174" i="42"/>
  <c r="G162" i="42"/>
  <c r="G176" i="42"/>
  <c r="G163" i="42"/>
  <c r="G177" i="42"/>
  <c r="X171" i="42"/>
  <c r="H19" i="42"/>
  <c r="H20" i="42"/>
  <c r="H67" i="42"/>
  <c r="H68" i="42"/>
  <c r="H165" i="42"/>
  <c r="H179" i="42"/>
  <c r="H156" i="42"/>
  <c r="H170" i="42"/>
  <c r="H157" i="42"/>
  <c r="H171" i="42"/>
  <c r="H158" i="42"/>
  <c r="H172" i="42"/>
  <c r="H159" i="42"/>
  <c r="H173" i="42"/>
  <c r="H160" i="42"/>
  <c r="H174" i="42"/>
  <c r="H162" i="42"/>
  <c r="H176" i="42"/>
  <c r="H163" i="42"/>
  <c r="H177" i="42"/>
  <c r="Y171" i="42"/>
  <c r="I19" i="42"/>
  <c r="I20" i="42"/>
  <c r="I67" i="42"/>
  <c r="I68" i="42"/>
  <c r="I165" i="42"/>
  <c r="I179" i="42"/>
  <c r="I156" i="42"/>
  <c r="I170" i="42"/>
  <c r="I157" i="42"/>
  <c r="I171" i="42"/>
  <c r="I158" i="42"/>
  <c r="I172" i="42"/>
  <c r="I159" i="42"/>
  <c r="I173" i="42"/>
  <c r="I160" i="42"/>
  <c r="I174" i="42"/>
  <c r="I162" i="42"/>
  <c r="I176" i="42"/>
  <c r="I163" i="42"/>
  <c r="I177" i="42"/>
  <c r="Z171" i="42"/>
  <c r="J19" i="42"/>
  <c r="J20" i="42"/>
  <c r="J67" i="42"/>
  <c r="J68" i="42"/>
  <c r="J165" i="42"/>
  <c r="J179" i="42"/>
  <c r="J156" i="42"/>
  <c r="J170" i="42"/>
  <c r="J157" i="42"/>
  <c r="J171" i="42"/>
  <c r="J158" i="42"/>
  <c r="J172" i="42"/>
  <c r="J159" i="42"/>
  <c r="J173" i="42"/>
  <c r="J160" i="42"/>
  <c r="J174" i="42"/>
  <c r="J162" i="42"/>
  <c r="J176" i="42"/>
  <c r="J163" i="42"/>
  <c r="J177" i="42"/>
  <c r="AA171" i="42"/>
  <c r="K19" i="42"/>
  <c r="K20" i="42"/>
  <c r="K67" i="42"/>
  <c r="K68" i="42"/>
  <c r="K165" i="42"/>
  <c r="K179" i="42"/>
  <c r="K156" i="42"/>
  <c r="K170" i="42"/>
  <c r="K157" i="42"/>
  <c r="K171" i="42"/>
  <c r="K158" i="42"/>
  <c r="K172" i="42"/>
  <c r="K159" i="42"/>
  <c r="K173" i="42"/>
  <c r="K160" i="42"/>
  <c r="K174" i="42"/>
  <c r="K162" i="42"/>
  <c r="K176" i="42"/>
  <c r="K163" i="42"/>
  <c r="K177" i="42"/>
  <c r="AB171" i="42"/>
  <c r="L19" i="42"/>
  <c r="L20" i="42"/>
  <c r="L67" i="42"/>
  <c r="L68" i="42"/>
  <c r="L165" i="42"/>
  <c r="L179" i="42"/>
  <c r="L156" i="42"/>
  <c r="L170" i="42"/>
  <c r="L157" i="42"/>
  <c r="L171" i="42"/>
  <c r="L158" i="42"/>
  <c r="L172" i="42"/>
  <c r="L159" i="42"/>
  <c r="L173" i="42"/>
  <c r="L160" i="42"/>
  <c r="L174" i="42"/>
  <c r="L162" i="42"/>
  <c r="L176" i="42"/>
  <c r="L163" i="42"/>
  <c r="L177" i="42"/>
  <c r="AC171" i="42"/>
  <c r="M19" i="42"/>
  <c r="M20" i="42"/>
  <c r="M67" i="42"/>
  <c r="M68" i="42"/>
  <c r="M165" i="42"/>
  <c r="M179" i="42"/>
  <c r="M156" i="42"/>
  <c r="M170" i="42"/>
  <c r="M157" i="42"/>
  <c r="M171" i="42"/>
  <c r="M158" i="42"/>
  <c r="M172" i="42"/>
  <c r="M159" i="42"/>
  <c r="M173" i="42"/>
  <c r="M160" i="42"/>
  <c r="M174" i="42"/>
  <c r="M162" i="42"/>
  <c r="M176" i="42"/>
  <c r="M163" i="42"/>
  <c r="M177" i="42"/>
  <c r="AD171" i="42"/>
  <c r="P19" i="42"/>
  <c r="P20" i="42"/>
  <c r="P67" i="42"/>
  <c r="P68" i="42"/>
  <c r="P165" i="42"/>
  <c r="P179" i="42"/>
  <c r="P156" i="42"/>
  <c r="P170" i="42"/>
  <c r="P157" i="42"/>
  <c r="P171" i="42"/>
  <c r="P158" i="42"/>
  <c r="P172" i="42"/>
  <c r="P159" i="42"/>
  <c r="P173" i="42"/>
  <c r="P160" i="42"/>
  <c r="P174" i="42"/>
  <c r="P162" i="42"/>
  <c r="P176" i="42"/>
  <c r="P163" i="42"/>
  <c r="P177" i="42"/>
  <c r="AE171" i="42"/>
  <c r="C19" i="42"/>
  <c r="C20" i="42"/>
  <c r="Q20" i="42"/>
  <c r="C67" i="42"/>
  <c r="C68" i="42"/>
  <c r="Q68" i="42"/>
  <c r="Q165" i="42"/>
  <c r="Q179" i="42"/>
  <c r="Q11" i="42"/>
  <c r="Q59" i="42"/>
  <c r="Q156" i="42"/>
  <c r="Q170" i="42"/>
  <c r="Q12" i="42"/>
  <c r="Q60" i="42"/>
  <c r="Q157" i="42"/>
  <c r="Q171" i="42"/>
  <c r="Q13" i="42"/>
  <c r="Q61" i="42"/>
  <c r="Q158" i="42"/>
  <c r="Q172" i="42"/>
  <c r="Q14" i="42"/>
  <c r="Q62" i="42"/>
  <c r="Q159" i="42"/>
  <c r="Q173" i="42"/>
  <c r="Q15" i="42"/>
  <c r="Q63" i="42"/>
  <c r="Q160" i="42"/>
  <c r="Q174" i="42"/>
  <c r="Q17" i="42"/>
  <c r="Q65" i="42"/>
  <c r="Q162" i="42"/>
  <c r="Q176" i="42"/>
  <c r="Q18" i="42"/>
  <c r="Q66" i="42"/>
  <c r="Q163" i="42"/>
  <c r="Q177" i="42"/>
  <c r="AF171" i="42"/>
  <c r="C165" i="42"/>
  <c r="C166" i="42"/>
  <c r="C179" i="42"/>
  <c r="C156" i="42"/>
  <c r="C170" i="42"/>
  <c r="C157" i="42"/>
  <c r="C171" i="42"/>
  <c r="C158" i="42"/>
  <c r="C172" i="42"/>
  <c r="C159" i="42"/>
  <c r="C173" i="42"/>
  <c r="C160" i="42"/>
  <c r="C174" i="42"/>
  <c r="C162" i="42"/>
  <c r="C176" i="42"/>
  <c r="C163" i="42"/>
  <c r="C177" i="42"/>
  <c r="T171" i="42"/>
  <c r="C161" i="42"/>
  <c r="C175" i="42"/>
  <c r="T170" i="42"/>
  <c r="C155" i="42"/>
  <c r="C169" i="42"/>
  <c r="T169" i="42"/>
  <c r="C154" i="42"/>
  <c r="C168" i="42"/>
  <c r="T168" i="42"/>
  <c r="S170" i="42"/>
  <c r="S169" i="42"/>
  <c r="S168" i="42"/>
  <c r="O156" i="42"/>
  <c r="P184" i="42"/>
  <c r="P100" i="42"/>
  <c r="P52" i="42"/>
  <c r="O166" i="42"/>
  <c r="P194" i="42"/>
  <c r="N166" i="42"/>
  <c r="R194" i="42"/>
  <c r="Q194" i="42"/>
  <c r="Q100" i="42"/>
  <c r="R100" i="42"/>
  <c r="N161" i="42"/>
  <c r="R189" i="42"/>
  <c r="N155" i="42"/>
  <c r="R183" i="42"/>
  <c r="N156" i="42"/>
  <c r="R184" i="42"/>
  <c r="N157" i="42"/>
  <c r="R185" i="42"/>
  <c r="N158" i="42"/>
  <c r="R186" i="42"/>
  <c r="N159" i="42"/>
  <c r="R187" i="42"/>
  <c r="N160" i="42"/>
  <c r="R188" i="42"/>
  <c r="N162" i="42"/>
  <c r="R190" i="42"/>
  <c r="N163" i="42"/>
  <c r="R191" i="42"/>
  <c r="P164" i="42"/>
  <c r="N19" i="42"/>
  <c r="N67" i="42"/>
  <c r="N164" i="42"/>
  <c r="R192" i="42"/>
  <c r="N20" i="42"/>
  <c r="N68" i="42"/>
  <c r="N165" i="42"/>
  <c r="R193" i="42"/>
  <c r="N154" i="42"/>
  <c r="R182" i="42"/>
  <c r="Q189" i="42"/>
  <c r="Q183" i="42"/>
  <c r="Q184" i="42"/>
  <c r="Q185" i="42"/>
  <c r="Q186" i="42"/>
  <c r="Q187" i="42"/>
  <c r="Q188" i="42"/>
  <c r="Q190" i="42"/>
  <c r="Q191" i="42"/>
  <c r="M164" i="42"/>
  <c r="C164" i="42"/>
  <c r="Q192" i="42"/>
  <c r="Q193" i="42"/>
  <c r="Q182" i="42"/>
  <c r="O154" i="42"/>
  <c r="P182" i="42"/>
  <c r="O155" i="42"/>
  <c r="P183" i="42"/>
  <c r="O157" i="42"/>
  <c r="P185" i="42"/>
  <c r="O158" i="42"/>
  <c r="P186" i="42"/>
  <c r="O159" i="42"/>
  <c r="P187" i="42"/>
  <c r="O160" i="42"/>
  <c r="P188" i="42"/>
  <c r="O161" i="42"/>
  <c r="P189" i="42"/>
  <c r="O162" i="42"/>
  <c r="P190" i="42"/>
  <c r="O163" i="42"/>
  <c r="P191" i="42"/>
  <c r="O19" i="42"/>
  <c r="O67" i="42"/>
  <c r="O164" i="42"/>
  <c r="P192" i="42"/>
  <c r="O20" i="42"/>
  <c r="O68" i="42"/>
  <c r="O165" i="42"/>
  <c r="P193" i="42"/>
  <c r="M194" i="42"/>
  <c r="E182" i="42"/>
  <c r="F182" i="42"/>
  <c r="G182" i="42"/>
  <c r="H182" i="42"/>
  <c r="I182" i="42"/>
  <c r="J182" i="42"/>
  <c r="K182" i="42"/>
  <c r="L182" i="42"/>
  <c r="M182" i="42"/>
  <c r="E183" i="42"/>
  <c r="F183" i="42"/>
  <c r="G183" i="42"/>
  <c r="H183" i="42"/>
  <c r="I183" i="42"/>
  <c r="J183" i="42"/>
  <c r="K183" i="42"/>
  <c r="L183" i="42"/>
  <c r="M183" i="42"/>
  <c r="E184" i="42"/>
  <c r="F184" i="42"/>
  <c r="G184" i="42"/>
  <c r="H184" i="42"/>
  <c r="I184" i="42"/>
  <c r="J184" i="42"/>
  <c r="K184" i="42"/>
  <c r="L184" i="42"/>
  <c r="M184" i="42"/>
  <c r="E185" i="42"/>
  <c r="F185" i="42"/>
  <c r="G185" i="42"/>
  <c r="H185" i="42"/>
  <c r="I185" i="42"/>
  <c r="J185" i="42"/>
  <c r="K185" i="42"/>
  <c r="L185" i="42"/>
  <c r="M185" i="42"/>
  <c r="E186" i="42"/>
  <c r="F186" i="42"/>
  <c r="G186" i="42"/>
  <c r="H186" i="42"/>
  <c r="I186" i="42"/>
  <c r="J186" i="42"/>
  <c r="K186" i="42"/>
  <c r="L186" i="42"/>
  <c r="M186" i="42"/>
  <c r="E187" i="42"/>
  <c r="F187" i="42"/>
  <c r="G187" i="42"/>
  <c r="H187" i="42"/>
  <c r="I187" i="42"/>
  <c r="J187" i="42"/>
  <c r="K187" i="42"/>
  <c r="L187" i="42"/>
  <c r="M187" i="42"/>
  <c r="E188" i="42"/>
  <c r="F188" i="42"/>
  <c r="G188" i="42"/>
  <c r="H188" i="42"/>
  <c r="I188" i="42"/>
  <c r="J188" i="42"/>
  <c r="K188" i="42"/>
  <c r="L188" i="42"/>
  <c r="M188" i="42"/>
  <c r="E189" i="42"/>
  <c r="F189" i="42"/>
  <c r="G189" i="42"/>
  <c r="H189" i="42"/>
  <c r="I189" i="42"/>
  <c r="J189" i="42"/>
  <c r="K189" i="42"/>
  <c r="L189" i="42"/>
  <c r="M189" i="42"/>
  <c r="E190" i="42"/>
  <c r="F190" i="42"/>
  <c r="G190" i="42"/>
  <c r="H190" i="42"/>
  <c r="I190" i="42"/>
  <c r="J190" i="42"/>
  <c r="K190" i="42"/>
  <c r="L190" i="42"/>
  <c r="M190" i="42"/>
  <c r="E191" i="42"/>
  <c r="F191" i="42"/>
  <c r="G191" i="42"/>
  <c r="H191" i="42"/>
  <c r="I191" i="42"/>
  <c r="J191" i="42"/>
  <c r="K191" i="42"/>
  <c r="L191" i="42"/>
  <c r="M191" i="42"/>
  <c r="E164" i="42"/>
  <c r="D164" i="42"/>
  <c r="E192" i="42"/>
  <c r="F164" i="42"/>
  <c r="F192" i="42"/>
  <c r="G164" i="42"/>
  <c r="G192" i="42"/>
  <c r="H164" i="42"/>
  <c r="H192" i="42"/>
  <c r="I164" i="42"/>
  <c r="I192" i="42"/>
  <c r="J164" i="42"/>
  <c r="J192" i="42"/>
  <c r="K164" i="42"/>
  <c r="K192" i="42"/>
  <c r="L164" i="42"/>
  <c r="L192" i="42"/>
  <c r="M192" i="42"/>
  <c r="E193" i="42"/>
  <c r="F193" i="42"/>
  <c r="G193" i="42"/>
  <c r="H193" i="42"/>
  <c r="I193" i="42"/>
  <c r="J193" i="42"/>
  <c r="K193" i="42"/>
  <c r="L193" i="42"/>
  <c r="M193" i="42"/>
  <c r="E194" i="42"/>
  <c r="F194" i="42"/>
  <c r="G194" i="42"/>
  <c r="H194" i="42"/>
  <c r="I194" i="42"/>
  <c r="J194" i="42"/>
  <c r="K194" i="42"/>
  <c r="L194" i="42"/>
  <c r="D194" i="42"/>
  <c r="D183" i="42"/>
  <c r="D184" i="42"/>
  <c r="D185" i="42"/>
  <c r="D186" i="42"/>
  <c r="D187" i="42"/>
  <c r="D188" i="42"/>
  <c r="D189" i="42"/>
  <c r="D190" i="42"/>
  <c r="D191" i="42"/>
  <c r="D192" i="42"/>
  <c r="D193" i="42"/>
  <c r="D182" i="42"/>
  <c r="N168" i="42"/>
  <c r="O168" i="42"/>
  <c r="N169" i="42"/>
  <c r="O169" i="42"/>
  <c r="N170" i="42"/>
  <c r="O170" i="42"/>
  <c r="N171" i="42"/>
  <c r="O171" i="42"/>
  <c r="N172" i="42"/>
  <c r="O172" i="42"/>
  <c r="N173" i="42"/>
  <c r="O173" i="42"/>
  <c r="N174" i="42"/>
  <c r="O174" i="42"/>
  <c r="N175" i="42"/>
  <c r="O175" i="42"/>
  <c r="N176" i="42"/>
  <c r="O176" i="42"/>
  <c r="N177" i="42"/>
  <c r="O177" i="42"/>
  <c r="D178" i="42"/>
  <c r="E178" i="42"/>
  <c r="F178" i="42"/>
  <c r="G178" i="42"/>
  <c r="H178" i="42"/>
  <c r="I178" i="42"/>
  <c r="J178" i="42"/>
  <c r="K178" i="42"/>
  <c r="L178" i="42"/>
  <c r="M178" i="42"/>
  <c r="N178" i="42"/>
  <c r="O178" i="42"/>
  <c r="P178" i="42"/>
  <c r="Q19" i="42"/>
  <c r="Q67" i="42"/>
  <c r="Q164" i="42"/>
  <c r="Q178" i="42"/>
  <c r="N179" i="42"/>
  <c r="O179" i="42"/>
  <c r="D180" i="42"/>
  <c r="E180" i="42"/>
  <c r="F180" i="42"/>
  <c r="G180" i="42"/>
  <c r="H180" i="42"/>
  <c r="I180" i="42"/>
  <c r="J180" i="42"/>
  <c r="K180" i="42"/>
  <c r="L180" i="42"/>
  <c r="M180" i="42"/>
  <c r="N180" i="42"/>
  <c r="O180" i="42"/>
  <c r="P180" i="42"/>
  <c r="Q180" i="42"/>
  <c r="C178" i="42"/>
  <c r="C180" i="42"/>
  <c r="R136" i="42"/>
  <c r="Q139" i="42"/>
  <c r="Q140" i="42"/>
  <c r="Q141" i="42"/>
  <c r="Q143" i="42"/>
  <c r="Q144" i="42"/>
  <c r="Q146" i="42"/>
  <c r="Q147" i="42"/>
  <c r="Q148" i="42"/>
  <c r="Q137" i="42"/>
  <c r="Q136" i="42"/>
  <c r="P148" i="42"/>
  <c r="R148" i="42"/>
  <c r="M148" i="42"/>
  <c r="L148" i="42"/>
  <c r="K148" i="42"/>
  <c r="J148" i="42"/>
  <c r="I148" i="42"/>
  <c r="H148" i="42"/>
  <c r="G148" i="42"/>
  <c r="F148" i="42"/>
  <c r="E148" i="42"/>
  <c r="D148" i="42"/>
  <c r="R147" i="42"/>
  <c r="P147" i="42"/>
  <c r="M147" i="42"/>
  <c r="L147" i="42"/>
  <c r="K147" i="42"/>
  <c r="J147" i="42"/>
  <c r="I147" i="42"/>
  <c r="H147" i="42"/>
  <c r="G147" i="42"/>
  <c r="F147" i="42"/>
  <c r="E147" i="42"/>
  <c r="D147" i="42"/>
  <c r="R146" i="42"/>
  <c r="P146" i="42"/>
  <c r="M146" i="42"/>
  <c r="L146" i="42"/>
  <c r="K146" i="42"/>
  <c r="J146" i="42"/>
  <c r="I146" i="42"/>
  <c r="H146" i="42"/>
  <c r="G146" i="42"/>
  <c r="F146" i="42"/>
  <c r="E146" i="42"/>
  <c r="D146" i="42"/>
  <c r="R145" i="42"/>
  <c r="P145" i="42"/>
  <c r="M145" i="42"/>
  <c r="L145" i="42"/>
  <c r="K145" i="42"/>
  <c r="J145" i="42"/>
  <c r="I145" i="42"/>
  <c r="H145" i="42"/>
  <c r="G145" i="42"/>
  <c r="F145" i="42"/>
  <c r="E145" i="42"/>
  <c r="D145" i="42"/>
  <c r="R144" i="42"/>
  <c r="P144" i="42"/>
  <c r="M144" i="42"/>
  <c r="L144" i="42"/>
  <c r="K144" i="42"/>
  <c r="J144" i="42"/>
  <c r="I144" i="42"/>
  <c r="H144" i="42"/>
  <c r="G144" i="42"/>
  <c r="F144" i="42"/>
  <c r="E144" i="42"/>
  <c r="D144" i="42"/>
  <c r="R143" i="42"/>
  <c r="P143" i="42"/>
  <c r="M143" i="42"/>
  <c r="L143" i="42"/>
  <c r="K143" i="42"/>
  <c r="J143" i="42"/>
  <c r="I143" i="42"/>
  <c r="H143" i="42"/>
  <c r="G143" i="42"/>
  <c r="F143" i="42"/>
  <c r="E143" i="42"/>
  <c r="D143" i="42"/>
  <c r="R142" i="42"/>
  <c r="P142" i="42"/>
  <c r="M142" i="42"/>
  <c r="L142" i="42"/>
  <c r="K142" i="42"/>
  <c r="J142" i="42"/>
  <c r="I142" i="42"/>
  <c r="H142" i="42"/>
  <c r="G142" i="42"/>
  <c r="F142" i="42"/>
  <c r="E142" i="42"/>
  <c r="D142" i="42"/>
  <c r="R141" i="42"/>
  <c r="P141" i="42"/>
  <c r="M141" i="42"/>
  <c r="L141" i="42"/>
  <c r="K141" i="42"/>
  <c r="J141" i="42"/>
  <c r="I141" i="42"/>
  <c r="H141" i="42"/>
  <c r="G141" i="42"/>
  <c r="F141" i="42"/>
  <c r="E141" i="42"/>
  <c r="D141" i="42"/>
  <c r="R140" i="42"/>
  <c r="P140" i="42"/>
  <c r="M140" i="42"/>
  <c r="L140" i="42"/>
  <c r="K140" i="42"/>
  <c r="J140" i="42"/>
  <c r="I140" i="42"/>
  <c r="H140" i="42"/>
  <c r="G140" i="42"/>
  <c r="F140" i="42"/>
  <c r="E140" i="42"/>
  <c r="D140" i="42"/>
  <c r="R139" i="42"/>
  <c r="P139" i="42"/>
  <c r="M139" i="42"/>
  <c r="L139" i="42"/>
  <c r="K139" i="42"/>
  <c r="J139" i="42"/>
  <c r="I139" i="42"/>
  <c r="H139" i="42"/>
  <c r="G139" i="42"/>
  <c r="F139" i="42"/>
  <c r="E139" i="42"/>
  <c r="D139" i="42"/>
  <c r="R138" i="42"/>
  <c r="P138" i="42"/>
  <c r="M138" i="42"/>
  <c r="L138" i="42"/>
  <c r="K138" i="42"/>
  <c r="J138" i="42"/>
  <c r="I138" i="42"/>
  <c r="H138" i="42"/>
  <c r="G138" i="42"/>
  <c r="F138" i="42"/>
  <c r="E138" i="42"/>
  <c r="D138" i="42"/>
  <c r="R137" i="42"/>
  <c r="P137" i="42"/>
  <c r="M137" i="42"/>
  <c r="L137" i="42"/>
  <c r="K137" i="42"/>
  <c r="J137" i="42"/>
  <c r="I137" i="42"/>
  <c r="H137" i="42"/>
  <c r="G137" i="42"/>
  <c r="F137" i="42"/>
  <c r="E137" i="42"/>
  <c r="D137" i="42"/>
  <c r="P136" i="42"/>
  <c r="M136" i="42"/>
  <c r="L136" i="42"/>
  <c r="K136" i="42"/>
  <c r="J136" i="42"/>
  <c r="I136" i="42"/>
  <c r="H136" i="42"/>
  <c r="G136" i="42"/>
  <c r="F136" i="42"/>
  <c r="E136" i="42"/>
  <c r="D136" i="42"/>
  <c r="D121" i="42"/>
  <c r="E121" i="42"/>
  <c r="F121" i="42"/>
  <c r="G121" i="42"/>
  <c r="H121" i="42"/>
  <c r="I121" i="42"/>
  <c r="J121" i="42"/>
  <c r="K121" i="42"/>
  <c r="L121" i="42"/>
  <c r="M121" i="42"/>
  <c r="N121" i="42"/>
  <c r="O121" i="42"/>
  <c r="P121" i="42"/>
  <c r="Q121" i="42"/>
  <c r="D122" i="42"/>
  <c r="E122" i="42"/>
  <c r="F122" i="42"/>
  <c r="G122" i="42"/>
  <c r="H122" i="42"/>
  <c r="I122" i="42"/>
  <c r="J122" i="42"/>
  <c r="K122" i="42"/>
  <c r="L122" i="42"/>
  <c r="M122" i="42"/>
  <c r="N122" i="42"/>
  <c r="O122" i="42"/>
  <c r="P122" i="42"/>
  <c r="Q122" i="42"/>
  <c r="D123" i="42"/>
  <c r="E123" i="42"/>
  <c r="F123" i="42"/>
  <c r="G123" i="42"/>
  <c r="H123" i="42"/>
  <c r="I123" i="42"/>
  <c r="J123" i="42"/>
  <c r="K123" i="42"/>
  <c r="L123" i="42"/>
  <c r="M123" i="42"/>
  <c r="N123" i="42"/>
  <c r="O123" i="42"/>
  <c r="P123" i="42"/>
  <c r="Q123" i="42"/>
  <c r="D124" i="42"/>
  <c r="E124" i="42"/>
  <c r="F124" i="42"/>
  <c r="G124" i="42"/>
  <c r="H124" i="42"/>
  <c r="I124" i="42"/>
  <c r="J124" i="42"/>
  <c r="K124" i="42"/>
  <c r="L124" i="42"/>
  <c r="M124" i="42"/>
  <c r="N124" i="42"/>
  <c r="O124" i="42"/>
  <c r="P124" i="42"/>
  <c r="Q124" i="42"/>
  <c r="D125" i="42"/>
  <c r="E125" i="42"/>
  <c r="F125" i="42"/>
  <c r="G125" i="42"/>
  <c r="H125" i="42"/>
  <c r="I125" i="42"/>
  <c r="J125" i="42"/>
  <c r="K125" i="42"/>
  <c r="L125" i="42"/>
  <c r="M125" i="42"/>
  <c r="N125" i="42"/>
  <c r="O125" i="42"/>
  <c r="P125" i="42"/>
  <c r="Q125" i="42"/>
  <c r="D126" i="42"/>
  <c r="E126" i="42"/>
  <c r="F126" i="42"/>
  <c r="G126" i="42"/>
  <c r="H126" i="42"/>
  <c r="I126" i="42"/>
  <c r="J126" i="42"/>
  <c r="K126" i="42"/>
  <c r="L126" i="42"/>
  <c r="M126" i="42"/>
  <c r="N126" i="42"/>
  <c r="O126" i="42"/>
  <c r="P126" i="42"/>
  <c r="Q126" i="42"/>
  <c r="D127" i="42"/>
  <c r="E127" i="42"/>
  <c r="F127" i="42"/>
  <c r="G127" i="42"/>
  <c r="H127" i="42"/>
  <c r="I127" i="42"/>
  <c r="J127" i="42"/>
  <c r="K127" i="42"/>
  <c r="L127" i="42"/>
  <c r="M127" i="42"/>
  <c r="N127" i="42"/>
  <c r="O127" i="42"/>
  <c r="P127" i="42"/>
  <c r="Q127" i="42"/>
  <c r="D128" i="42"/>
  <c r="E128" i="42"/>
  <c r="F128" i="42"/>
  <c r="G128" i="42"/>
  <c r="H128" i="42"/>
  <c r="I128" i="42"/>
  <c r="J128" i="42"/>
  <c r="K128" i="42"/>
  <c r="L128" i="42"/>
  <c r="M128" i="42"/>
  <c r="N128" i="42"/>
  <c r="O128" i="42"/>
  <c r="P128" i="42"/>
  <c r="Q128" i="42"/>
  <c r="D129" i="42"/>
  <c r="E129" i="42"/>
  <c r="F129" i="42"/>
  <c r="G129" i="42"/>
  <c r="H129" i="42"/>
  <c r="I129" i="42"/>
  <c r="J129" i="42"/>
  <c r="K129" i="42"/>
  <c r="L129" i="42"/>
  <c r="M129" i="42"/>
  <c r="N129" i="42"/>
  <c r="O129" i="42"/>
  <c r="P129" i="42"/>
  <c r="Q129" i="42"/>
  <c r="D130" i="42"/>
  <c r="E130" i="42"/>
  <c r="F130" i="42"/>
  <c r="G130" i="42"/>
  <c r="H130" i="42"/>
  <c r="I130" i="42"/>
  <c r="J130" i="42"/>
  <c r="K130" i="42"/>
  <c r="L130" i="42"/>
  <c r="M130" i="42"/>
  <c r="N130" i="42"/>
  <c r="O130" i="42"/>
  <c r="P130" i="42"/>
  <c r="Q130" i="42"/>
  <c r="D131" i="42"/>
  <c r="E131" i="42"/>
  <c r="F131" i="42"/>
  <c r="G131" i="42"/>
  <c r="H131" i="42"/>
  <c r="I131" i="42"/>
  <c r="J131" i="42"/>
  <c r="K131" i="42"/>
  <c r="L131" i="42"/>
  <c r="M131" i="42"/>
  <c r="N131" i="42"/>
  <c r="O131" i="42"/>
  <c r="P131" i="42"/>
  <c r="Q131" i="42"/>
  <c r="D132" i="42"/>
  <c r="E132" i="42"/>
  <c r="F132" i="42"/>
  <c r="G132" i="42"/>
  <c r="H132" i="42"/>
  <c r="I132" i="42"/>
  <c r="J132" i="42"/>
  <c r="K132" i="42"/>
  <c r="L132" i="42"/>
  <c r="M132" i="42"/>
  <c r="N132" i="42"/>
  <c r="O132" i="42"/>
  <c r="P132" i="42"/>
  <c r="Q132" i="42"/>
  <c r="D133" i="42"/>
  <c r="E133" i="42"/>
  <c r="F133" i="42"/>
  <c r="G133" i="42"/>
  <c r="H133" i="42"/>
  <c r="I133" i="42"/>
  <c r="J133" i="42"/>
  <c r="K133" i="42"/>
  <c r="L133" i="42"/>
  <c r="M133" i="42"/>
  <c r="N133" i="42"/>
  <c r="O133" i="42"/>
  <c r="P133" i="42"/>
  <c r="Q133" i="42"/>
  <c r="C122" i="42"/>
  <c r="C123" i="42"/>
  <c r="C124" i="42"/>
  <c r="C125" i="42"/>
  <c r="C126" i="42"/>
  <c r="C127" i="42"/>
  <c r="C128" i="42"/>
  <c r="C129" i="42"/>
  <c r="C130" i="42"/>
  <c r="C131" i="42"/>
  <c r="C132" i="42"/>
  <c r="C133" i="42"/>
  <c r="C121" i="42"/>
  <c r="D90" i="42"/>
  <c r="D89" i="42"/>
  <c r="D88" i="42"/>
  <c r="D73" i="42"/>
  <c r="E73" i="42"/>
  <c r="F73" i="42"/>
  <c r="G73" i="42"/>
  <c r="H73" i="42"/>
  <c r="I73" i="42"/>
  <c r="J73" i="42"/>
  <c r="K73" i="42"/>
  <c r="L73" i="42"/>
  <c r="M73" i="42"/>
  <c r="N73" i="42"/>
  <c r="O73" i="42"/>
  <c r="P73" i="42"/>
  <c r="Q73" i="42"/>
  <c r="D74" i="42"/>
  <c r="E74" i="42"/>
  <c r="F74" i="42"/>
  <c r="G74" i="42"/>
  <c r="H74" i="42"/>
  <c r="I74" i="42"/>
  <c r="J74" i="42"/>
  <c r="K74" i="42"/>
  <c r="L74" i="42"/>
  <c r="M74" i="42"/>
  <c r="N74" i="42"/>
  <c r="O74" i="42"/>
  <c r="P74" i="42"/>
  <c r="Q74" i="42"/>
  <c r="D75" i="42"/>
  <c r="E75" i="42"/>
  <c r="F75" i="42"/>
  <c r="G75" i="42"/>
  <c r="H75" i="42"/>
  <c r="I75" i="42"/>
  <c r="J75" i="42"/>
  <c r="K75" i="42"/>
  <c r="L75" i="42"/>
  <c r="M75" i="42"/>
  <c r="N75" i="42"/>
  <c r="O75" i="42"/>
  <c r="P75" i="42"/>
  <c r="Q75" i="42"/>
  <c r="D76" i="42"/>
  <c r="E76" i="42"/>
  <c r="F76" i="42"/>
  <c r="G76" i="42"/>
  <c r="H76" i="42"/>
  <c r="I76" i="42"/>
  <c r="J76" i="42"/>
  <c r="K76" i="42"/>
  <c r="L76" i="42"/>
  <c r="M76" i="42"/>
  <c r="N76" i="42"/>
  <c r="O76" i="42"/>
  <c r="P76" i="42"/>
  <c r="Q76" i="42"/>
  <c r="D77" i="42"/>
  <c r="E77" i="42"/>
  <c r="F77" i="42"/>
  <c r="G77" i="42"/>
  <c r="H77" i="42"/>
  <c r="I77" i="42"/>
  <c r="J77" i="42"/>
  <c r="K77" i="42"/>
  <c r="L77" i="42"/>
  <c r="M77" i="42"/>
  <c r="N77" i="42"/>
  <c r="O77" i="42"/>
  <c r="P77" i="42"/>
  <c r="Q77" i="42"/>
  <c r="D78" i="42"/>
  <c r="E78" i="42"/>
  <c r="F78" i="42"/>
  <c r="G78" i="42"/>
  <c r="H78" i="42"/>
  <c r="I78" i="42"/>
  <c r="J78" i="42"/>
  <c r="K78" i="42"/>
  <c r="L78" i="42"/>
  <c r="M78" i="42"/>
  <c r="N78" i="42"/>
  <c r="O78" i="42"/>
  <c r="P78" i="42"/>
  <c r="Q78" i="42"/>
  <c r="D79" i="42"/>
  <c r="E79" i="42"/>
  <c r="F79" i="42"/>
  <c r="G79" i="42"/>
  <c r="H79" i="42"/>
  <c r="I79" i="42"/>
  <c r="J79" i="42"/>
  <c r="K79" i="42"/>
  <c r="L79" i="42"/>
  <c r="M79" i="42"/>
  <c r="N79" i="42"/>
  <c r="O79" i="42"/>
  <c r="P79" i="42"/>
  <c r="Q79" i="42"/>
  <c r="D80" i="42"/>
  <c r="E80" i="42"/>
  <c r="F80" i="42"/>
  <c r="G80" i="42"/>
  <c r="H80" i="42"/>
  <c r="I80" i="42"/>
  <c r="J80" i="42"/>
  <c r="K80" i="42"/>
  <c r="L80" i="42"/>
  <c r="M80" i="42"/>
  <c r="N80" i="42"/>
  <c r="O80" i="42"/>
  <c r="P80" i="42"/>
  <c r="Q80" i="42"/>
  <c r="D81" i="42"/>
  <c r="E81" i="42"/>
  <c r="F81" i="42"/>
  <c r="G81" i="42"/>
  <c r="H81" i="42"/>
  <c r="I81" i="42"/>
  <c r="J81" i="42"/>
  <c r="K81" i="42"/>
  <c r="L81" i="42"/>
  <c r="M81" i="42"/>
  <c r="N81" i="42"/>
  <c r="O81" i="42"/>
  <c r="P81" i="42"/>
  <c r="Q81" i="42"/>
  <c r="D82" i="42"/>
  <c r="E82" i="42"/>
  <c r="F82" i="42"/>
  <c r="G82" i="42"/>
  <c r="H82" i="42"/>
  <c r="I82" i="42"/>
  <c r="J82" i="42"/>
  <c r="K82" i="42"/>
  <c r="L82" i="42"/>
  <c r="M82" i="42"/>
  <c r="N82" i="42"/>
  <c r="O82" i="42"/>
  <c r="P82" i="42"/>
  <c r="Q82" i="42"/>
  <c r="D83" i="42"/>
  <c r="E83" i="42"/>
  <c r="F83" i="42"/>
  <c r="G83" i="42"/>
  <c r="H83" i="42"/>
  <c r="I83" i="42"/>
  <c r="J83" i="42"/>
  <c r="K83" i="42"/>
  <c r="L83" i="42"/>
  <c r="M83" i="42"/>
  <c r="N83" i="42"/>
  <c r="O83" i="42"/>
  <c r="P83" i="42"/>
  <c r="Q83" i="42"/>
  <c r="D84" i="42"/>
  <c r="E84" i="42"/>
  <c r="F84" i="42"/>
  <c r="G84" i="42"/>
  <c r="H84" i="42"/>
  <c r="I84" i="42"/>
  <c r="J84" i="42"/>
  <c r="K84" i="42"/>
  <c r="L84" i="42"/>
  <c r="M84" i="42"/>
  <c r="N84" i="42"/>
  <c r="O84" i="42"/>
  <c r="P84" i="42"/>
  <c r="Q84" i="42"/>
  <c r="D85" i="42"/>
  <c r="E85" i="42"/>
  <c r="F85" i="42"/>
  <c r="G85" i="42"/>
  <c r="H85" i="42"/>
  <c r="I85" i="42"/>
  <c r="J85" i="42"/>
  <c r="K85" i="42"/>
  <c r="L85" i="42"/>
  <c r="M85" i="42"/>
  <c r="N85" i="42"/>
  <c r="O85" i="42"/>
  <c r="P85" i="42"/>
  <c r="Q85" i="42"/>
  <c r="C84" i="42"/>
  <c r="C74" i="42"/>
  <c r="C75" i="42"/>
  <c r="C76" i="42"/>
  <c r="C77" i="42"/>
  <c r="C78" i="42"/>
  <c r="C79" i="42"/>
  <c r="C80" i="42"/>
  <c r="C81" i="42"/>
  <c r="C82" i="42"/>
  <c r="C83" i="42"/>
  <c r="C85" i="42"/>
  <c r="C73" i="42"/>
  <c r="P49" i="42"/>
  <c r="Q49" i="42"/>
  <c r="R49" i="42"/>
  <c r="R40" i="42"/>
  <c r="P40" i="42"/>
  <c r="Q40" i="42"/>
  <c r="D40" i="42"/>
  <c r="D25" i="42"/>
  <c r="E25" i="42"/>
  <c r="F25" i="42"/>
  <c r="G25" i="42"/>
  <c r="H25" i="42"/>
  <c r="I25" i="42"/>
  <c r="J25" i="42"/>
  <c r="K25" i="42"/>
  <c r="L25" i="42"/>
  <c r="M25" i="42"/>
  <c r="N25" i="42"/>
  <c r="O25" i="42"/>
  <c r="P25" i="42"/>
  <c r="Q25" i="42"/>
  <c r="D26" i="42"/>
  <c r="E26" i="42"/>
  <c r="F26" i="42"/>
  <c r="G26" i="42"/>
  <c r="H26" i="42"/>
  <c r="I26" i="42"/>
  <c r="J26" i="42"/>
  <c r="K26" i="42"/>
  <c r="L26" i="42"/>
  <c r="M26" i="42"/>
  <c r="N26" i="42"/>
  <c r="O26" i="42"/>
  <c r="P26" i="42"/>
  <c r="Q26" i="42"/>
  <c r="D27" i="42"/>
  <c r="E27" i="42"/>
  <c r="F27" i="42"/>
  <c r="G27" i="42"/>
  <c r="H27" i="42"/>
  <c r="I27" i="42"/>
  <c r="J27" i="42"/>
  <c r="K27" i="42"/>
  <c r="L27" i="42"/>
  <c r="M27" i="42"/>
  <c r="N27" i="42"/>
  <c r="O27" i="42"/>
  <c r="P27" i="42"/>
  <c r="Q27" i="42"/>
  <c r="D28" i="42"/>
  <c r="E28" i="42"/>
  <c r="F28" i="42"/>
  <c r="G28" i="42"/>
  <c r="H28" i="42"/>
  <c r="I28" i="42"/>
  <c r="J28" i="42"/>
  <c r="K28" i="42"/>
  <c r="L28" i="42"/>
  <c r="M28" i="42"/>
  <c r="N28" i="42"/>
  <c r="O28" i="42"/>
  <c r="P28" i="42"/>
  <c r="Q28" i="42"/>
  <c r="D29" i="42"/>
  <c r="E29" i="42"/>
  <c r="F29" i="42"/>
  <c r="G29" i="42"/>
  <c r="H29" i="42"/>
  <c r="I29" i="42"/>
  <c r="J29" i="42"/>
  <c r="K29" i="42"/>
  <c r="L29" i="42"/>
  <c r="M29" i="42"/>
  <c r="N29" i="42"/>
  <c r="O29" i="42"/>
  <c r="P29" i="42"/>
  <c r="Q29" i="42"/>
  <c r="D30" i="42"/>
  <c r="E30" i="42"/>
  <c r="F30" i="42"/>
  <c r="G30" i="42"/>
  <c r="H30" i="42"/>
  <c r="I30" i="42"/>
  <c r="J30" i="42"/>
  <c r="K30" i="42"/>
  <c r="L30" i="42"/>
  <c r="M30" i="42"/>
  <c r="N30" i="42"/>
  <c r="O30" i="42"/>
  <c r="P30" i="42"/>
  <c r="Q30" i="42"/>
  <c r="D31" i="42"/>
  <c r="E31" i="42"/>
  <c r="F31" i="42"/>
  <c r="G31" i="42"/>
  <c r="H31" i="42"/>
  <c r="I31" i="42"/>
  <c r="J31" i="42"/>
  <c r="K31" i="42"/>
  <c r="L31" i="42"/>
  <c r="M31" i="42"/>
  <c r="N31" i="42"/>
  <c r="O31" i="42"/>
  <c r="P31" i="42"/>
  <c r="Q31" i="42"/>
  <c r="D32" i="42"/>
  <c r="E32" i="42"/>
  <c r="F32" i="42"/>
  <c r="G32" i="42"/>
  <c r="H32" i="42"/>
  <c r="I32" i="42"/>
  <c r="J32" i="42"/>
  <c r="K32" i="42"/>
  <c r="L32" i="42"/>
  <c r="M32" i="42"/>
  <c r="N32" i="42"/>
  <c r="O32" i="42"/>
  <c r="P32" i="42"/>
  <c r="Q32" i="42"/>
  <c r="D33" i="42"/>
  <c r="E33" i="42"/>
  <c r="F33" i="42"/>
  <c r="G33" i="42"/>
  <c r="H33" i="42"/>
  <c r="I33" i="42"/>
  <c r="J33" i="42"/>
  <c r="K33" i="42"/>
  <c r="L33" i="42"/>
  <c r="M33" i="42"/>
  <c r="N33" i="42"/>
  <c r="O33" i="42"/>
  <c r="P33" i="42"/>
  <c r="Q33" i="42"/>
  <c r="D34" i="42"/>
  <c r="E34" i="42"/>
  <c r="F34" i="42"/>
  <c r="G34" i="42"/>
  <c r="H34" i="42"/>
  <c r="I34" i="42"/>
  <c r="J34" i="42"/>
  <c r="K34" i="42"/>
  <c r="L34" i="42"/>
  <c r="M34" i="42"/>
  <c r="N34" i="42"/>
  <c r="O34" i="42"/>
  <c r="P34" i="42"/>
  <c r="Q34" i="42"/>
  <c r="D35" i="42"/>
  <c r="E35" i="42"/>
  <c r="F35" i="42"/>
  <c r="G35" i="42"/>
  <c r="H35" i="42"/>
  <c r="I35" i="42"/>
  <c r="J35" i="42"/>
  <c r="K35" i="42"/>
  <c r="L35" i="42"/>
  <c r="M35" i="42"/>
  <c r="N35" i="42"/>
  <c r="O35" i="42"/>
  <c r="P35" i="42"/>
  <c r="Q35" i="42"/>
  <c r="D36" i="42"/>
  <c r="E36" i="42"/>
  <c r="F36" i="42"/>
  <c r="G36" i="42"/>
  <c r="H36" i="42"/>
  <c r="I36" i="42"/>
  <c r="J36" i="42"/>
  <c r="K36" i="42"/>
  <c r="L36" i="42"/>
  <c r="M36" i="42"/>
  <c r="N36" i="42"/>
  <c r="O36" i="42"/>
  <c r="P36" i="42"/>
  <c r="Q36" i="42"/>
  <c r="D37" i="42"/>
  <c r="E37" i="42"/>
  <c r="F37" i="42"/>
  <c r="G37" i="42"/>
  <c r="H37" i="42"/>
  <c r="I37" i="42"/>
  <c r="J37" i="42"/>
  <c r="K37" i="42"/>
  <c r="L37" i="42"/>
  <c r="M37" i="42"/>
  <c r="N37" i="42"/>
  <c r="O37" i="42"/>
  <c r="P37" i="42"/>
  <c r="Q37" i="42"/>
  <c r="C31" i="42"/>
  <c r="C36" i="42"/>
  <c r="C26" i="42"/>
  <c r="C27" i="42"/>
  <c r="C28" i="42"/>
  <c r="C29" i="42"/>
  <c r="C30" i="42"/>
  <c r="C32" i="42"/>
  <c r="C33" i="42"/>
  <c r="C34" i="42"/>
  <c r="C35" i="42"/>
  <c r="C37" i="42"/>
  <c r="C25" i="42"/>
  <c r="M100" i="42"/>
  <c r="L100" i="42"/>
  <c r="K100" i="42"/>
  <c r="J100" i="42"/>
  <c r="I100" i="42"/>
  <c r="H100" i="42"/>
  <c r="G100" i="42"/>
  <c r="F100" i="42"/>
  <c r="E100" i="42"/>
  <c r="D100" i="42"/>
  <c r="R99" i="42"/>
  <c r="Q99" i="42"/>
  <c r="P99" i="42"/>
  <c r="M99" i="42"/>
  <c r="L99" i="42"/>
  <c r="K99" i="42"/>
  <c r="J99" i="42"/>
  <c r="I99" i="42"/>
  <c r="H99" i="42"/>
  <c r="G99" i="42"/>
  <c r="F99" i="42"/>
  <c r="E99" i="42"/>
  <c r="D99" i="42"/>
  <c r="R98" i="42"/>
  <c r="Q98" i="42"/>
  <c r="P98" i="42"/>
  <c r="M98" i="42"/>
  <c r="L98" i="42"/>
  <c r="K98" i="42"/>
  <c r="J98" i="42"/>
  <c r="I98" i="42"/>
  <c r="H98" i="42"/>
  <c r="G98" i="42"/>
  <c r="F98" i="42"/>
  <c r="E98" i="42"/>
  <c r="D98" i="42"/>
  <c r="R97" i="42"/>
  <c r="Q97" i="42"/>
  <c r="P97" i="42"/>
  <c r="M97" i="42"/>
  <c r="L97" i="42"/>
  <c r="K97" i="42"/>
  <c r="J97" i="42"/>
  <c r="I97" i="42"/>
  <c r="H97" i="42"/>
  <c r="G97" i="42"/>
  <c r="F97" i="42"/>
  <c r="E97" i="42"/>
  <c r="D97" i="42"/>
  <c r="R96" i="42"/>
  <c r="Q96" i="42"/>
  <c r="P96" i="42"/>
  <c r="M96" i="42"/>
  <c r="L96" i="42"/>
  <c r="K96" i="42"/>
  <c r="J96" i="42"/>
  <c r="I96" i="42"/>
  <c r="H96" i="42"/>
  <c r="G96" i="42"/>
  <c r="F96" i="42"/>
  <c r="E96" i="42"/>
  <c r="D96" i="42"/>
  <c r="R95" i="42"/>
  <c r="Q95" i="42"/>
  <c r="P95" i="42"/>
  <c r="M95" i="42"/>
  <c r="L95" i="42"/>
  <c r="K95" i="42"/>
  <c r="J95" i="42"/>
  <c r="I95" i="42"/>
  <c r="H95" i="42"/>
  <c r="G95" i="42"/>
  <c r="F95" i="42"/>
  <c r="E95" i="42"/>
  <c r="D95" i="42"/>
  <c r="R94" i="42"/>
  <c r="Q94" i="42"/>
  <c r="P94" i="42"/>
  <c r="M94" i="42"/>
  <c r="L94" i="42"/>
  <c r="K94" i="42"/>
  <c r="J94" i="42"/>
  <c r="I94" i="42"/>
  <c r="H94" i="42"/>
  <c r="G94" i="42"/>
  <c r="F94" i="42"/>
  <c r="E94" i="42"/>
  <c r="D94" i="42"/>
  <c r="R93" i="42"/>
  <c r="Q93" i="42"/>
  <c r="P93" i="42"/>
  <c r="M93" i="42"/>
  <c r="L93" i="42"/>
  <c r="K93" i="42"/>
  <c r="J93" i="42"/>
  <c r="I93" i="42"/>
  <c r="H93" i="42"/>
  <c r="G93" i="42"/>
  <c r="F93" i="42"/>
  <c r="E93" i="42"/>
  <c r="D93" i="42"/>
  <c r="R92" i="42"/>
  <c r="Q92" i="42"/>
  <c r="P92" i="42"/>
  <c r="M92" i="42"/>
  <c r="L92" i="42"/>
  <c r="K92" i="42"/>
  <c r="J92" i="42"/>
  <c r="I92" i="42"/>
  <c r="H92" i="42"/>
  <c r="G92" i="42"/>
  <c r="F92" i="42"/>
  <c r="E92" i="42"/>
  <c r="D92" i="42"/>
  <c r="R91" i="42"/>
  <c r="Q91" i="42"/>
  <c r="P91" i="42"/>
  <c r="M91" i="42"/>
  <c r="L91" i="42"/>
  <c r="K91" i="42"/>
  <c r="J91" i="42"/>
  <c r="I91" i="42"/>
  <c r="H91" i="42"/>
  <c r="G91" i="42"/>
  <c r="F91" i="42"/>
  <c r="E91" i="42"/>
  <c r="D91" i="42"/>
  <c r="R90" i="42"/>
  <c r="Q90" i="42"/>
  <c r="P90" i="42"/>
  <c r="M90" i="42"/>
  <c r="L90" i="42"/>
  <c r="K90" i="42"/>
  <c r="J90" i="42"/>
  <c r="I90" i="42"/>
  <c r="H90" i="42"/>
  <c r="G90" i="42"/>
  <c r="F90" i="42"/>
  <c r="E90" i="42"/>
  <c r="R89" i="42"/>
  <c r="Q89" i="42"/>
  <c r="P89" i="42"/>
  <c r="M89" i="42"/>
  <c r="L89" i="42"/>
  <c r="K89" i="42"/>
  <c r="J89" i="42"/>
  <c r="I89" i="42"/>
  <c r="H89" i="42"/>
  <c r="G89" i="42"/>
  <c r="F89" i="42"/>
  <c r="E89" i="42"/>
  <c r="R88" i="42"/>
  <c r="Q88" i="42"/>
  <c r="P88" i="42"/>
  <c r="M88" i="42"/>
  <c r="L88" i="42"/>
  <c r="K88" i="42"/>
  <c r="J88" i="42"/>
  <c r="I88" i="42"/>
  <c r="H88" i="42"/>
  <c r="G88" i="42"/>
  <c r="F88" i="42"/>
  <c r="E88" i="42"/>
  <c r="R52" i="42"/>
  <c r="Q52" i="42"/>
  <c r="M52" i="42"/>
  <c r="L52" i="42"/>
  <c r="K52" i="42"/>
  <c r="J52" i="42"/>
  <c r="I52" i="42"/>
  <c r="H52" i="42"/>
  <c r="G52" i="42"/>
  <c r="F52" i="42"/>
  <c r="E52" i="42"/>
  <c r="D52" i="42"/>
  <c r="R51" i="42"/>
  <c r="Q51" i="42"/>
  <c r="P51" i="42"/>
  <c r="M51" i="42"/>
  <c r="L51" i="42"/>
  <c r="K51" i="42"/>
  <c r="J51" i="42"/>
  <c r="I51" i="42"/>
  <c r="H51" i="42"/>
  <c r="G51" i="42"/>
  <c r="F51" i="42"/>
  <c r="E51" i="42"/>
  <c r="D51" i="42"/>
  <c r="R50" i="42"/>
  <c r="Q50" i="42"/>
  <c r="P50" i="42"/>
  <c r="M50" i="42"/>
  <c r="L50" i="42"/>
  <c r="K50" i="42"/>
  <c r="J50" i="42"/>
  <c r="I50" i="42"/>
  <c r="H50" i="42"/>
  <c r="G50" i="42"/>
  <c r="F50" i="42"/>
  <c r="E50" i="42"/>
  <c r="D50" i="42"/>
  <c r="M49" i="42"/>
  <c r="L49" i="42"/>
  <c r="K49" i="42"/>
  <c r="J49" i="42"/>
  <c r="I49" i="42"/>
  <c r="H49" i="42"/>
  <c r="G49" i="42"/>
  <c r="F49" i="42"/>
  <c r="E49" i="42"/>
  <c r="D49" i="42"/>
  <c r="R48" i="42"/>
  <c r="Q48" i="42"/>
  <c r="P48" i="42"/>
  <c r="M48" i="42"/>
  <c r="L48" i="42"/>
  <c r="K48" i="42"/>
  <c r="J48" i="42"/>
  <c r="I48" i="42"/>
  <c r="H48" i="42"/>
  <c r="G48" i="42"/>
  <c r="F48" i="42"/>
  <c r="E48" i="42"/>
  <c r="D48" i="42"/>
  <c r="R47" i="42"/>
  <c r="Q47" i="42"/>
  <c r="P47" i="42"/>
  <c r="M47" i="42"/>
  <c r="L47" i="42"/>
  <c r="K47" i="42"/>
  <c r="J47" i="42"/>
  <c r="I47" i="42"/>
  <c r="H47" i="42"/>
  <c r="G47" i="42"/>
  <c r="F47" i="42"/>
  <c r="E47" i="42"/>
  <c r="D47" i="42"/>
  <c r="R46" i="42"/>
  <c r="Q46" i="42"/>
  <c r="P46" i="42"/>
  <c r="M46" i="42"/>
  <c r="L46" i="42"/>
  <c r="K46" i="42"/>
  <c r="J46" i="42"/>
  <c r="I46" i="42"/>
  <c r="H46" i="42"/>
  <c r="G46" i="42"/>
  <c r="F46" i="42"/>
  <c r="E46" i="42"/>
  <c r="D46" i="42"/>
  <c r="R45" i="42"/>
  <c r="Q45" i="42"/>
  <c r="P45" i="42"/>
  <c r="M45" i="42"/>
  <c r="L45" i="42"/>
  <c r="K45" i="42"/>
  <c r="J45" i="42"/>
  <c r="I45" i="42"/>
  <c r="H45" i="42"/>
  <c r="G45" i="42"/>
  <c r="F45" i="42"/>
  <c r="E45" i="42"/>
  <c r="D45" i="42"/>
  <c r="R44" i="42"/>
  <c r="Q44" i="42"/>
  <c r="P44" i="42"/>
  <c r="M44" i="42"/>
  <c r="L44" i="42"/>
  <c r="K44" i="42"/>
  <c r="J44" i="42"/>
  <c r="I44" i="42"/>
  <c r="H44" i="42"/>
  <c r="G44" i="42"/>
  <c r="F44" i="42"/>
  <c r="E44" i="42"/>
  <c r="D44" i="42"/>
  <c r="R43" i="42"/>
  <c r="Q43" i="42"/>
  <c r="P43" i="42"/>
  <c r="M43" i="42"/>
  <c r="L43" i="42"/>
  <c r="K43" i="42"/>
  <c r="J43" i="42"/>
  <c r="I43" i="42"/>
  <c r="H43" i="42"/>
  <c r="G43" i="42"/>
  <c r="F43" i="42"/>
  <c r="E43" i="42"/>
  <c r="D43" i="42"/>
  <c r="R42" i="42"/>
  <c r="Q42" i="42"/>
  <c r="P42" i="42"/>
  <c r="M42" i="42"/>
  <c r="L42" i="42"/>
  <c r="K42" i="42"/>
  <c r="J42" i="42"/>
  <c r="I42" i="42"/>
  <c r="H42" i="42"/>
  <c r="G42" i="42"/>
  <c r="F42" i="42"/>
  <c r="E42" i="42"/>
  <c r="D42" i="42"/>
  <c r="R41" i="42"/>
  <c r="Q41" i="42"/>
  <c r="P41" i="42"/>
  <c r="M41" i="42"/>
  <c r="L41" i="42"/>
  <c r="K41" i="42"/>
  <c r="J41" i="42"/>
  <c r="I41" i="42"/>
  <c r="H41" i="42"/>
  <c r="G41" i="42"/>
  <c r="F41" i="42"/>
  <c r="E41" i="42"/>
  <c r="D41" i="42"/>
  <c r="M40" i="42"/>
  <c r="L40" i="42"/>
  <c r="K40" i="42"/>
  <c r="J40" i="42"/>
  <c r="I40" i="42"/>
  <c r="H40" i="42"/>
  <c r="G40" i="42"/>
  <c r="F40" i="42"/>
  <c r="E40" i="42"/>
  <c r="T102" i="53"/>
  <c r="U102" i="53"/>
  <c r="V102" i="53"/>
  <c r="T130" i="53"/>
  <c r="S102" i="53"/>
  <c r="S130" i="53"/>
  <c r="M102" i="53"/>
  <c r="M130" i="53"/>
  <c r="N102" i="53"/>
  <c r="N130" i="53"/>
  <c r="O102" i="53"/>
  <c r="O130" i="53"/>
  <c r="P102" i="53"/>
  <c r="P130" i="53"/>
  <c r="Q102" i="53"/>
  <c r="Q130" i="53"/>
  <c r="R102" i="53"/>
  <c r="R130" i="53"/>
  <c r="D99" i="53"/>
  <c r="E99" i="53"/>
  <c r="F99" i="53"/>
  <c r="G99" i="53"/>
  <c r="H99" i="53"/>
  <c r="I99" i="53"/>
  <c r="J99" i="53"/>
  <c r="C99" i="53"/>
  <c r="B99" i="53"/>
  <c r="P25" i="16"/>
  <c r="P23" i="16"/>
  <c r="P30" i="16"/>
  <c r="Q36" i="16"/>
  <c r="P32" i="16"/>
  <c r="Q23" i="16"/>
  <c r="P19" i="16"/>
  <c r="P20" i="16"/>
  <c r="P21" i="16"/>
  <c r="P22" i="16"/>
  <c r="Q18" i="16"/>
  <c r="O16" i="16"/>
  <c r="P31" i="16"/>
  <c r="P61" i="16"/>
  <c r="P60" i="16"/>
  <c r="P59" i="16"/>
  <c r="P58" i="16"/>
  <c r="P57" i="16"/>
  <c r="P56" i="16"/>
  <c r="P55" i="16"/>
  <c r="P54" i="16"/>
  <c r="O52" i="16"/>
  <c r="O51" i="16"/>
  <c r="O50" i="16"/>
  <c r="O49" i="16"/>
  <c r="O48" i="16"/>
  <c r="O47" i="16"/>
  <c r="O46" i="16"/>
  <c r="O45" i="16"/>
  <c r="Q43" i="16"/>
  <c r="Q52" i="16"/>
  <c r="Q42" i="16"/>
  <c r="Q51" i="16"/>
  <c r="Q41" i="16"/>
  <c r="Q50" i="16"/>
  <c r="Q40" i="16"/>
  <c r="Q49" i="16"/>
  <c r="Q39" i="16"/>
  <c r="Q48" i="16"/>
  <c r="Q38" i="16"/>
  <c r="Q47" i="16"/>
  <c r="Q37" i="16"/>
  <c r="Q46" i="16"/>
  <c r="Q45" i="16"/>
  <c r="P29" i="16"/>
  <c r="P28" i="16"/>
  <c r="P27" i="16"/>
  <c r="P26" i="16"/>
  <c r="O23" i="16"/>
  <c r="O22" i="16"/>
  <c r="O21" i="16"/>
  <c r="O20" i="16"/>
  <c r="O19" i="16"/>
  <c r="O18" i="16"/>
  <c r="O17" i="16"/>
  <c r="Q22" i="16"/>
  <c r="Q21" i="16"/>
  <c r="Q20" i="16"/>
  <c r="Q19" i="16"/>
  <c r="Q17" i="16"/>
  <c r="Q16" i="16"/>
  <c r="Z36" i="10"/>
  <c r="AE36" i="10"/>
  <c r="AA35" i="10"/>
  <c r="AB35" i="10"/>
  <c r="AC35" i="10"/>
  <c r="AD35" i="10"/>
  <c r="AE35" i="10"/>
  <c r="AA36" i="10"/>
  <c r="AB36" i="10"/>
  <c r="AC36" i="10"/>
  <c r="AD36" i="10"/>
  <c r="AE34" i="10"/>
  <c r="I37" i="10"/>
  <c r="D37" i="10"/>
  <c r="AE33" i="10"/>
  <c r="I19" i="10"/>
  <c r="D19" i="10"/>
  <c r="AE15" i="10"/>
  <c r="AE14" i="10"/>
  <c r="AE10" i="10"/>
  <c r="C19" i="10"/>
  <c r="E19" i="10"/>
  <c r="F19" i="10"/>
  <c r="G19" i="10"/>
  <c r="H19" i="10"/>
  <c r="J19" i="10"/>
  <c r="K19" i="10"/>
  <c r="L19" i="10"/>
  <c r="M19" i="10"/>
  <c r="N19" i="10"/>
  <c r="O19" i="10"/>
  <c r="P19" i="10"/>
  <c r="Q19" i="10"/>
  <c r="R19" i="10"/>
  <c r="S19" i="10"/>
  <c r="T19" i="10"/>
  <c r="U19" i="10"/>
  <c r="V19" i="10"/>
  <c r="W19" i="10"/>
  <c r="X19" i="10"/>
  <c r="C20" i="10"/>
  <c r="D20" i="10"/>
  <c r="E20" i="10"/>
  <c r="F20" i="10"/>
  <c r="G20" i="10"/>
  <c r="H20" i="10"/>
  <c r="I20" i="10"/>
  <c r="J20" i="10"/>
  <c r="K20" i="10"/>
  <c r="L20" i="10"/>
  <c r="M20" i="10"/>
  <c r="N20" i="10"/>
  <c r="O20" i="10"/>
  <c r="P20" i="10"/>
  <c r="Q20" i="10"/>
  <c r="R20" i="10"/>
  <c r="S20" i="10"/>
  <c r="T20" i="10"/>
  <c r="U20" i="10"/>
  <c r="V20" i="10"/>
  <c r="W20" i="10"/>
  <c r="X20" i="10"/>
  <c r="C21" i="10"/>
  <c r="D21" i="10"/>
  <c r="E21" i="10"/>
  <c r="F21" i="10"/>
  <c r="G21" i="10"/>
  <c r="H21" i="10"/>
  <c r="I21" i="10"/>
  <c r="J21" i="10"/>
  <c r="K21" i="10"/>
  <c r="L21" i="10"/>
  <c r="M21" i="10"/>
  <c r="N21" i="10"/>
  <c r="O21" i="10"/>
  <c r="P21" i="10"/>
  <c r="Q21" i="10"/>
  <c r="R21" i="10"/>
  <c r="S21" i="10"/>
  <c r="T21" i="10"/>
  <c r="U21" i="10"/>
  <c r="V21" i="10"/>
  <c r="W21" i="10"/>
  <c r="X21" i="10"/>
  <c r="C22" i="10"/>
  <c r="D22" i="10"/>
  <c r="E22" i="10"/>
  <c r="F22" i="10"/>
  <c r="G22" i="10"/>
  <c r="H22" i="10"/>
  <c r="I22" i="10"/>
  <c r="J22" i="10"/>
  <c r="K22" i="10"/>
  <c r="L22" i="10"/>
  <c r="M22" i="10"/>
  <c r="N22" i="10"/>
  <c r="O22" i="10"/>
  <c r="P22" i="10"/>
  <c r="Q22" i="10"/>
  <c r="R22" i="10"/>
  <c r="S22" i="10"/>
  <c r="T22" i="10"/>
  <c r="U22" i="10"/>
  <c r="V22" i="10"/>
  <c r="W22" i="10"/>
  <c r="X22" i="10"/>
  <c r="C23" i="10"/>
  <c r="D23" i="10"/>
  <c r="E23" i="10"/>
  <c r="F23" i="10"/>
  <c r="G23" i="10"/>
  <c r="H23" i="10"/>
  <c r="I23" i="10"/>
  <c r="J23" i="10"/>
  <c r="K23" i="10"/>
  <c r="L23" i="10"/>
  <c r="M23" i="10"/>
  <c r="N23" i="10"/>
  <c r="O23" i="10"/>
  <c r="P23" i="10"/>
  <c r="Q23" i="10"/>
  <c r="R23" i="10"/>
  <c r="S23" i="10"/>
  <c r="T23" i="10"/>
  <c r="U23" i="10"/>
  <c r="V23" i="10"/>
  <c r="W23" i="10"/>
  <c r="X23" i="10"/>
  <c r="C24" i="10"/>
  <c r="D24" i="10"/>
  <c r="E24" i="10"/>
  <c r="F24" i="10"/>
  <c r="G24" i="10"/>
  <c r="H24" i="10"/>
  <c r="I24" i="10"/>
  <c r="J24" i="10"/>
  <c r="K24" i="10"/>
  <c r="L24" i="10"/>
  <c r="M24" i="10"/>
  <c r="N24" i="10"/>
  <c r="O24" i="10"/>
  <c r="P24" i="10"/>
  <c r="Q24" i="10"/>
  <c r="R24" i="10"/>
  <c r="S24" i="10"/>
  <c r="T24" i="10"/>
  <c r="U24" i="10"/>
  <c r="V24" i="10"/>
  <c r="W24" i="10"/>
  <c r="X24" i="10"/>
  <c r="C25" i="10"/>
  <c r="D25" i="10"/>
  <c r="E25" i="10"/>
  <c r="F25" i="10"/>
  <c r="G25" i="10"/>
  <c r="H25" i="10"/>
  <c r="I25" i="10"/>
  <c r="J25" i="10"/>
  <c r="K25" i="10"/>
  <c r="L25" i="10"/>
  <c r="M25" i="10"/>
  <c r="N25" i="10"/>
  <c r="O25" i="10"/>
  <c r="P25" i="10"/>
  <c r="Q25" i="10"/>
  <c r="R25" i="10"/>
  <c r="S25" i="10"/>
  <c r="T25" i="10"/>
  <c r="U25" i="10"/>
  <c r="V25" i="10"/>
  <c r="W25" i="10"/>
  <c r="X25" i="10"/>
  <c r="C26" i="10"/>
  <c r="D26" i="10"/>
  <c r="E26" i="10"/>
  <c r="F26" i="10"/>
  <c r="G26" i="10"/>
  <c r="H26" i="10"/>
  <c r="I26" i="10"/>
  <c r="J26" i="10"/>
  <c r="K26" i="10"/>
  <c r="L26" i="10"/>
  <c r="M26" i="10"/>
  <c r="N26" i="10"/>
  <c r="O26" i="10"/>
  <c r="P26" i="10"/>
  <c r="Q26" i="10"/>
  <c r="R26" i="10"/>
  <c r="S26" i="10"/>
  <c r="T26" i="10"/>
  <c r="U26" i="10"/>
  <c r="V26" i="10"/>
  <c r="W26" i="10"/>
  <c r="X26" i="10"/>
  <c r="C27" i="10"/>
  <c r="D27" i="10"/>
  <c r="E27" i="10"/>
  <c r="F27" i="10"/>
  <c r="G27" i="10"/>
  <c r="H27" i="10"/>
  <c r="I27" i="10"/>
  <c r="J27" i="10"/>
  <c r="K27" i="10"/>
  <c r="L27" i="10"/>
  <c r="M27" i="10"/>
  <c r="N27" i="10"/>
  <c r="O27" i="10"/>
  <c r="P27" i="10"/>
  <c r="Q27" i="10"/>
  <c r="R27" i="10"/>
  <c r="S27" i="10"/>
  <c r="T27" i="10"/>
  <c r="U27" i="10"/>
  <c r="V27" i="10"/>
  <c r="W27" i="10"/>
  <c r="X27" i="10"/>
  <c r="C28" i="10"/>
  <c r="D28" i="10"/>
  <c r="E28" i="10"/>
  <c r="F28" i="10"/>
  <c r="G28" i="10"/>
  <c r="H28" i="10"/>
  <c r="I28" i="10"/>
  <c r="J28" i="10"/>
  <c r="K28" i="10"/>
  <c r="L28" i="10"/>
  <c r="M28" i="10"/>
  <c r="N28" i="10"/>
  <c r="O28" i="10"/>
  <c r="P28" i="10"/>
  <c r="Q28" i="10"/>
  <c r="R28" i="10"/>
  <c r="S28" i="10"/>
  <c r="T28" i="10"/>
  <c r="U28" i="10"/>
  <c r="V28" i="10"/>
  <c r="W28" i="10"/>
  <c r="X28" i="10"/>
  <c r="C29" i="10"/>
  <c r="D29" i="10"/>
  <c r="E29" i="10"/>
  <c r="F29" i="10"/>
  <c r="G29" i="10"/>
  <c r="H29" i="10"/>
  <c r="I29" i="10"/>
  <c r="J29" i="10"/>
  <c r="K29" i="10"/>
  <c r="L29" i="10"/>
  <c r="M29" i="10"/>
  <c r="N29" i="10"/>
  <c r="O29" i="10"/>
  <c r="P29" i="10"/>
  <c r="Q29" i="10"/>
  <c r="R29" i="10"/>
  <c r="S29" i="10"/>
  <c r="T29" i="10"/>
  <c r="U29" i="10"/>
  <c r="V29" i="10"/>
  <c r="W29" i="10"/>
  <c r="X29" i="10"/>
  <c r="C30" i="10"/>
  <c r="D30" i="10"/>
  <c r="E30" i="10"/>
  <c r="F30" i="10"/>
  <c r="G30" i="10"/>
  <c r="H30" i="10"/>
  <c r="I30" i="10"/>
  <c r="J30" i="10"/>
  <c r="K30" i="10"/>
  <c r="L30" i="10"/>
  <c r="M30" i="10"/>
  <c r="N30" i="10"/>
  <c r="O30" i="10"/>
  <c r="P30" i="10"/>
  <c r="Q30" i="10"/>
  <c r="R30" i="10"/>
  <c r="S30" i="10"/>
  <c r="T30" i="10"/>
  <c r="U30" i="10"/>
  <c r="V30" i="10"/>
  <c r="W30" i="10"/>
  <c r="X30" i="10"/>
  <c r="C31" i="10"/>
  <c r="D31" i="10"/>
  <c r="E31" i="10"/>
  <c r="F31" i="10"/>
  <c r="G31" i="10"/>
  <c r="H31" i="10"/>
  <c r="I31" i="10"/>
  <c r="J31" i="10"/>
  <c r="K31" i="10"/>
  <c r="L31" i="10"/>
  <c r="M31" i="10"/>
  <c r="N31" i="10"/>
  <c r="O31" i="10"/>
  <c r="P31" i="10"/>
  <c r="Q31" i="10"/>
  <c r="R31" i="10"/>
  <c r="S31" i="10"/>
  <c r="T31" i="10"/>
  <c r="U31" i="10"/>
  <c r="V31" i="10"/>
  <c r="W31" i="10"/>
  <c r="X31" i="10"/>
  <c r="C32" i="10"/>
  <c r="D32" i="10"/>
  <c r="E32" i="10"/>
  <c r="F32" i="10"/>
  <c r="G32" i="10"/>
  <c r="H32" i="10"/>
  <c r="I32" i="10"/>
  <c r="J32" i="10"/>
  <c r="K32" i="10"/>
  <c r="L32" i="10"/>
  <c r="M32" i="10"/>
  <c r="N32" i="10"/>
  <c r="O32" i="10"/>
  <c r="P32" i="10"/>
  <c r="Q32" i="10"/>
  <c r="R32" i="10"/>
  <c r="S32" i="10"/>
  <c r="T32" i="10"/>
  <c r="U32" i="10"/>
  <c r="V32" i="10"/>
  <c r="W32" i="10"/>
  <c r="X32" i="10"/>
  <c r="C33" i="10"/>
  <c r="D33" i="10"/>
  <c r="E33" i="10"/>
  <c r="F33" i="10"/>
  <c r="G33" i="10"/>
  <c r="H33" i="10"/>
  <c r="I33" i="10"/>
  <c r="J33" i="10"/>
  <c r="K33" i="10"/>
  <c r="L33" i="10"/>
  <c r="M33" i="10"/>
  <c r="N33" i="10"/>
  <c r="O33" i="10"/>
  <c r="P33" i="10"/>
  <c r="Q33" i="10"/>
  <c r="R33" i="10"/>
  <c r="S33" i="10"/>
  <c r="T33" i="10"/>
  <c r="U33" i="10"/>
  <c r="V33" i="10"/>
  <c r="W33" i="10"/>
  <c r="X33" i="10"/>
  <c r="C34" i="10"/>
  <c r="D34" i="10"/>
  <c r="E34" i="10"/>
  <c r="F34" i="10"/>
  <c r="G34" i="10"/>
  <c r="H34" i="10"/>
  <c r="I34" i="10"/>
  <c r="J34" i="10"/>
  <c r="K34" i="10"/>
  <c r="L34" i="10"/>
  <c r="M34" i="10"/>
  <c r="N34" i="10"/>
  <c r="O34" i="10"/>
  <c r="P34" i="10"/>
  <c r="Q34" i="10"/>
  <c r="R34" i="10"/>
  <c r="S34" i="10"/>
  <c r="T34" i="10"/>
  <c r="U34" i="10"/>
  <c r="V34" i="10"/>
  <c r="W34" i="10"/>
  <c r="X34" i="10"/>
  <c r="C35" i="10"/>
  <c r="D35" i="10"/>
  <c r="E35" i="10"/>
  <c r="F35" i="10"/>
  <c r="G35" i="10"/>
  <c r="H35" i="10"/>
  <c r="I35" i="10"/>
  <c r="J35" i="10"/>
  <c r="K35" i="10"/>
  <c r="L35" i="10"/>
  <c r="M35" i="10"/>
  <c r="N35" i="10"/>
  <c r="O35" i="10"/>
  <c r="P35" i="10"/>
  <c r="Q35" i="10"/>
  <c r="R35" i="10"/>
  <c r="S35" i="10"/>
  <c r="T35" i="10"/>
  <c r="U35" i="10"/>
  <c r="V35" i="10"/>
  <c r="W35" i="10"/>
  <c r="X35" i="10"/>
  <c r="C36" i="10"/>
  <c r="D36" i="10"/>
  <c r="E36" i="10"/>
  <c r="F36" i="10"/>
  <c r="G36" i="10"/>
  <c r="H36" i="10"/>
  <c r="I36" i="10"/>
  <c r="J36" i="10"/>
  <c r="K36" i="10"/>
  <c r="L36" i="10"/>
  <c r="M36" i="10"/>
  <c r="N36" i="10"/>
  <c r="O36" i="10"/>
  <c r="P36" i="10"/>
  <c r="Q36" i="10"/>
  <c r="R36" i="10"/>
  <c r="S36" i="10"/>
  <c r="T36" i="10"/>
  <c r="U36" i="10"/>
  <c r="V36" i="10"/>
  <c r="W36" i="10"/>
  <c r="X36" i="10"/>
  <c r="C37" i="10"/>
  <c r="E37" i="10"/>
  <c r="F37" i="10"/>
  <c r="G37" i="10"/>
  <c r="H37" i="10"/>
  <c r="J37" i="10"/>
  <c r="K37" i="10"/>
  <c r="L37" i="10"/>
  <c r="M37" i="10"/>
  <c r="N37" i="10"/>
  <c r="O37" i="10"/>
  <c r="P37" i="10"/>
  <c r="Q37" i="10"/>
  <c r="R37" i="10"/>
  <c r="S37" i="10"/>
  <c r="T37" i="10"/>
  <c r="U37" i="10"/>
  <c r="V37" i="10"/>
  <c r="W37" i="10"/>
  <c r="X37" i="10"/>
  <c r="AA34" i="10"/>
  <c r="AA15" i="10"/>
  <c r="B24" i="10"/>
  <c r="B27" i="10"/>
  <c r="B37" i="10"/>
  <c r="B36" i="10"/>
  <c r="B35" i="10"/>
  <c r="B34" i="10"/>
  <c r="B29" i="10"/>
  <c r="B33" i="10"/>
  <c r="B32" i="10"/>
  <c r="B31" i="10"/>
  <c r="B30" i="10"/>
  <c r="B28" i="10"/>
  <c r="B26" i="10"/>
  <c r="B25" i="10"/>
  <c r="B23" i="10"/>
  <c r="B22" i="10"/>
  <c r="B21" i="10"/>
  <c r="B20" i="10"/>
  <c r="B19" i="10"/>
  <c r="AA10" i="10"/>
  <c r="D6" i="73"/>
  <c r="D7" i="73"/>
  <c r="D8" i="73"/>
  <c r="D9" i="73"/>
  <c r="D10" i="73"/>
  <c r="D11" i="73"/>
  <c r="D12" i="73"/>
  <c r="D13" i="73"/>
  <c r="D14" i="73"/>
  <c r="D15" i="73"/>
  <c r="D16" i="73"/>
  <c r="D17" i="73"/>
  <c r="D18" i="73"/>
  <c r="D19" i="73"/>
  <c r="D20" i="73"/>
  <c r="D21" i="73"/>
  <c r="D22" i="73"/>
  <c r="D23" i="73"/>
  <c r="D5" i="73"/>
  <c r="D4" i="73"/>
  <c r="F58" i="39"/>
  <c r="F22" i="39"/>
  <c r="G58" i="39"/>
  <c r="G59" i="39"/>
  <c r="E58" i="39"/>
  <c r="E22" i="39"/>
  <c r="F15" i="39"/>
  <c r="G15" i="39"/>
  <c r="F24" i="39"/>
  <c r="G24" i="39"/>
  <c r="F25" i="39"/>
  <c r="G25" i="39"/>
  <c r="F26" i="39"/>
  <c r="G26" i="39"/>
  <c r="F27" i="39"/>
  <c r="G27" i="39"/>
  <c r="F28" i="39"/>
  <c r="G28" i="39"/>
  <c r="F29" i="39"/>
  <c r="G29" i="39"/>
  <c r="F30" i="39"/>
  <c r="G30" i="39"/>
  <c r="F31" i="39"/>
  <c r="G31" i="39"/>
  <c r="F32" i="39"/>
  <c r="G32" i="39"/>
  <c r="F33" i="39"/>
  <c r="G33" i="39"/>
  <c r="F34" i="39"/>
  <c r="G34" i="39"/>
  <c r="F35" i="39"/>
  <c r="G35" i="39"/>
  <c r="F36" i="39"/>
  <c r="G36" i="39"/>
  <c r="F37" i="39"/>
  <c r="G37" i="39"/>
  <c r="F38" i="39"/>
  <c r="G38" i="39"/>
  <c r="F39" i="39"/>
  <c r="G39" i="39"/>
  <c r="F40" i="39"/>
  <c r="G40" i="39"/>
  <c r="F41" i="39"/>
  <c r="G41" i="39"/>
  <c r="F42" i="39"/>
  <c r="G42" i="39"/>
  <c r="F43" i="39"/>
  <c r="G43" i="39"/>
  <c r="F44" i="39"/>
  <c r="G44" i="39"/>
  <c r="F45" i="39"/>
  <c r="G45" i="39"/>
  <c r="F46" i="39"/>
  <c r="G46" i="39"/>
  <c r="F47" i="39"/>
  <c r="G47" i="39"/>
  <c r="F48" i="39"/>
  <c r="G48" i="39"/>
  <c r="F49" i="39"/>
  <c r="G49" i="39"/>
  <c r="F50" i="39"/>
  <c r="G50" i="39"/>
  <c r="F51" i="39"/>
  <c r="G51" i="39"/>
  <c r="F52" i="39"/>
  <c r="G52" i="39"/>
  <c r="F53" i="39"/>
  <c r="G53" i="39"/>
  <c r="F54" i="39"/>
  <c r="G54" i="39"/>
  <c r="F55" i="39"/>
  <c r="G55" i="39"/>
  <c r="F56" i="39"/>
  <c r="G56" i="39"/>
  <c r="F57" i="39"/>
  <c r="G57" i="39"/>
  <c r="F23" i="39"/>
  <c r="G23" i="39"/>
  <c r="F16" i="39"/>
  <c r="G16" i="39"/>
  <c r="F17" i="39"/>
  <c r="G17" i="39"/>
  <c r="F18" i="39"/>
  <c r="G18" i="39"/>
  <c r="F19" i="39"/>
  <c r="G19" i="39"/>
  <c r="F20" i="39"/>
  <c r="G20" i="39"/>
  <c r="F21" i="39"/>
  <c r="G21" i="39"/>
  <c r="E41" i="39"/>
  <c r="E10" i="39"/>
  <c r="E57" i="39"/>
  <c r="E56" i="39"/>
  <c r="E55" i="39"/>
  <c r="E54" i="39"/>
  <c r="E53" i="39"/>
  <c r="E52" i="39"/>
  <c r="E51" i="39"/>
  <c r="E50" i="39"/>
  <c r="E49" i="39"/>
  <c r="E48" i="39"/>
  <c r="E47" i="39"/>
  <c r="E46" i="39"/>
  <c r="E45" i="39"/>
  <c r="E44" i="39"/>
  <c r="E43" i="39"/>
  <c r="E42" i="39"/>
  <c r="E40" i="39"/>
  <c r="E39" i="39"/>
  <c r="E38" i="39"/>
  <c r="E37" i="39"/>
  <c r="E36" i="39"/>
  <c r="E35" i="39"/>
  <c r="E34" i="39"/>
  <c r="E33" i="39"/>
  <c r="E32" i="39"/>
  <c r="E31" i="39"/>
  <c r="E30" i="39"/>
  <c r="E29" i="39"/>
  <c r="E28" i="39"/>
  <c r="E27" i="39"/>
  <c r="E26" i="39"/>
  <c r="E25" i="39"/>
  <c r="E24" i="39"/>
  <c r="E23" i="39"/>
  <c r="E21" i="39"/>
  <c r="E20" i="39"/>
  <c r="E19" i="39"/>
  <c r="E18" i="39"/>
  <c r="E17" i="39"/>
  <c r="E16" i="39"/>
  <c r="D16" i="39"/>
  <c r="D17" i="39"/>
  <c r="D18" i="39"/>
  <c r="D19" i="39"/>
  <c r="D20" i="39"/>
  <c r="D21" i="39"/>
  <c r="D22" i="39"/>
  <c r="D23" i="39"/>
  <c r="D24" i="39"/>
  <c r="D25" i="39"/>
  <c r="D26" i="39"/>
  <c r="D27" i="39"/>
  <c r="D28" i="39"/>
  <c r="D29" i="39"/>
  <c r="D30" i="39"/>
  <c r="D31" i="39"/>
  <c r="D32" i="39"/>
  <c r="D33" i="39"/>
  <c r="D34" i="39"/>
  <c r="D35" i="39"/>
  <c r="D36" i="39"/>
  <c r="D37" i="39"/>
  <c r="D38" i="39"/>
  <c r="D39" i="39"/>
  <c r="D40" i="39"/>
  <c r="D41" i="39"/>
  <c r="D42" i="39"/>
  <c r="D43" i="39"/>
  <c r="D44" i="39"/>
  <c r="D45" i="39"/>
  <c r="D46" i="39"/>
  <c r="D47" i="39"/>
  <c r="D48" i="39"/>
  <c r="D49" i="39"/>
  <c r="D50" i="39"/>
  <c r="D51" i="39"/>
  <c r="D52" i="39"/>
  <c r="D53" i="39"/>
  <c r="D54" i="39"/>
  <c r="D55" i="39"/>
  <c r="D56" i="39"/>
  <c r="D57" i="39"/>
  <c r="D58" i="39"/>
  <c r="E15" i="39"/>
  <c r="E14" i="39"/>
  <c r="D14" i="39"/>
  <c r="E13" i="39"/>
  <c r="D13" i="39"/>
  <c r="D12" i="39"/>
  <c r="D11" i="39"/>
  <c r="D10" i="39"/>
  <c r="E12" i="39"/>
  <c r="E11" i="39"/>
  <c r="V78" i="2"/>
  <c r="B78" i="2"/>
  <c r="C78" i="2"/>
  <c r="D78" i="2"/>
  <c r="E78" i="2"/>
  <c r="F78" i="2"/>
  <c r="G78" i="2"/>
  <c r="H78" i="2"/>
  <c r="I78" i="2"/>
  <c r="J78" i="2"/>
  <c r="K78" i="2"/>
  <c r="L78" i="2"/>
  <c r="M78" i="2"/>
  <c r="N78" i="2"/>
  <c r="O78" i="2"/>
  <c r="P78" i="2"/>
  <c r="Q78" i="2"/>
  <c r="R78" i="2"/>
  <c r="S78" i="2"/>
  <c r="T78" i="2"/>
  <c r="U78" i="2"/>
  <c r="B52" i="2"/>
  <c r="B51" i="2"/>
  <c r="B50" i="2"/>
  <c r="B49" i="2"/>
  <c r="B48" i="2"/>
  <c r="C375" i="13"/>
  <c r="D375" i="13"/>
  <c r="E375" i="13"/>
  <c r="F375" i="13"/>
  <c r="G375" i="13"/>
  <c r="H375" i="13"/>
  <c r="I375" i="13"/>
  <c r="J375" i="13"/>
  <c r="K375" i="13"/>
  <c r="D374" i="13"/>
  <c r="E374" i="13"/>
  <c r="F374" i="13"/>
  <c r="G374" i="13"/>
  <c r="H374" i="13"/>
  <c r="I374" i="13"/>
  <c r="J374" i="13"/>
  <c r="K374" i="13"/>
  <c r="C374" i="13"/>
  <c r="B373" i="13"/>
  <c r="C373" i="13"/>
  <c r="D373" i="13"/>
  <c r="E373" i="13"/>
  <c r="F373" i="13"/>
  <c r="G373" i="13"/>
  <c r="H373" i="13"/>
  <c r="I373" i="13"/>
  <c r="J373" i="13"/>
  <c r="K373" i="13"/>
  <c r="D372" i="13"/>
  <c r="E372" i="13"/>
  <c r="F372" i="13"/>
  <c r="G372" i="13"/>
  <c r="H372" i="13"/>
  <c r="I372" i="13"/>
  <c r="J372" i="13"/>
  <c r="K372" i="13"/>
  <c r="C372" i="13"/>
  <c r="C350" i="13"/>
  <c r="D350" i="13"/>
  <c r="E350" i="13"/>
  <c r="F350" i="13"/>
  <c r="G350" i="13"/>
  <c r="H350" i="13"/>
  <c r="I350" i="13"/>
  <c r="J350" i="13"/>
  <c r="K350" i="13"/>
  <c r="C351" i="13"/>
  <c r="D351" i="13"/>
  <c r="E351" i="13"/>
  <c r="F351" i="13"/>
  <c r="G351" i="13"/>
  <c r="H351" i="13"/>
  <c r="I351" i="13"/>
  <c r="J351" i="13"/>
  <c r="K351" i="13"/>
  <c r="C352" i="13"/>
  <c r="D352" i="13"/>
  <c r="E352" i="13"/>
  <c r="F352" i="13"/>
  <c r="G352" i="13"/>
  <c r="H352" i="13"/>
  <c r="I352" i="13"/>
  <c r="J352" i="13"/>
  <c r="K352" i="13"/>
  <c r="C353" i="13"/>
  <c r="D353" i="13"/>
  <c r="E353" i="13"/>
  <c r="F353" i="13"/>
  <c r="G353" i="13"/>
  <c r="H353" i="13"/>
  <c r="I353" i="13"/>
  <c r="J353" i="13"/>
  <c r="K353" i="13"/>
  <c r="C354" i="13"/>
  <c r="D354" i="13"/>
  <c r="E354" i="13"/>
  <c r="F354" i="13"/>
  <c r="G354" i="13"/>
  <c r="H354" i="13"/>
  <c r="I354" i="13"/>
  <c r="J354" i="13"/>
  <c r="K354" i="13"/>
  <c r="C355" i="13"/>
  <c r="D355" i="13"/>
  <c r="E355" i="13"/>
  <c r="F355" i="13"/>
  <c r="G355" i="13"/>
  <c r="H355" i="13"/>
  <c r="I355" i="13"/>
  <c r="J355" i="13"/>
  <c r="K355" i="13"/>
  <c r="C356" i="13"/>
  <c r="D356" i="13"/>
  <c r="E356" i="13"/>
  <c r="F356" i="13"/>
  <c r="G356" i="13"/>
  <c r="H356" i="13"/>
  <c r="I356" i="13"/>
  <c r="J356" i="13"/>
  <c r="K356" i="13"/>
  <c r="C357" i="13"/>
  <c r="D357" i="13"/>
  <c r="E357" i="13"/>
  <c r="F357" i="13"/>
  <c r="G357" i="13"/>
  <c r="H357" i="13"/>
  <c r="I357" i="13"/>
  <c r="J357" i="13"/>
  <c r="K357" i="13"/>
  <c r="C358" i="13"/>
  <c r="D358" i="13"/>
  <c r="E358" i="13"/>
  <c r="F358" i="13"/>
  <c r="G358" i="13"/>
  <c r="H358" i="13"/>
  <c r="I358" i="13"/>
  <c r="J358" i="13"/>
  <c r="K358" i="13"/>
  <c r="C359" i="13"/>
  <c r="D359" i="13"/>
  <c r="E359" i="13"/>
  <c r="F359" i="13"/>
  <c r="G359" i="13"/>
  <c r="H359" i="13"/>
  <c r="I359" i="13"/>
  <c r="J359" i="13"/>
  <c r="K359" i="13"/>
  <c r="C360" i="13"/>
  <c r="D360" i="13"/>
  <c r="E360" i="13"/>
  <c r="F360" i="13"/>
  <c r="G360" i="13"/>
  <c r="H360" i="13"/>
  <c r="I360" i="13"/>
  <c r="J360" i="13"/>
  <c r="K360" i="13"/>
  <c r="C362" i="13"/>
  <c r="D362" i="13"/>
  <c r="E362" i="13"/>
  <c r="F362" i="13"/>
  <c r="G362" i="13"/>
  <c r="H362" i="13"/>
  <c r="I362" i="13"/>
  <c r="J362" i="13"/>
  <c r="K362" i="13"/>
  <c r="C363" i="13"/>
  <c r="D363" i="13"/>
  <c r="E363" i="13"/>
  <c r="F363" i="13"/>
  <c r="G363" i="13"/>
  <c r="H363" i="13"/>
  <c r="I363" i="13"/>
  <c r="J363" i="13"/>
  <c r="K363" i="13"/>
  <c r="C364" i="13"/>
  <c r="D364" i="13"/>
  <c r="E364" i="13"/>
  <c r="F364" i="13"/>
  <c r="G364" i="13"/>
  <c r="H364" i="13"/>
  <c r="I364" i="13"/>
  <c r="J364" i="13"/>
  <c r="K364" i="13"/>
  <c r="C365" i="13"/>
  <c r="D365" i="13"/>
  <c r="E365" i="13"/>
  <c r="F365" i="13"/>
  <c r="G365" i="13"/>
  <c r="H365" i="13"/>
  <c r="I365" i="13"/>
  <c r="J365" i="13"/>
  <c r="K365" i="13"/>
  <c r="C366" i="13"/>
  <c r="D366" i="13"/>
  <c r="E366" i="13"/>
  <c r="F366" i="13"/>
  <c r="G366" i="13"/>
  <c r="H366" i="13"/>
  <c r="I366" i="13"/>
  <c r="J366" i="13"/>
  <c r="K366" i="13"/>
  <c r="C367" i="13"/>
  <c r="D367" i="13"/>
  <c r="E367" i="13"/>
  <c r="F367" i="13"/>
  <c r="G367" i="13"/>
  <c r="H367" i="13"/>
  <c r="I367" i="13"/>
  <c r="J367" i="13"/>
  <c r="K367" i="13"/>
  <c r="C368" i="13"/>
  <c r="D368" i="13"/>
  <c r="E368" i="13"/>
  <c r="F368" i="13"/>
  <c r="G368" i="13"/>
  <c r="H368" i="13"/>
  <c r="I368" i="13"/>
  <c r="J368" i="13"/>
  <c r="K368" i="13"/>
  <c r="C369" i="13"/>
  <c r="D369" i="13"/>
  <c r="E369" i="13"/>
  <c r="F369" i="13"/>
  <c r="G369" i="13"/>
  <c r="H369" i="13"/>
  <c r="I369" i="13"/>
  <c r="J369" i="13"/>
  <c r="K369" i="13"/>
  <c r="C370" i="13"/>
  <c r="D370" i="13"/>
  <c r="E370" i="13"/>
  <c r="F370" i="13"/>
  <c r="G370" i="13"/>
  <c r="H370" i="13"/>
  <c r="I370" i="13"/>
  <c r="J370" i="13"/>
  <c r="K370" i="13"/>
  <c r="C371" i="13"/>
  <c r="D371" i="13"/>
  <c r="E371" i="13"/>
  <c r="F371" i="13"/>
  <c r="G371" i="13"/>
  <c r="H371" i="13"/>
  <c r="I371" i="13"/>
  <c r="J371" i="13"/>
  <c r="K371" i="13"/>
  <c r="B363" i="13"/>
  <c r="B364" i="13"/>
  <c r="B365" i="13"/>
  <c r="B366" i="13"/>
  <c r="B367" i="13"/>
  <c r="B368" i="13"/>
  <c r="B369" i="13"/>
  <c r="B370" i="13"/>
  <c r="B371" i="13"/>
  <c r="B362" i="13"/>
  <c r="B360" i="13"/>
  <c r="B359" i="13"/>
  <c r="B358" i="13"/>
  <c r="B357" i="13"/>
  <c r="B356" i="13"/>
  <c r="B355" i="13"/>
  <c r="B354" i="13"/>
  <c r="B353" i="13"/>
  <c r="B352" i="13"/>
  <c r="B350" i="13"/>
  <c r="B351" i="13"/>
  <c r="B177" i="13"/>
  <c r="B348" i="13"/>
  <c r="D177" i="13"/>
  <c r="D348" i="13"/>
  <c r="B345" i="13"/>
  <c r="C177" i="13"/>
  <c r="C348" i="13"/>
  <c r="E177" i="13"/>
  <c r="E348" i="13"/>
  <c r="F177" i="13"/>
  <c r="F348" i="13"/>
  <c r="G177" i="13"/>
  <c r="G348" i="13"/>
  <c r="H177" i="13"/>
  <c r="H348" i="13"/>
  <c r="I177" i="13"/>
  <c r="I348" i="13"/>
  <c r="J177" i="13"/>
  <c r="J348" i="13"/>
  <c r="K177" i="13"/>
  <c r="K348" i="13"/>
  <c r="C176" i="13"/>
  <c r="D176" i="13"/>
  <c r="B176" i="13"/>
  <c r="D347" i="13"/>
  <c r="E176" i="13"/>
  <c r="F176" i="13"/>
  <c r="F347" i="13"/>
  <c r="G176" i="13"/>
  <c r="H176" i="13"/>
  <c r="H347" i="13"/>
  <c r="I176" i="13"/>
  <c r="J176" i="13"/>
  <c r="J347" i="13"/>
  <c r="K176" i="13"/>
  <c r="E347" i="13"/>
  <c r="C175" i="13"/>
  <c r="D175" i="13"/>
  <c r="E175" i="13"/>
  <c r="F175" i="13"/>
  <c r="G175" i="13"/>
  <c r="H175" i="13"/>
  <c r="I175" i="13"/>
  <c r="J175" i="13"/>
  <c r="K175" i="13"/>
  <c r="B175" i="13"/>
  <c r="K346" i="13"/>
  <c r="B337" i="13"/>
  <c r="C337" i="13"/>
  <c r="D337" i="13"/>
  <c r="E337" i="13"/>
  <c r="F337" i="13"/>
  <c r="G337" i="13"/>
  <c r="H337" i="13"/>
  <c r="I337" i="13"/>
  <c r="J337" i="13"/>
  <c r="K337" i="13"/>
  <c r="B338" i="13"/>
  <c r="C338" i="13"/>
  <c r="D338" i="13"/>
  <c r="E338" i="13"/>
  <c r="F338" i="13"/>
  <c r="G338" i="13"/>
  <c r="H338" i="13"/>
  <c r="I338" i="13"/>
  <c r="J338" i="13"/>
  <c r="K338" i="13"/>
  <c r="B339" i="13"/>
  <c r="C339" i="13"/>
  <c r="D339" i="13"/>
  <c r="E339" i="13"/>
  <c r="F339" i="13"/>
  <c r="G339" i="13"/>
  <c r="H339" i="13"/>
  <c r="I339" i="13"/>
  <c r="J339" i="13"/>
  <c r="K339" i="13"/>
  <c r="B340" i="13"/>
  <c r="C340" i="13"/>
  <c r="D340" i="13"/>
  <c r="E340" i="13"/>
  <c r="F340" i="13"/>
  <c r="G340" i="13"/>
  <c r="H340" i="13"/>
  <c r="I340" i="13"/>
  <c r="J340" i="13"/>
  <c r="K340" i="13"/>
  <c r="B341" i="13"/>
  <c r="C341" i="13"/>
  <c r="D341" i="13"/>
  <c r="E341" i="13"/>
  <c r="F341" i="13"/>
  <c r="G341" i="13"/>
  <c r="H341" i="13"/>
  <c r="I341" i="13"/>
  <c r="J341" i="13"/>
  <c r="K341" i="13"/>
  <c r="B342" i="13"/>
  <c r="C342" i="13"/>
  <c r="D342" i="13"/>
  <c r="E342" i="13"/>
  <c r="F342" i="13"/>
  <c r="G342" i="13"/>
  <c r="H342" i="13"/>
  <c r="I342" i="13"/>
  <c r="J342" i="13"/>
  <c r="K342" i="13"/>
  <c r="B343" i="13"/>
  <c r="C343" i="13"/>
  <c r="D343" i="13"/>
  <c r="E343" i="13"/>
  <c r="F343" i="13"/>
  <c r="G343" i="13"/>
  <c r="H343" i="13"/>
  <c r="I343" i="13"/>
  <c r="J343" i="13"/>
  <c r="K343" i="13"/>
  <c r="B344" i="13"/>
  <c r="C344" i="13"/>
  <c r="D344" i="13"/>
  <c r="E344" i="13"/>
  <c r="F344" i="13"/>
  <c r="G344" i="13"/>
  <c r="H344" i="13"/>
  <c r="I344" i="13"/>
  <c r="J344" i="13"/>
  <c r="K344" i="13"/>
  <c r="C345" i="13"/>
  <c r="D345" i="13"/>
  <c r="E345" i="13"/>
  <c r="F345" i="13"/>
  <c r="G345" i="13"/>
  <c r="H345" i="13"/>
  <c r="I345" i="13"/>
  <c r="J345" i="13"/>
  <c r="K345" i="13"/>
  <c r="C336" i="13"/>
  <c r="D336" i="13"/>
  <c r="E336" i="13"/>
  <c r="F336" i="13"/>
  <c r="G336" i="13"/>
  <c r="H336" i="13"/>
  <c r="I336" i="13"/>
  <c r="J336" i="13"/>
  <c r="K336" i="13"/>
  <c r="B336" i="13"/>
  <c r="K322" i="13"/>
  <c r="B258" i="13"/>
  <c r="C258" i="13"/>
  <c r="D258" i="13"/>
  <c r="E258" i="13"/>
  <c r="F258" i="13"/>
  <c r="G258" i="13"/>
  <c r="H258" i="13"/>
  <c r="I258" i="13"/>
  <c r="J258" i="13"/>
  <c r="K258" i="13"/>
  <c r="B259" i="13"/>
  <c r="C259" i="13"/>
  <c r="D259" i="13"/>
  <c r="E259" i="13"/>
  <c r="F259" i="13"/>
  <c r="G259" i="13"/>
  <c r="H259" i="13"/>
  <c r="I259" i="13"/>
  <c r="J259" i="13"/>
  <c r="K259" i="13"/>
  <c r="B260" i="13"/>
  <c r="C260" i="13"/>
  <c r="D260" i="13"/>
  <c r="E260" i="13"/>
  <c r="F260" i="13"/>
  <c r="G260" i="13"/>
  <c r="H260" i="13"/>
  <c r="I260" i="13"/>
  <c r="J260" i="13"/>
  <c r="K260" i="13"/>
  <c r="B261" i="13"/>
  <c r="C261" i="13"/>
  <c r="D261" i="13"/>
  <c r="E261" i="13"/>
  <c r="F261" i="13"/>
  <c r="G261" i="13"/>
  <c r="H261" i="13"/>
  <c r="I261" i="13"/>
  <c r="J261" i="13"/>
  <c r="K261" i="13"/>
  <c r="B262" i="13"/>
  <c r="C262" i="13"/>
  <c r="D262" i="13"/>
  <c r="E262" i="13"/>
  <c r="F262" i="13"/>
  <c r="G262" i="13"/>
  <c r="H262" i="13"/>
  <c r="I262" i="13"/>
  <c r="J262" i="13"/>
  <c r="K262" i="13"/>
  <c r="B263" i="13"/>
  <c r="C263" i="13"/>
  <c r="D263" i="13"/>
  <c r="E263" i="13"/>
  <c r="F263" i="13"/>
  <c r="G263" i="13"/>
  <c r="H263" i="13"/>
  <c r="I263" i="13"/>
  <c r="J263" i="13"/>
  <c r="K263" i="13"/>
  <c r="B264" i="13"/>
  <c r="C264" i="13"/>
  <c r="D264" i="13"/>
  <c r="E264" i="13"/>
  <c r="F264" i="13"/>
  <c r="G264" i="13"/>
  <c r="H264" i="13"/>
  <c r="I264" i="13"/>
  <c r="J264" i="13"/>
  <c r="K264" i="13"/>
  <c r="B265" i="13"/>
  <c r="C265" i="13"/>
  <c r="D265" i="13"/>
  <c r="E265" i="13"/>
  <c r="F265" i="13"/>
  <c r="G265" i="13"/>
  <c r="H265" i="13"/>
  <c r="I265" i="13"/>
  <c r="J265" i="13"/>
  <c r="K265" i="13"/>
  <c r="B266" i="13"/>
  <c r="C266" i="13"/>
  <c r="D266" i="13"/>
  <c r="E266" i="13"/>
  <c r="F266" i="13"/>
  <c r="G266" i="13"/>
  <c r="H266" i="13"/>
  <c r="I266" i="13"/>
  <c r="J266" i="13"/>
  <c r="K266" i="13"/>
  <c r="B267" i="13"/>
  <c r="C267" i="13"/>
  <c r="D267" i="13"/>
  <c r="E267" i="13"/>
  <c r="F267" i="13"/>
  <c r="G267" i="13"/>
  <c r="H267" i="13"/>
  <c r="I267" i="13"/>
  <c r="J267" i="13"/>
  <c r="K267" i="13"/>
  <c r="B268" i="13"/>
  <c r="C268" i="13"/>
  <c r="D268" i="13"/>
  <c r="E268" i="13"/>
  <c r="F268" i="13"/>
  <c r="G268" i="13"/>
  <c r="H268" i="13"/>
  <c r="I268" i="13"/>
  <c r="J268" i="13"/>
  <c r="K268" i="13"/>
  <c r="B269" i="13"/>
  <c r="C269" i="13"/>
  <c r="D269" i="13"/>
  <c r="E269" i="13"/>
  <c r="F269" i="13"/>
  <c r="G269" i="13"/>
  <c r="H269" i="13"/>
  <c r="I269" i="13"/>
  <c r="J269" i="13"/>
  <c r="K269" i="13"/>
  <c r="B270" i="13"/>
  <c r="C270" i="13"/>
  <c r="D270" i="13"/>
  <c r="E270" i="13"/>
  <c r="F270" i="13"/>
  <c r="G270" i="13"/>
  <c r="H270" i="13"/>
  <c r="I270" i="13"/>
  <c r="J270" i="13"/>
  <c r="K270" i="13"/>
  <c r="B271" i="13"/>
  <c r="C271" i="13"/>
  <c r="D271" i="13"/>
  <c r="E271" i="13"/>
  <c r="F271" i="13"/>
  <c r="G271" i="13"/>
  <c r="H271" i="13"/>
  <c r="I271" i="13"/>
  <c r="J271" i="13"/>
  <c r="K271" i="13"/>
  <c r="B272" i="13"/>
  <c r="C272" i="13"/>
  <c r="D272" i="13"/>
  <c r="E272" i="13"/>
  <c r="F272" i="13"/>
  <c r="G272" i="13"/>
  <c r="H272" i="13"/>
  <c r="I272" i="13"/>
  <c r="J272" i="13"/>
  <c r="K272" i="13"/>
  <c r="B273" i="13"/>
  <c r="C273" i="13"/>
  <c r="D273" i="13"/>
  <c r="E273" i="13"/>
  <c r="F273" i="13"/>
  <c r="G273" i="13"/>
  <c r="H273" i="13"/>
  <c r="I273" i="13"/>
  <c r="J273" i="13"/>
  <c r="K273" i="13"/>
  <c r="B274" i="13"/>
  <c r="C274" i="13"/>
  <c r="D274" i="13"/>
  <c r="E274" i="13"/>
  <c r="F274" i="13"/>
  <c r="G274" i="13"/>
  <c r="H274" i="13"/>
  <c r="I274" i="13"/>
  <c r="J274" i="13"/>
  <c r="K274" i="13"/>
  <c r="B275" i="13"/>
  <c r="C275" i="13"/>
  <c r="D275" i="13"/>
  <c r="E275" i="13"/>
  <c r="F275" i="13"/>
  <c r="G275" i="13"/>
  <c r="H275" i="13"/>
  <c r="I275" i="13"/>
  <c r="J275" i="13"/>
  <c r="K275" i="13"/>
  <c r="B276" i="13"/>
  <c r="C276" i="13"/>
  <c r="D276" i="13"/>
  <c r="E276" i="13"/>
  <c r="F276" i="13"/>
  <c r="G276" i="13"/>
  <c r="H276" i="13"/>
  <c r="I276" i="13"/>
  <c r="J276" i="13"/>
  <c r="K276" i="13"/>
  <c r="B277" i="13"/>
  <c r="C277" i="13"/>
  <c r="D277" i="13"/>
  <c r="E277" i="13"/>
  <c r="F277" i="13"/>
  <c r="G277" i="13"/>
  <c r="H277" i="13"/>
  <c r="I277" i="13"/>
  <c r="J277" i="13"/>
  <c r="K277" i="13"/>
  <c r="B278" i="13"/>
  <c r="C278" i="13"/>
  <c r="D278" i="13"/>
  <c r="E278" i="13"/>
  <c r="F278" i="13"/>
  <c r="G278" i="13"/>
  <c r="H278" i="13"/>
  <c r="I278" i="13"/>
  <c r="J278" i="13"/>
  <c r="K278" i="13"/>
  <c r="B279" i="13"/>
  <c r="C279" i="13"/>
  <c r="D279" i="13"/>
  <c r="E279" i="13"/>
  <c r="F279" i="13"/>
  <c r="G279" i="13"/>
  <c r="H279" i="13"/>
  <c r="I279" i="13"/>
  <c r="J279" i="13"/>
  <c r="K279" i="13"/>
  <c r="B280" i="13"/>
  <c r="C280" i="13"/>
  <c r="D280" i="13"/>
  <c r="E280" i="13"/>
  <c r="F280" i="13"/>
  <c r="G280" i="13"/>
  <c r="H280" i="13"/>
  <c r="I280" i="13"/>
  <c r="J280" i="13"/>
  <c r="K280" i="13"/>
  <c r="B281" i="13"/>
  <c r="C281" i="13"/>
  <c r="D281" i="13"/>
  <c r="E281" i="13"/>
  <c r="F281" i="13"/>
  <c r="G281" i="13"/>
  <c r="H281" i="13"/>
  <c r="I281" i="13"/>
  <c r="J281" i="13"/>
  <c r="K281" i="13"/>
  <c r="B282" i="13"/>
  <c r="C282" i="13"/>
  <c r="D282" i="13"/>
  <c r="E282" i="13"/>
  <c r="F282" i="13"/>
  <c r="G282" i="13"/>
  <c r="H282" i="13"/>
  <c r="I282" i="13"/>
  <c r="J282" i="13"/>
  <c r="K282" i="13"/>
  <c r="B283" i="13"/>
  <c r="C283" i="13"/>
  <c r="D283" i="13"/>
  <c r="E283" i="13"/>
  <c r="F283" i="13"/>
  <c r="G283" i="13"/>
  <c r="H283" i="13"/>
  <c r="I283" i="13"/>
  <c r="J283" i="13"/>
  <c r="K283" i="13"/>
  <c r="B284" i="13"/>
  <c r="C284" i="13"/>
  <c r="D284" i="13"/>
  <c r="E284" i="13"/>
  <c r="F284" i="13"/>
  <c r="G284" i="13"/>
  <c r="H284" i="13"/>
  <c r="I284" i="13"/>
  <c r="J284" i="13"/>
  <c r="K284" i="13"/>
  <c r="B285" i="13"/>
  <c r="C285" i="13"/>
  <c r="D285" i="13"/>
  <c r="E285" i="13"/>
  <c r="F285" i="13"/>
  <c r="G285" i="13"/>
  <c r="H285" i="13"/>
  <c r="I285" i="13"/>
  <c r="J285" i="13"/>
  <c r="K285" i="13"/>
  <c r="B286" i="13"/>
  <c r="C286" i="13"/>
  <c r="D286" i="13"/>
  <c r="E286" i="13"/>
  <c r="F286" i="13"/>
  <c r="G286" i="13"/>
  <c r="H286" i="13"/>
  <c r="I286" i="13"/>
  <c r="J286" i="13"/>
  <c r="K286" i="13"/>
  <c r="B287" i="13"/>
  <c r="C287" i="13"/>
  <c r="D287" i="13"/>
  <c r="E287" i="13"/>
  <c r="F287" i="13"/>
  <c r="G287" i="13"/>
  <c r="H287" i="13"/>
  <c r="I287" i="13"/>
  <c r="J287" i="13"/>
  <c r="K287" i="13"/>
  <c r="B288" i="13"/>
  <c r="C288" i="13"/>
  <c r="D288" i="13"/>
  <c r="E288" i="13"/>
  <c r="F288" i="13"/>
  <c r="G288" i="13"/>
  <c r="H288" i="13"/>
  <c r="I288" i="13"/>
  <c r="J288" i="13"/>
  <c r="K288" i="13"/>
  <c r="B289" i="13"/>
  <c r="C289" i="13"/>
  <c r="D289" i="13"/>
  <c r="E289" i="13"/>
  <c r="F289" i="13"/>
  <c r="G289" i="13"/>
  <c r="H289" i="13"/>
  <c r="I289" i="13"/>
  <c r="J289" i="13"/>
  <c r="K289" i="13"/>
  <c r="B290" i="13"/>
  <c r="C290" i="13"/>
  <c r="D290" i="13"/>
  <c r="E290" i="13"/>
  <c r="F290" i="13"/>
  <c r="G290" i="13"/>
  <c r="H290" i="13"/>
  <c r="I290" i="13"/>
  <c r="J290" i="13"/>
  <c r="K290" i="13"/>
  <c r="B291" i="13"/>
  <c r="C291" i="13"/>
  <c r="D291" i="13"/>
  <c r="E291" i="13"/>
  <c r="F291" i="13"/>
  <c r="G291" i="13"/>
  <c r="H291" i="13"/>
  <c r="I291" i="13"/>
  <c r="J291" i="13"/>
  <c r="K291" i="13"/>
  <c r="B292" i="13"/>
  <c r="C292" i="13"/>
  <c r="D292" i="13"/>
  <c r="E292" i="13"/>
  <c r="F292" i="13"/>
  <c r="G292" i="13"/>
  <c r="H292" i="13"/>
  <c r="I292" i="13"/>
  <c r="J292" i="13"/>
  <c r="K292" i="13"/>
  <c r="B293" i="13"/>
  <c r="C293" i="13"/>
  <c r="D293" i="13"/>
  <c r="E293" i="13"/>
  <c r="F293" i="13"/>
  <c r="G293" i="13"/>
  <c r="H293" i="13"/>
  <c r="I293" i="13"/>
  <c r="J293" i="13"/>
  <c r="K293" i="13"/>
  <c r="B294" i="13"/>
  <c r="C294" i="13"/>
  <c r="D294" i="13"/>
  <c r="E294" i="13"/>
  <c r="F294" i="13"/>
  <c r="G294" i="13"/>
  <c r="H294" i="13"/>
  <c r="I294" i="13"/>
  <c r="J294" i="13"/>
  <c r="K294" i="13"/>
  <c r="B295" i="13"/>
  <c r="C295" i="13"/>
  <c r="D295" i="13"/>
  <c r="E295" i="13"/>
  <c r="F295" i="13"/>
  <c r="G295" i="13"/>
  <c r="H295" i="13"/>
  <c r="I295" i="13"/>
  <c r="J295" i="13"/>
  <c r="K295" i="13"/>
  <c r="B296" i="13"/>
  <c r="C296" i="13"/>
  <c r="D296" i="13"/>
  <c r="E296" i="13"/>
  <c r="F296" i="13"/>
  <c r="G296" i="13"/>
  <c r="H296" i="13"/>
  <c r="I296" i="13"/>
  <c r="J296" i="13"/>
  <c r="K296" i="13"/>
  <c r="B297" i="13"/>
  <c r="C297" i="13"/>
  <c r="D297" i="13"/>
  <c r="E297" i="13"/>
  <c r="F297" i="13"/>
  <c r="G297" i="13"/>
  <c r="H297" i="13"/>
  <c r="I297" i="13"/>
  <c r="J297" i="13"/>
  <c r="K297" i="13"/>
  <c r="B298" i="13"/>
  <c r="C298" i="13"/>
  <c r="D298" i="13"/>
  <c r="E298" i="13"/>
  <c r="F298" i="13"/>
  <c r="G298" i="13"/>
  <c r="H298" i="13"/>
  <c r="I298" i="13"/>
  <c r="J298" i="13"/>
  <c r="K298" i="13"/>
  <c r="B299" i="13"/>
  <c r="C299" i="13"/>
  <c r="D299" i="13"/>
  <c r="E299" i="13"/>
  <c r="F299" i="13"/>
  <c r="G299" i="13"/>
  <c r="H299" i="13"/>
  <c r="I299" i="13"/>
  <c r="J299" i="13"/>
  <c r="K299" i="13"/>
  <c r="B300" i="13"/>
  <c r="C300" i="13"/>
  <c r="D300" i="13"/>
  <c r="E300" i="13"/>
  <c r="F300" i="13"/>
  <c r="G300" i="13"/>
  <c r="H300" i="13"/>
  <c r="I300" i="13"/>
  <c r="J300" i="13"/>
  <c r="K300" i="13"/>
  <c r="B301" i="13"/>
  <c r="C301" i="13"/>
  <c r="D301" i="13"/>
  <c r="E301" i="13"/>
  <c r="F301" i="13"/>
  <c r="G301" i="13"/>
  <c r="H301" i="13"/>
  <c r="I301" i="13"/>
  <c r="J301" i="13"/>
  <c r="K301" i="13"/>
  <c r="B302" i="13"/>
  <c r="C302" i="13"/>
  <c r="D302" i="13"/>
  <c r="E302" i="13"/>
  <c r="F302" i="13"/>
  <c r="G302" i="13"/>
  <c r="H302" i="13"/>
  <c r="I302" i="13"/>
  <c r="J302" i="13"/>
  <c r="K302" i="13"/>
  <c r="B303" i="13"/>
  <c r="C303" i="13"/>
  <c r="D303" i="13"/>
  <c r="E303" i="13"/>
  <c r="F303" i="13"/>
  <c r="G303" i="13"/>
  <c r="H303" i="13"/>
  <c r="I303" i="13"/>
  <c r="J303" i="13"/>
  <c r="K303" i="13"/>
  <c r="B304" i="13"/>
  <c r="C304" i="13"/>
  <c r="D304" i="13"/>
  <c r="E304" i="13"/>
  <c r="F304" i="13"/>
  <c r="G304" i="13"/>
  <c r="H304" i="13"/>
  <c r="I304" i="13"/>
  <c r="J304" i="13"/>
  <c r="K304" i="13"/>
  <c r="B305" i="13"/>
  <c r="C305" i="13"/>
  <c r="D305" i="13"/>
  <c r="E305" i="13"/>
  <c r="F305" i="13"/>
  <c r="G305" i="13"/>
  <c r="H305" i="13"/>
  <c r="I305" i="13"/>
  <c r="J305" i="13"/>
  <c r="K305" i="13"/>
  <c r="B306" i="13"/>
  <c r="C306" i="13"/>
  <c r="D306" i="13"/>
  <c r="E306" i="13"/>
  <c r="F306" i="13"/>
  <c r="G306" i="13"/>
  <c r="H306" i="13"/>
  <c r="I306" i="13"/>
  <c r="J306" i="13"/>
  <c r="K306" i="13"/>
  <c r="B307" i="13"/>
  <c r="C307" i="13"/>
  <c r="D307" i="13"/>
  <c r="E307" i="13"/>
  <c r="F307" i="13"/>
  <c r="G307" i="13"/>
  <c r="H307" i="13"/>
  <c r="I307" i="13"/>
  <c r="J307" i="13"/>
  <c r="K307" i="13"/>
  <c r="B308" i="13"/>
  <c r="C308" i="13"/>
  <c r="D308" i="13"/>
  <c r="E308" i="13"/>
  <c r="F308" i="13"/>
  <c r="G308" i="13"/>
  <c r="H308" i="13"/>
  <c r="I308" i="13"/>
  <c r="J308" i="13"/>
  <c r="K308" i="13"/>
  <c r="B309" i="13"/>
  <c r="C309" i="13"/>
  <c r="D309" i="13"/>
  <c r="E309" i="13"/>
  <c r="F309" i="13"/>
  <c r="G309" i="13"/>
  <c r="H309" i="13"/>
  <c r="I309" i="13"/>
  <c r="J309" i="13"/>
  <c r="K309" i="13"/>
  <c r="B310" i="13"/>
  <c r="C310" i="13"/>
  <c r="D310" i="13"/>
  <c r="E310" i="13"/>
  <c r="F310" i="13"/>
  <c r="G310" i="13"/>
  <c r="H310" i="13"/>
  <c r="I310" i="13"/>
  <c r="J310" i="13"/>
  <c r="K310" i="13"/>
  <c r="B311" i="13"/>
  <c r="C311" i="13"/>
  <c r="D311" i="13"/>
  <c r="E311" i="13"/>
  <c r="F311" i="13"/>
  <c r="G311" i="13"/>
  <c r="H311" i="13"/>
  <c r="I311" i="13"/>
  <c r="J311" i="13"/>
  <c r="K311" i="13"/>
  <c r="B312" i="13"/>
  <c r="C312" i="13"/>
  <c r="D312" i="13"/>
  <c r="E312" i="13"/>
  <c r="F312" i="13"/>
  <c r="G312" i="13"/>
  <c r="H312" i="13"/>
  <c r="I312" i="13"/>
  <c r="J312" i="13"/>
  <c r="K312" i="13"/>
  <c r="B313" i="13"/>
  <c r="C313" i="13"/>
  <c r="D313" i="13"/>
  <c r="E313" i="13"/>
  <c r="F313" i="13"/>
  <c r="G313" i="13"/>
  <c r="H313" i="13"/>
  <c r="I313" i="13"/>
  <c r="J313" i="13"/>
  <c r="K313" i="13"/>
  <c r="B314" i="13"/>
  <c r="C314" i="13"/>
  <c r="D314" i="13"/>
  <c r="E314" i="13"/>
  <c r="F314" i="13"/>
  <c r="G314" i="13"/>
  <c r="H314" i="13"/>
  <c r="I314" i="13"/>
  <c r="J314" i="13"/>
  <c r="K314" i="13"/>
  <c r="B315" i="13"/>
  <c r="C315" i="13"/>
  <c r="D315" i="13"/>
  <c r="E315" i="13"/>
  <c r="F315" i="13"/>
  <c r="G315" i="13"/>
  <c r="H315" i="13"/>
  <c r="I315" i="13"/>
  <c r="J315" i="13"/>
  <c r="K315" i="13"/>
  <c r="B316" i="13"/>
  <c r="C316" i="13"/>
  <c r="D316" i="13"/>
  <c r="E316" i="13"/>
  <c r="F316" i="13"/>
  <c r="G316" i="13"/>
  <c r="H316" i="13"/>
  <c r="I316" i="13"/>
  <c r="J316" i="13"/>
  <c r="K316" i="13"/>
  <c r="B317" i="13"/>
  <c r="C317" i="13"/>
  <c r="D317" i="13"/>
  <c r="E317" i="13"/>
  <c r="F317" i="13"/>
  <c r="G317" i="13"/>
  <c r="H317" i="13"/>
  <c r="I317" i="13"/>
  <c r="J317" i="13"/>
  <c r="K317" i="13"/>
  <c r="B318" i="13"/>
  <c r="C318" i="13"/>
  <c r="D318" i="13"/>
  <c r="E318" i="13"/>
  <c r="F318" i="13"/>
  <c r="G318" i="13"/>
  <c r="H318" i="13"/>
  <c r="I318" i="13"/>
  <c r="J318" i="13"/>
  <c r="K318" i="13"/>
  <c r="B319" i="13"/>
  <c r="C319" i="13"/>
  <c r="D319" i="13"/>
  <c r="E319" i="13"/>
  <c r="F319" i="13"/>
  <c r="G319" i="13"/>
  <c r="H319" i="13"/>
  <c r="I319" i="13"/>
  <c r="J319" i="13"/>
  <c r="K319" i="13"/>
  <c r="B320" i="13"/>
  <c r="C320" i="13"/>
  <c r="D320" i="13"/>
  <c r="E320" i="13"/>
  <c r="F320" i="13"/>
  <c r="G320" i="13"/>
  <c r="H320" i="13"/>
  <c r="I320" i="13"/>
  <c r="J320" i="13"/>
  <c r="K320" i="13"/>
  <c r="B321" i="13"/>
  <c r="C321" i="13"/>
  <c r="D321" i="13"/>
  <c r="E321" i="13"/>
  <c r="F321" i="13"/>
  <c r="G321" i="13"/>
  <c r="H321" i="13"/>
  <c r="I321" i="13"/>
  <c r="J321" i="13"/>
  <c r="K321" i="13"/>
  <c r="B322" i="13"/>
  <c r="C322" i="13"/>
  <c r="D322" i="13"/>
  <c r="E322" i="13"/>
  <c r="F322" i="13"/>
  <c r="G322" i="13"/>
  <c r="H322" i="13"/>
  <c r="I322" i="13"/>
  <c r="J322" i="13"/>
  <c r="B180" i="13"/>
  <c r="C180" i="13"/>
  <c r="D180" i="13"/>
  <c r="E180" i="13"/>
  <c r="F180" i="13"/>
  <c r="G180" i="13"/>
  <c r="H180" i="13"/>
  <c r="I180" i="13"/>
  <c r="J180" i="13"/>
  <c r="K180" i="13"/>
  <c r="B181" i="13"/>
  <c r="C181" i="13"/>
  <c r="D181" i="13"/>
  <c r="E181" i="13"/>
  <c r="F181" i="13"/>
  <c r="G181" i="13"/>
  <c r="H181" i="13"/>
  <c r="I181" i="13"/>
  <c r="J181" i="13"/>
  <c r="K181" i="13"/>
  <c r="B182" i="13"/>
  <c r="C182" i="13"/>
  <c r="D182" i="13"/>
  <c r="E182" i="13"/>
  <c r="F182" i="13"/>
  <c r="G182" i="13"/>
  <c r="H182" i="13"/>
  <c r="I182" i="13"/>
  <c r="J182" i="13"/>
  <c r="K182" i="13"/>
  <c r="B183" i="13"/>
  <c r="C183" i="13"/>
  <c r="D183" i="13"/>
  <c r="E183" i="13"/>
  <c r="F183" i="13"/>
  <c r="G183" i="13"/>
  <c r="H183" i="13"/>
  <c r="I183" i="13"/>
  <c r="J183" i="13"/>
  <c r="K183" i="13"/>
  <c r="B184" i="13"/>
  <c r="C184" i="13"/>
  <c r="D184" i="13"/>
  <c r="E184" i="13"/>
  <c r="F184" i="13"/>
  <c r="G184" i="13"/>
  <c r="H184" i="13"/>
  <c r="I184" i="13"/>
  <c r="J184" i="13"/>
  <c r="K184" i="13"/>
  <c r="B185" i="13"/>
  <c r="C185" i="13"/>
  <c r="D185" i="13"/>
  <c r="E185" i="13"/>
  <c r="F185" i="13"/>
  <c r="G185" i="13"/>
  <c r="H185" i="13"/>
  <c r="I185" i="13"/>
  <c r="J185" i="13"/>
  <c r="K185" i="13"/>
  <c r="B186" i="13"/>
  <c r="C186" i="13"/>
  <c r="D186" i="13"/>
  <c r="E186" i="13"/>
  <c r="F186" i="13"/>
  <c r="G186" i="13"/>
  <c r="H186" i="13"/>
  <c r="I186" i="13"/>
  <c r="J186" i="13"/>
  <c r="K186" i="13"/>
  <c r="B187" i="13"/>
  <c r="C187" i="13"/>
  <c r="D187" i="13"/>
  <c r="E187" i="13"/>
  <c r="F187" i="13"/>
  <c r="G187" i="13"/>
  <c r="H187" i="13"/>
  <c r="I187" i="13"/>
  <c r="J187" i="13"/>
  <c r="K187" i="13"/>
  <c r="B188" i="13"/>
  <c r="C188" i="13"/>
  <c r="D188" i="13"/>
  <c r="E188" i="13"/>
  <c r="F188" i="13"/>
  <c r="G188" i="13"/>
  <c r="H188" i="13"/>
  <c r="I188" i="13"/>
  <c r="J188" i="13"/>
  <c r="K188" i="13"/>
  <c r="B189" i="13"/>
  <c r="C189" i="13"/>
  <c r="D189" i="13"/>
  <c r="E189" i="13"/>
  <c r="F189" i="13"/>
  <c r="G189" i="13"/>
  <c r="H189" i="13"/>
  <c r="I189" i="13"/>
  <c r="J189" i="13"/>
  <c r="K189" i="13"/>
  <c r="B190" i="13"/>
  <c r="C190" i="13"/>
  <c r="D190" i="13"/>
  <c r="E190" i="13"/>
  <c r="F190" i="13"/>
  <c r="G190" i="13"/>
  <c r="H190" i="13"/>
  <c r="I190" i="13"/>
  <c r="J190" i="13"/>
  <c r="K190" i="13"/>
  <c r="B191" i="13"/>
  <c r="C191" i="13"/>
  <c r="D191" i="13"/>
  <c r="E191" i="13"/>
  <c r="F191" i="13"/>
  <c r="G191" i="13"/>
  <c r="H191" i="13"/>
  <c r="I191" i="13"/>
  <c r="J191" i="13"/>
  <c r="K191" i="13"/>
  <c r="B192" i="13"/>
  <c r="C192" i="13"/>
  <c r="D192" i="13"/>
  <c r="E192" i="13"/>
  <c r="F192" i="13"/>
  <c r="G192" i="13"/>
  <c r="H192" i="13"/>
  <c r="I192" i="13"/>
  <c r="J192" i="13"/>
  <c r="K192" i="13"/>
  <c r="B193" i="13"/>
  <c r="C193" i="13"/>
  <c r="D193" i="13"/>
  <c r="E193" i="13"/>
  <c r="F193" i="13"/>
  <c r="G193" i="13"/>
  <c r="H193" i="13"/>
  <c r="I193" i="13"/>
  <c r="J193" i="13"/>
  <c r="K193" i="13"/>
  <c r="B194" i="13"/>
  <c r="C194" i="13"/>
  <c r="D194" i="13"/>
  <c r="E194" i="13"/>
  <c r="F194" i="13"/>
  <c r="G194" i="13"/>
  <c r="H194" i="13"/>
  <c r="I194" i="13"/>
  <c r="J194" i="13"/>
  <c r="K194" i="13"/>
  <c r="B195" i="13"/>
  <c r="C195" i="13"/>
  <c r="D195" i="13"/>
  <c r="E195" i="13"/>
  <c r="F195" i="13"/>
  <c r="G195" i="13"/>
  <c r="H195" i="13"/>
  <c r="I195" i="13"/>
  <c r="J195" i="13"/>
  <c r="K195" i="13"/>
  <c r="B196" i="13"/>
  <c r="C196" i="13"/>
  <c r="D196" i="13"/>
  <c r="E196" i="13"/>
  <c r="F196" i="13"/>
  <c r="G196" i="13"/>
  <c r="H196" i="13"/>
  <c r="I196" i="13"/>
  <c r="J196" i="13"/>
  <c r="K196" i="13"/>
  <c r="B197" i="13"/>
  <c r="C197" i="13"/>
  <c r="D197" i="13"/>
  <c r="E197" i="13"/>
  <c r="F197" i="13"/>
  <c r="G197" i="13"/>
  <c r="H197" i="13"/>
  <c r="I197" i="13"/>
  <c r="J197" i="13"/>
  <c r="K197" i="13"/>
  <c r="B198" i="13"/>
  <c r="C198" i="13"/>
  <c r="D198" i="13"/>
  <c r="E198" i="13"/>
  <c r="F198" i="13"/>
  <c r="G198" i="13"/>
  <c r="H198" i="13"/>
  <c r="I198" i="13"/>
  <c r="J198" i="13"/>
  <c r="K198" i="13"/>
  <c r="B199" i="13"/>
  <c r="C199" i="13"/>
  <c r="D199" i="13"/>
  <c r="E199" i="13"/>
  <c r="F199" i="13"/>
  <c r="G199" i="13"/>
  <c r="H199" i="13"/>
  <c r="I199" i="13"/>
  <c r="J199" i="13"/>
  <c r="K199" i="13"/>
  <c r="B200" i="13"/>
  <c r="C200" i="13"/>
  <c r="D200" i="13"/>
  <c r="E200" i="13"/>
  <c r="F200" i="13"/>
  <c r="G200" i="13"/>
  <c r="H200" i="13"/>
  <c r="I200" i="13"/>
  <c r="J200" i="13"/>
  <c r="K200" i="13"/>
  <c r="B201" i="13"/>
  <c r="C201" i="13"/>
  <c r="D201" i="13"/>
  <c r="E201" i="13"/>
  <c r="F201" i="13"/>
  <c r="G201" i="13"/>
  <c r="H201" i="13"/>
  <c r="I201" i="13"/>
  <c r="J201" i="13"/>
  <c r="K201" i="13"/>
  <c r="B202" i="13"/>
  <c r="C202" i="13"/>
  <c r="D202" i="13"/>
  <c r="E202" i="13"/>
  <c r="F202" i="13"/>
  <c r="G202" i="13"/>
  <c r="H202" i="13"/>
  <c r="I202" i="13"/>
  <c r="J202" i="13"/>
  <c r="K202" i="13"/>
  <c r="B203" i="13"/>
  <c r="C203" i="13"/>
  <c r="D203" i="13"/>
  <c r="E203" i="13"/>
  <c r="F203" i="13"/>
  <c r="G203" i="13"/>
  <c r="H203" i="13"/>
  <c r="I203" i="13"/>
  <c r="J203" i="13"/>
  <c r="K203" i="13"/>
  <c r="B204" i="13"/>
  <c r="C204" i="13"/>
  <c r="D204" i="13"/>
  <c r="E204" i="13"/>
  <c r="F204" i="13"/>
  <c r="G204" i="13"/>
  <c r="H204" i="13"/>
  <c r="I204" i="13"/>
  <c r="J204" i="13"/>
  <c r="K204" i="13"/>
  <c r="B205" i="13"/>
  <c r="C205" i="13"/>
  <c r="D205" i="13"/>
  <c r="E205" i="13"/>
  <c r="F205" i="13"/>
  <c r="G205" i="13"/>
  <c r="H205" i="13"/>
  <c r="I205" i="13"/>
  <c r="J205" i="13"/>
  <c r="K205" i="13"/>
  <c r="B206" i="13"/>
  <c r="C206" i="13"/>
  <c r="D206" i="13"/>
  <c r="E206" i="13"/>
  <c r="F206" i="13"/>
  <c r="G206" i="13"/>
  <c r="H206" i="13"/>
  <c r="I206" i="13"/>
  <c r="J206" i="13"/>
  <c r="K206" i="13"/>
  <c r="B207" i="13"/>
  <c r="C207" i="13"/>
  <c r="D207" i="13"/>
  <c r="E207" i="13"/>
  <c r="F207" i="13"/>
  <c r="G207" i="13"/>
  <c r="H207" i="13"/>
  <c r="I207" i="13"/>
  <c r="J207" i="13"/>
  <c r="K207" i="13"/>
  <c r="B208" i="13"/>
  <c r="C208" i="13"/>
  <c r="D208" i="13"/>
  <c r="E208" i="13"/>
  <c r="F208" i="13"/>
  <c r="G208" i="13"/>
  <c r="H208" i="13"/>
  <c r="I208" i="13"/>
  <c r="J208" i="13"/>
  <c r="K208" i="13"/>
  <c r="B209" i="13"/>
  <c r="C209" i="13"/>
  <c r="D209" i="13"/>
  <c r="E209" i="13"/>
  <c r="F209" i="13"/>
  <c r="G209" i="13"/>
  <c r="H209" i="13"/>
  <c r="I209" i="13"/>
  <c r="J209" i="13"/>
  <c r="K209" i="13"/>
  <c r="B210" i="13"/>
  <c r="C210" i="13"/>
  <c r="D210" i="13"/>
  <c r="E210" i="13"/>
  <c r="F210" i="13"/>
  <c r="G210" i="13"/>
  <c r="H210" i="13"/>
  <c r="I210" i="13"/>
  <c r="J210" i="13"/>
  <c r="K210" i="13"/>
  <c r="B211" i="13"/>
  <c r="C211" i="13"/>
  <c r="D211" i="13"/>
  <c r="E211" i="13"/>
  <c r="F211" i="13"/>
  <c r="G211" i="13"/>
  <c r="H211" i="13"/>
  <c r="I211" i="13"/>
  <c r="J211" i="13"/>
  <c r="K211" i="13"/>
  <c r="B212" i="13"/>
  <c r="C212" i="13"/>
  <c r="D212" i="13"/>
  <c r="E212" i="13"/>
  <c r="F212" i="13"/>
  <c r="G212" i="13"/>
  <c r="H212" i="13"/>
  <c r="I212" i="13"/>
  <c r="J212" i="13"/>
  <c r="K212" i="13"/>
  <c r="B213" i="13"/>
  <c r="C213" i="13"/>
  <c r="D213" i="13"/>
  <c r="E213" i="13"/>
  <c r="F213" i="13"/>
  <c r="G213" i="13"/>
  <c r="H213" i="13"/>
  <c r="I213" i="13"/>
  <c r="J213" i="13"/>
  <c r="K213" i="13"/>
  <c r="B214" i="13"/>
  <c r="C214" i="13"/>
  <c r="D214" i="13"/>
  <c r="E214" i="13"/>
  <c r="F214" i="13"/>
  <c r="G214" i="13"/>
  <c r="H214" i="13"/>
  <c r="I214" i="13"/>
  <c r="J214" i="13"/>
  <c r="K214" i="13"/>
  <c r="B215" i="13"/>
  <c r="C215" i="13"/>
  <c r="D215" i="13"/>
  <c r="E215" i="13"/>
  <c r="F215" i="13"/>
  <c r="G215" i="13"/>
  <c r="H215" i="13"/>
  <c r="I215" i="13"/>
  <c r="J215" i="13"/>
  <c r="K215" i="13"/>
  <c r="B216" i="13"/>
  <c r="C216" i="13"/>
  <c r="D216" i="13"/>
  <c r="E216" i="13"/>
  <c r="F216" i="13"/>
  <c r="G216" i="13"/>
  <c r="H216" i="13"/>
  <c r="I216" i="13"/>
  <c r="J216" i="13"/>
  <c r="K216" i="13"/>
  <c r="B217" i="13"/>
  <c r="C217" i="13"/>
  <c r="D217" i="13"/>
  <c r="E217" i="13"/>
  <c r="F217" i="13"/>
  <c r="G217" i="13"/>
  <c r="H217" i="13"/>
  <c r="I217" i="13"/>
  <c r="J217" i="13"/>
  <c r="K217" i="13"/>
  <c r="B218" i="13"/>
  <c r="C218" i="13"/>
  <c r="D218" i="13"/>
  <c r="E218" i="13"/>
  <c r="F218" i="13"/>
  <c r="G218" i="13"/>
  <c r="H218" i="13"/>
  <c r="I218" i="13"/>
  <c r="J218" i="13"/>
  <c r="K218" i="13"/>
  <c r="B219" i="13"/>
  <c r="C219" i="13"/>
  <c r="D219" i="13"/>
  <c r="E219" i="13"/>
  <c r="F219" i="13"/>
  <c r="G219" i="13"/>
  <c r="H219" i="13"/>
  <c r="I219" i="13"/>
  <c r="J219" i="13"/>
  <c r="K219" i="13"/>
  <c r="B220" i="13"/>
  <c r="C220" i="13"/>
  <c r="D220" i="13"/>
  <c r="E220" i="13"/>
  <c r="F220" i="13"/>
  <c r="G220" i="13"/>
  <c r="H220" i="13"/>
  <c r="I220" i="13"/>
  <c r="J220" i="13"/>
  <c r="K220" i="13"/>
  <c r="B221" i="13"/>
  <c r="C221" i="13"/>
  <c r="D221" i="13"/>
  <c r="E221" i="13"/>
  <c r="F221" i="13"/>
  <c r="G221" i="13"/>
  <c r="H221" i="13"/>
  <c r="I221" i="13"/>
  <c r="J221" i="13"/>
  <c r="K221" i="13"/>
  <c r="B222" i="13"/>
  <c r="C222" i="13"/>
  <c r="D222" i="13"/>
  <c r="E222" i="13"/>
  <c r="F222" i="13"/>
  <c r="G222" i="13"/>
  <c r="H222" i="13"/>
  <c r="I222" i="13"/>
  <c r="J222" i="13"/>
  <c r="K222" i="13"/>
  <c r="B223" i="13"/>
  <c r="C223" i="13"/>
  <c r="D223" i="13"/>
  <c r="E223" i="13"/>
  <c r="F223" i="13"/>
  <c r="G223" i="13"/>
  <c r="H223" i="13"/>
  <c r="I223" i="13"/>
  <c r="J223" i="13"/>
  <c r="K223" i="13"/>
  <c r="B224" i="13"/>
  <c r="C224" i="13"/>
  <c r="D224" i="13"/>
  <c r="E224" i="13"/>
  <c r="F224" i="13"/>
  <c r="G224" i="13"/>
  <c r="H224" i="13"/>
  <c r="I224" i="13"/>
  <c r="J224" i="13"/>
  <c r="K224" i="13"/>
  <c r="B225" i="13"/>
  <c r="C225" i="13"/>
  <c r="D225" i="13"/>
  <c r="E225" i="13"/>
  <c r="F225" i="13"/>
  <c r="G225" i="13"/>
  <c r="H225" i="13"/>
  <c r="I225" i="13"/>
  <c r="J225" i="13"/>
  <c r="K225" i="13"/>
  <c r="B226" i="13"/>
  <c r="C226" i="13"/>
  <c r="D226" i="13"/>
  <c r="E226" i="13"/>
  <c r="F226" i="13"/>
  <c r="G226" i="13"/>
  <c r="H226" i="13"/>
  <c r="I226" i="13"/>
  <c r="J226" i="13"/>
  <c r="K226" i="13"/>
  <c r="B227" i="13"/>
  <c r="C227" i="13"/>
  <c r="D227" i="13"/>
  <c r="E227" i="13"/>
  <c r="F227" i="13"/>
  <c r="G227" i="13"/>
  <c r="H227" i="13"/>
  <c r="I227" i="13"/>
  <c r="J227" i="13"/>
  <c r="K227" i="13"/>
  <c r="B228" i="13"/>
  <c r="C228" i="13"/>
  <c r="D228" i="13"/>
  <c r="E228" i="13"/>
  <c r="F228" i="13"/>
  <c r="G228" i="13"/>
  <c r="H228" i="13"/>
  <c r="I228" i="13"/>
  <c r="J228" i="13"/>
  <c r="K228" i="13"/>
  <c r="B229" i="13"/>
  <c r="C229" i="13"/>
  <c r="D229" i="13"/>
  <c r="E229" i="13"/>
  <c r="F229" i="13"/>
  <c r="G229" i="13"/>
  <c r="H229" i="13"/>
  <c r="I229" i="13"/>
  <c r="J229" i="13"/>
  <c r="K229" i="13"/>
  <c r="B230" i="13"/>
  <c r="C230" i="13"/>
  <c r="D230" i="13"/>
  <c r="E230" i="13"/>
  <c r="F230" i="13"/>
  <c r="G230" i="13"/>
  <c r="H230" i="13"/>
  <c r="I230" i="13"/>
  <c r="J230" i="13"/>
  <c r="K230" i="13"/>
  <c r="B231" i="13"/>
  <c r="C231" i="13"/>
  <c r="D231" i="13"/>
  <c r="E231" i="13"/>
  <c r="F231" i="13"/>
  <c r="G231" i="13"/>
  <c r="H231" i="13"/>
  <c r="I231" i="13"/>
  <c r="J231" i="13"/>
  <c r="K231" i="13"/>
  <c r="B232" i="13"/>
  <c r="C232" i="13"/>
  <c r="D232" i="13"/>
  <c r="E232" i="13"/>
  <c r="F232" i="13"/>
  <c r="G232" i="13"/>
  <c r="H232" i="13"/>
  <c r="I232" i="13"/>
  <c r="J232" i="13"/>
  <c r="K232" i="13"/>
  <c r="B233" i="13"/>
  <c r="C233" i="13"/>
  <c r="D233" i="13"/>
  <c r="E233" i="13"/>
  <c r="F233" i="13"/>
  <c r="G233" i="13"/>
  <c r="H233" i="13"/>
  <c r="I233" i="13"/>
  <c r="J233" i="13"/>
  <c r="K233" i="13"/>
  <c r="B234" i="13"/>
  <c r="C234" i="13"/>
  <c r="D234" i="13"/>
  <c r="E234" i="13"/>
  <c r="F234" i="13"/>
  <c r="G234" i="13"/>
  <c r="H234" i="13"/>
  <c r="I234" i="13"/>
  <c r="J234" i="13"/>
  <c r="K234" i="13"/>
  <c r="B235" i="13"/>
  <c r="C235" i="13"/>
  <c r="D235" i="13"/>
  <c r="E235" i="13"/>
  <c r="F235" i="13"/>
  <c r="G235" i="13"/>
  <c r="H235" i="13"/>
  <c r="I235" i="13"/>
  <c r="J235" i="13"/>
  <c r="K235" i="13"/>
  <c r="B236" i="13"/>
  <c r="C236" i="13"/>
  <c r="D236" i="13"/>
  <c r="E236" i="13"/>
  <c r="F236" i="13"/>
  <c r="G236" i="13"/>
  <c r="H236" i="13"/>
  <c r="I236" i="13"/>
  <c r="J236" i="13"/>
  <c r="K236" i="13"/>
  <c r="B237" i="13"/>
  <c r="C237" i="13"/>
  <c r="D237" i="13"/>
  <c r="E237" i="13"/>
  <c r="F237" i="13"/>
  <c r="G237" i="13"/>
  <c r="H237" i="13"/>
  <c r="I237" i="13"/>
  <c r="J237" i="13"/>
  <c r="K237" i="13"/>
  <c r="B238" i="13"/>
  <c r="C238" i="13"/>
  <c r="D238" i="13"/>
  <c r="E238" i="13"/>
  <c r="F238" i="13"/>
  <c r="G238" i="13"/>
  <c r="H238" i="13"/>
  <c r="I238" i="13"/>
  <c r="J238" i="13"/>
  <c r="K238" i="13"/>
  <c r="B239" i="13"/>
  <c r="C239" i="13"/>
  <c r="D239" i="13"/>
  <c r="E239" i="13"/>
  <c r="F239" i="13"/>
  <c r="G239" i="13"/>
  <c r="H239" i="13"/>
  <c r="I239" i="13"/>
  <c r="J239" i="13"/>
  <c r="K239" i="13"/>
  <c r="B240" i="13"/>
  <c r="C240" i="13"/>
  <c r="D240" i="13"/>
  <c r="E240" i="13"/>
  <c r="F240" i="13"/>
  <c r="G240" i="13"/>
  <c r="H240" i="13"/>
  <c r="I240" i="13"/>
  <c r="J240" i="13"/>
  <c r="K240" i="13"/>
  <c r="B241" i="13"/>
  <c r="C241" i="13"/>
  <c r="D241" i="13"/>
  <c r="E241" i="13"/>
  <c r="F241" i="13"/>
  <c r="G241" i="13"/>
  <c r="H241" i="13"/>
  <c r="I241" i="13"/>
  <c r="J241" i="13"/>
  <c r="K241" i="13"/>
  <c r="B242" i="13"/>
  <c r="C242" i="13"/>
  <c r="D242" i="13"/>
  <c r="E242" i="13"/>
  <c r="F242" i="13"/>
  <c r="G242" i="13"/>
  <c r="H242" i="13"/>
  <c r="I242" i="13"/>
  <c r="J242" i="13"/>
  <c r="K242" i="13"/>
  <c r="B243" i="13"/>
  <c r="C243" i="13"/>
  <c r="D243" i="13"/>
  <c r="E243" i="13"/>
  <c r="F243" i="13"/>
  <c r="G243" i="13"/>
  <c r="H243" i="13"/>
  <c r="I243" i="13"/>
  <c r="J243" i="13"/>
  <c r="K243" i="13"/>
  <c r="B244" i="13"/>
  <c r="C244" i="13"/>
  <c r="D244" i="13"/>
  <c r="E244" i="13"/>
  <c r="F244" i="13"/>
  <c r="G244" i="13"/>
  <c r="H244" i="13"/>
  <c r="I244" i="13"/>
  <c r="J244" i="13"/>
  <c r="K244" i="13"/>
  <c r="B245" i="13"/>
  <c r="C245" i="13"/>
  <c r="D245" i="13"/>
  <c r="E245" i="13"/>
  <c r="F245" i="13"/>
  <c r="G245" i="13"/>
  <c r="H245" i="13"/>
  <c r="I245" i="13"/>
  <c r="J245" i="13"/>
  <c r="K245" i="13"/>
  <c r="B246" i="13"/>
  <c r="C246" i="13"/>
  <c r="D246" i="13"/>
  <c r="E246" i="13"/>
  <c r="F246" i="13"/>
  <c r="G246" i="13"/>
  <c r="H246" i="13"/>
  <c r="I246" i="13"/>
  <c r="J246" i="13"/>
  <c r="K246" i="13"/>
  <c r="B247" i="13"/>
  <c r="C247" i="13"/>
  <c r="D247" i="13"/>
  <c r="E247" i="13"/>
  <c r="F247" i="13"/>
  <c r="G247" i="13"/>
  <c r="H247" i="13"/>
  <c r="I247" i="13"/>
  <c r="J247" i="13"/>
  <c r="K247" i="13"/>
  <c r="B248" i="13"/>
  <c r="C248" i="13"/>
  <c r="D248" i="13"/>
  <c r="E248" i="13"/>
  <c r="F248" i="13"/>
  <c r="G248" i="13"/>
  <c r="H248" i="13"/>
  <c r="I248" i="13"/>
  <c r="J248" i="13"/>
  <c r="K248" i="13"/>
  <c r="B249" i="13"/>
  <c r="C249" i="13"/>
  <c r="D249" i="13"/>
  <c r="E249" i="13"/>
  <c r="F249" i="13"/>
  <c r="G249" i="13"/>
  <c r="H249" i="13"/>
  <c r="I249" i="13"/>
  <c r="J249" i="13"/>
  <c r="K249" i="13"/>
  <c r="B250" i="13"/>
  <c r="C250" i="13"/>
  <c r="D250" i="13"/>
  <c r="E250" i="13"/>
  <c r="F250" i="13"/>
  <c r="G250" i="13"/>
  <c r="H250" i="13"/>
  <c r="I250" i="13"/>
  <c r="J250" i="13"/>
  <c r="K250" i="13"/>
  <c r="B251" i="13"/>
  <c r="C251" i="13"/>
  <c r="D251" i="13"/>
  <c r="E251" i="13"/>
  <c r="F251" i="13"/>
  <c r="G251" i="13"/>
  <c r="H251" i="13"/>
  <c r="I251" i="13"/>
  <c r="J251" i="13"/>
  <c r="K251" i="13"/>
  <c r="B252" i="13"/>
  <c r="C252" i="13"/>
  <c r="D252" i="13"/>
  <c r="E252" i="13"/>
  <c r="F252" i="13"/>
  <c r="G252" i="13"/>
  <c r="H252" i="13"/>
  <c r="I252" i="13"/>
  <c r="J252" i="13"/>
  <c r="K252" i="13"/>
  <c r="B253" i="13"/>
  <c r="C253" i="13"/>
  <c r="D253" i="13"/>
  <c r="E253" i="13"/>
  <c r="F253" i="13"/>
  <c r="G253" i="13"/>
  <c r="H253" i="13"/>
  <c r="I253" i="13"/>
  <c r="J253" i="13"/>
  <c r="K253" i="13"/>
  <c r="B254" i="13"/>
  <c r="C254" i="13"/>
  <c r="D254" i="13"/>
  <c r="E254" i="13"/>
  <c r="F254" i="13"/>
  <c r="G254" i="13"/>
  <c r="H254" i="13"/>
  <c r="I254" i="13"/>
  <c r="J254" i="13"/>
  <c r="K254" i="13"/>
  <c r="B255" i="13"/>
  <c r="C255" i="13"/>
  <c r="D255" i="13"/>
  <c r="E255" i="13"/>
  <c r="F255" i="13"/>
  <c r="G255" i="13"/>
  <c r="H255" i="13"/>
  <c r="I255" i="13"/>
  <c r="J255" i="13"/>
  <c r="K255" i="13"/>
  <c r="B256" i="13"/>
  <c r="C256" i="13"/>
  <c r="D256" i="13"/>
  <c r="E256" i="13"/>
  <c r="F256" i="13"/>
  <c r="G256" i="13"/>
  <c r="H256" i="13"/>
  <c r="I256" i="13"/>
  <c r="J256" i="13"/>
  <c r="K256" i="13"/>
  <c r="B257" i="13"/>
  <c r="C257" i="13"/>
  <c r="D257" i="13"/>
  <c r="E257" i="13"/>
  <c r="F257" i="13"/>
  <c r="G257" i="13"/>
  <c r="H257" i="13"/>
  <c r="I257" i="13"/>
  <c r="J257" i="13"/>
  <c r="K257" i="13"/>
  <c r="C179" i="13"/>
  <c r="D179" i="13"/>
  <c r="E179" i="13"/>
  <c r="F179" i="13"/>
  <c r="G179" i="13"/>
  <c r="H179" i="13"/>
  <c r="I179" i="13"/>
  <c r="J179" i="13"/>
  <c r="K179" i="13"/>
  <c r="B179" i="13"/>
  <c r="H253" i="12"/>
  <c r="J250" i="12"/>
  <c r="J241" i="12"/>
  <c r="H241" i="12"/>
  <c r="H250" i="12"/>
  <c r="H255" i="12"/>
  <c r="D254" i="12"/>
  <c r="D257" i="12"/>
  <c r="C254" i="12"/>
  <c r="F254" i="12"/>
  <c r="B254" i="12"/>
  <c r="J255" i="12"/>
  <c r="I255" i="12"/>
  <c r="J253" i="12"/>
  <c r="H252" i="12"/>
  <c r="I253" i="12"/>
  <c r="J252" i="12"/>
  <c r="J251" i="12"/>
  <c r="I251" i="12"/>
  <c r="H251" i="12"/>
  <c r="E254" i="12"/>
  <c r="C251" i="12"/>
  <c r="D251" i="12"/>
  <c r="C252" i="12"/>
  <c r="D252" i="12"/>
  <c r="C253" i="12"/>
  <c r="D253" i="12"/>
  <c r="B253" i="12"/>
  <c r="B252" i="12"/>
  <c r="B251" i="12"/>
  <c r="I250" i="12"/>
  <c r="H249" i="12"/>
  <c r="E250" i="12"/>
  <c r="F250" i="12"/>
  <c r="G250" i="12"/>
  <c r="E249" i="12"/>
  <c r="K347" i="13"/>
  <c r="G347" i="13"/>
  <c r="C347" i="13"/>
  <c r="B347" i="13"/>
  <c r="I347" i="13"/>
  <c r="I346" i="13"/>
  <c r="E346" i="13"/>
  <c r="H346" i="13"/>
  <c r="D346" i="13"/>
  <c r="G346" i="13"/>
  <c r="C346" i="13"/>
  <c r="J346" i="13"/>
  <c r="F346" i="13"/>
  <c r="B346" i="13"/>
  <c r="W106" i="20"/>
  <c r="C106" i="20"/>
  <c r="D106" i="20"/>
  <c r="E106" i="20"/>
  <c r="F106" i="20"/>
  <c r="G106" i="20"/>
  <c r="H106" i="20"/>
  <c r="I106" i="20"/>
  <c r="J106" i="20"/>
  <c r="K106" i="20"/>
  <c r="L106" i="20"/>
  <c r="M106" i="20"/>
  <c r="N106" i="20"/>
  <c r="O106" i="20"/>
  <c r="P106" i="20"/>
  <c r="Q106" i="20"/>
  <c r="R106" i="20"/>
  <c r="S106" i="20"/>
  <c r="T106" i="20"/>
  <c r="U106" i="20"/>
  <c r="V106" i="20"/>
  <c r="B106" i="20"/>
  <c r="I9" i="53"/>
  <c r="B9" i="53"/>
  <c r="T9" i="53"/>
  <c r="J9" i="53"/>
  <c r="U9" i="53"/>
  <c r="V9" i="53"/>
  <c r="T110" i="53"/>
  <c r="I14" i="53"/>
  <c r="B14" i="53"/>
  <c r="T14" i="53"/>
  <c r="J14" i="53"/>
  <c r="U14" i="53"/>
  <c r="V14" i="53"/>
  <c r="T111" i="53"/>
  <c r="I19" i="53"/>
  <c r="B19" i="53"/>
  <c r="T19" i="53"/>
  <c r="J19" i="53"/>
  <c r="U19" i="53"/>
  <c r="V19" i="53"/>
  <c r="T112" i="53"/>
  <c r="I24" i="53"/>
  <c r="B24" i="53"/>
  <c r="T24" i="53"/>
  <c r="J24" i="53"/>
  <c r="U24" i="53"/>
  <c r="V24" i="53"/>
  <c r="T113" i="53"/>
  <c r="I29" i="53"/>
  <c r="B29" i="53"/>
  <c r="T29" i="53"/>
  <c r="J29" i="53"/>
  <c r="U29" i="53"/>
  <c r="V29" i="53"/>
  <c r="T114" i="53"/>
  <c r="I34" i="53"/>
  <c r="B34" i="53"/>
  <c r="T34" i="53"/>
  <c r="J34" i="53"/>
  <c r="U34" i="53"/>
  <c r="V34" i="53"/>
  <c r="T115" i="53"/>
  <c r="I39" i="53"/>
  <c r="B39" i="53"/>
  <c r="T39" i="53"/>
  <c r="J39" i="53"/>
  <c r="U39" i="53"/>
  <c r="V39" i="53"/>
  <c r="T116" i="53"/>
  <c r="I44" i="53"/>
  <c r="B44" i="53"/>
  <c r="T44" i="53"/>
  <c r="J44" i="53"/>
  <c r="U44" i="53"/>
  <c r="V44" i="53"/>
  <c r="T117" i="53"/>
  <c r="I49" i="53"/>
  <c r="B49" i="53"/>
  <c r="T49" i="53"/>
  <c r="J49" i="53"/>
  <c r="U49" i="53"/>
  <c r="V49" i="53"/>
  <c r="T118" i="53"/>
  <c r="I54" i="53"/>
  <c r="B54" i="53"/>
  <c r="T54" i="53"/>
  <c r="J54" i="53"/>
  <c r="U54" i="53"/>
  <c r="V54" i="53"/>
  <c r="T119" i="53"/>
  <c r="I59" i="53"/>
  <c r="B59" i="53"/>
  <c r="T59" i="53"/>
  <c r="J59" i="53"/>
  <c r="U59" i="53"/>
  <c r="V59" i="53"/>
  <c r="T120" i="53"/>
  <c r="I64" i="53"/>
  <c r="B64" i="53"/>
  <c r="T64" i="53"/>
  <c r="J64" i="53"/>
  <c r="U64" i="53"/>
  <c r="V64" i="53"/>
  <c r="T121" i="53"/>
  <c r="I69" i="53"/>
  <c r="B69" i="53"/>
  <c r="T69" i="53"/>
  <c r="J69" i="53"/>
  <c r="U69" i="53"/>
  <c r="V69" i="53"/>
  <c r="T122" i="53"/>
  <c r="I74" i="53"/>
  <c r="B74" i="53"/>
  <c r="T74" i="53"/>
  <c r="J74" i="53"/>
  <c r="U74" i="53"/>
  <c r="V74" i="53"/>
  <c r="T123" i="53"/>
  <c r="I79" i="53"/>
  <c r="B79" i="53"/>
  <c r="T79" i="53"/>
  <c r="J79" i="53"/>
  <c r="U79" i="53"/>
  <c r="V79" i="53"/>
  <c r="T124" i="53"/>
  <c r="I84" i="53"/>
  <c r="B84" i="53"/>
  <c r="T84" i="53"/>
  <c r="J84" i="53"/>
  <c r="U84" i="53"/>
  <c r="V84" i="53"/>
  <c r="T125" i="53"/>
  <c r="I89" i="53"/>
  <c r="B89" i="53"/>
  <c r="T89" i="53"/>
  <c r="J89" i="53"/>
  <c r="U89" i="53"/>
  <c r="V89" i="53"/>
  <c r="T126" i="53"/>
  <c r="I94" i="53"/>
  <c r="B94" i="53"/>
  <c r="T94" i="53"/>
  <c r="J94" i="53"/>
  <c r="U94" i="53"/>
  <c r="V94" i="53"/>
  <c r="T127" i="53"/>
  <c r="I4" i="53"/>
  <c r="B4" i="53"/>
  <c r="T4" i="53"/>
  <c r="J4" i="53"/>
  <c r="U4" i="53"/>
  <c r="V4" i="53"/>
  <c r="T109" i="53"/>
  <c r="AG23" i="22"/>
  <c r="AG19" i="22"/>
  <c r="AG49" i="22"/>
  <c r="AC23" i="22"/>
  <c r="AC19" i="22"/>
  <c r="AC49" i="22"/>
  <c r="AD23" i="22"/>
  <c r="AD19" i="22"/>
  <c r="AD49" i="22"/>
  <c r="AE23" i="22"/>
  <c r="AE19" i="22"/>
  <c r="AE49" i="22"/>
  <c r="AF23" i="22"/>
  <c r="AF19" i="22"/>
  <c r="AF49" i="22"/>
  <c r="AH23" i="22"/>
  <c r="AH19" i="22"/>
  <c r="AH49" i="22"/>
  <c r="AI23" i="22"/>
  <c r="AI19" i="22"/>
  <c r="AI49" i="22"/>
  <c r="AJ23" i="22"/>
  <c r="AJ19" i="22"/>
  <c r="AJ49" i="22"/>
  <c r="AK23" i="22"/>
  <c r="AK19" i="22"/>
  <c r="AK49" i="22"/>
  <c r="AL23" i="22"/>
  <c r="AL19" i="22"/>
  <c r="AL49" i="22"/>
  <c r="AM23" i="22"/>
  <c r="AM19" i="22"/>
  <c r="AM49" i="22"/>
  <c r="AN23" i="22"/>
  <c r="AN19" i="22"/>
  <c r="AN49" i="22"/>
  <c r="AO23" i="22"/>
  <c r="AO19" i="22"/>
  <c r="AO49" i="22"/>
  <c r="AP23" i="22"/>
  <c r="AP19" i="22"/>
  <c r="AP49" i="22"/>
  <c r="U46" i="14"/>
  <c r="Z46" i="14"/>
  <c r="Y46" i="14"/>
  <c r="X46" i="14"/>
  <c r="W46" i="14"/>
  <c r="V46" i="14"/>
  <c r="T46" i="14"/>
  <c r="E176" i="12"/>
  <c r="I252" i="12"/>
  <c r="J249" i="12"/>
  <c r="B214" i="12"/>
  <c r="B201" i="12"/>
  <c r="B188" i="12"/>
  <c r="B175" i="12"/>
  <c r="B162" i="12"/>
  <c r="B149" i="12"/>
  <c r="B136" i="12"/>
  <c r="B123" i="12"/>
  <c r="B110" i="12"/>
  <c r="B97" i="12"/>
  <c r="B84" i="12"/>
  <c r="B71" i="12"/>
  <c r="H84" i="12"/>
  <c r="E253" i="12"/>
  <c r="E251" i="12"/>
  <c r="I249" i="12"/>
  <c r="F249" i="12"/>
  <c r="J248" i="12"/>
  <c r="I248" i="12"/>
  <c r="H248" i="12"/>
  <c r="F248" i="12"/>
  <c r="E248" i="12"/>
  <c r="J247" i="12"/>
  <c r="I247" i="12"/>
  <c r="H247" i="12"/>
  <c r="F247" i="12"/>
  <c r="E247" i="12"/>
  <c r="J246" i="12"/>
  <c r="I246" i="12"/>
  <c r="H246" i="12"/>
  <c r="F246" i="12"/>
  <c r="E246" i="12"/>
  <c r="J245" i="12"/>
  <c r="I245" i="12"/>
  <c r="H245" i="12"/>
  <c r="F245" i="12"/>
  <c r="E245" i="12"/>
  <c r="J244" i="12"/>
  <c r="I244" i="12"/>
  <c r="H244" i="12"/>
  <c r="F244" i="12"/>
  <c r="E244" i="12"/>
  <c r="J243" i="12"/>
  <c r="I243" i="12"/>
  <c r="H243" i="12"/>
  <c r="F243" i="12"/>
  <c r="E243" i="12"/>
  <c r="J242" i="12"/>
  <c r="I242" i="12"/>
  <c r="H242" i="12"/>
  <c r="F242" i="12"/>
  <c r="E242" i="12"/>
  <c r="I241" i="12"/>
  <c r="F241" i="12"/>
  <c r="E241" i="12"/>
  <c r="J239" i="12"/>
  <c r="I239" i="12"/>
  <c r="H239" i="12"/>
  <c r="F239" i="12"/>
  <c r="E239" i="12"/>
  <c r="J238" i="12"/>
  <c r="I238" i="12"/>
  <c r="H238" i="12"/>
  <c r="F238" i="12"/>
  <c r="E238" i="12"/>
  <c r="J237" i="12"/>
  <c r="I237" i="12"/>
  <c r="H237" i="12"/>
  <c r="F237" i="12"/>
  <c r="E237" i="12"/>
  <c r="J236" i="12"/>
  <c r="I236" i="12"/>
  <c r="H236" i="12"/>
  <c r="F236" i="12"/>
  <c r="E236" i="12"/>
  <c r="J235" i="12"/>
  <c r="I235" i="12"/>
  <c r="H235" i="12"/>
  <c r="F235" i="12"/>
  <c r="E235" i="12"/>
  <c r="J234" i="12"/>
  <c r="I234" i="12"/>
  <c r="H234" i="12"/>
  <c r="F234" i="12"/>
  <c r="E234" i="12"/>
  <c r="J233" i="12"/>
  <c r="I233" i="12"/>
  <c r="H233" i="12"/>
  <c r="F233" i="12"/>
  <c r="E233" i="12"/>
  <c r="J232" i="12"/>
  <c r="I232" i="12"/>
  <c r="H232" i="12"/>
  <c r="F232" i="12"/>
  <c r="E232" i="12"/>
  <c r="J231" i="12"/>
  <c r="I231" i="12"/>
  <c r="H231" i="12"/>
  <c r="F231" i="12"/>
  <c r="E231" i="12"/>
  <c r="J230" i="12"/>
  <c r="I230" i="12"/>
  <c r="H230" i="12"/>
  <c r="F230" i="12"/>
  <c r="E230" i="12"/>
  <c r="J229" i="12"/>
  <c r="I229" i="12"/>
  <c r="H229" i="12"/>
  <c r="F229" i="12"/>
  <c r="E229" i="12"/>
  <c r="J228" i="12"/>
  <c r="I228" i="12"/>
  <c r="H228" i="12"/>
  <c r="F228" i="12"/>
  <c r="E228" i="12"/>
  <c r="F226" i="12"/>
  <c r="E226" i="12"/>
  <c r="F225" i="12"/>
  <c r="E225" i="12"/>
  <c r="F224" i="12"/>
  <c r="E224" i="12"/>
  <c r="F223" i="12"/>
  <c r="E223" i="12"/>
  <c r="F222" i="12"/>
  <c r="E222" i="12"/>
  <c r="F221" i="12"/>
  <c r="E221" i="12"/>
  <c r="F220" i="12"/>
  <c r="E220" i="12"/>
  <c r="F219" i="12"/>
  <c r="E219" i="12"/>
  <c r="F218" i="12"/>
  <c r="E218" i="12"/>
  <c r="F217" i="12"/>
  <c r="E217" i="12"/>
  <c r="F216" i="12"/>
  <c r="E216" i="12"/>
  <c r="F215" i="12"/>
  <c r="E215" i="12"/>
  <c r="D214" i="12"/>
  <c r="C214" i="12"/>
  <c r="F213" i="12"/>
  <c r="E213" i="12"/>
  <c r="F212" i="12"/>
  <c r="E212" i="12"/>
  <c r="F211" i="12"/>
  <c r="E211" i="12"/>
  <c r="F210" i="12"/>
  <c r="E210" i="12"/>
  <c r="F209" i="12"/>
  <c r="E209" i="12"/>
  <c r="F208" i="12"/>
  <c r="E208" i="12"/>
  <c r="F207" i="12"/>
  <c r="E207" i="12"/>
  <c r="F206" i="12"/>
  <c r="E206" i="12"/>
  <c r="F205" i="12"/>
  <c r="E205" i="12"/>
  <c r="F204" i="12"/>
  <c r="E204" i="12"/>
  <c r="F203" i="12"/>
  <c r="E203" i="12"/>
  <c r="F202" i="12"/>
  <c r="E202" i="12"/>
  <c r="D201" i="12"/>
  <c r="E201" i="12"/>
  <c r="C201" i="12"/>
  <c r="F200" i="12"/>
  <c r="E200" i="12"/>
  <c r="F199" i="12"/>
  <c r="E199" i="12"/>
  <c r="F198" i="12"/>
  <c r="E198" i="12"/>
  <c r="F197" i="12"/>
  <c r="E197" i="12"/>
  <c r="F196" i="12"/>
  <c r="E196" i="12"/>
  <c r="F195" i="12"/>
  <c r="E195" i="12"/>
  <c r="F194" i="12"/>
  <c r="E194" i="12"/>
  <c r="F193" i="12"/>
  <c r="E193" i="12"/>
  <c r="F192" i="12"/>
  <c r="E192" i="12"/>
  <c r="F191" i="12"/>
  <c r="E191" i="12"/>
  <c r="F190" i="12"/>
  <c r="E190" i="12"/>
  <c r="F189" i="12"/>
  <c r="E189" i="12"/>
  <c r="D188" i="12"/>
  <c r="C188" i="12"/>
  <c r="F187" i="12"/>
  <c r="E187" i="12"/>
  <c r="F186" i="12"/>
  <c r="E186" i="12"/>
  <c r="F185" i="12"/>
  <c r="E185" i="12"/>
  <c r="F184" i="12"/>
  <c r="E184" i="12"/>
  <c r="F183" i="12"/>
  <c r="E183" i="12"/>
  <c r="F182" i="12"/>
  <c r="E182" i="12"/>
  <c r="F181" i="12"/>
  <c r="E181" i="12"/>
  <c r="F180" i="12"/>
  <c r="E180" i="12"/>
  <c r="F179" i="12"/>
  <c r="E179" i="12"/>
  <c r="F178" i="12"/>
  <c r="E178" i="12"/>
  <c r="F177" i="12"/>
  <c r="E177" i="12"/>
  <c r="F176" i="12"/>
  <c r="G176" i="12"/>
  <c r="D175" i="12"/>
  <c r="C175" i="12"/>
  <c r="F174" i="12"/>
  <c r="E174" i="12"/>
  <c r="F173" i="12"/>
  <c r="E173" i="12"/>
  <c r="F172" i="12"/>
  <c r="E172" i="12"/>
  <c r="F171" i="12"/>
  <c r="E171" i="12"/>
  <c r="F170" i="12"/>
  <c r="E170" i="12"/>
  <c r="F169" i="12"/>
  <c r="E169" i="12"/>
  <c r="F168" i="12"/>
  <c r="E168" i="12"/>
  <c r="F167" i="12"/>
  <c r="E167" i="12"/>
  <c r="F166" i="12"/>
  <c r="E166" i="12"/>
  <c r="F165" i="12"/>
  <c r="E165" i="12"/>
  <c r="F164" i="12"/>
  <c r="E164" i="12"/>
  <c r="F163" i="12"/>
  <c r="E163" i="12"/>
  <c r="D162" i="12"/>
  <c r="C162" i="12"/>
  <c r="F161" i="12"/>
  <c r="E161" i="12"/>
  <c r="F160" i="12"/>
  <c r="E160" i="12"/>
  <c r="F159" i="12"/>
  <c r="E159" i="12"/>
  <c r="F158" i="12"/>
  <c r="E158" i="12"/>
  <c r="F157" i="12"/>
  <c r="E157" i="12"/>
  <c r="F156" i="12"/>
  <c r="E156" i="12"/>
  <c r="F155" i="12"/>
  <c r="E155" i="12"/>
  <c r="F154" i="12"/>
  <c r="E154" i="12"/>
  <c r="F153" i="12"/>
  <c r="E153" i="12"/>
  <c r="F152" i="12"/>
  <c r="E152" i="12"/>
  <c r="F151" i="12"/>
  <c r="E151" i="12"/>
  <c r="F150" i="12"/>
  <c r="E150" i="12"/>
  <c r="D149" i="12"/>
  <c r="E149" i="12"/>
  <c r="C149" i="12"/>
  <c r="F148" i="12"/>
  <c r="E148" i="12"/>
  <c r="F147" i="12"/>
  <c r="E147" i="12"/>
  <c r="F146" i="12"/>
  <c r="E146" i="12"/>
  <c r="F145" i="12"/>
  <c r="E145" i="12"/>
  <c r="F144" i="12"/>
  <c r="E144" i="12"/>
  <c r="F143" i="12"/>
  <c r="E143" i="12"/>
  <c r="F142" i="12"/>
  <c r="E142" i="12"/>
  <c r="F141" i="12"/>
  <c r="E141" i="12"/>
  <c r="F140" i="12"/>
  <c r="E140" i="12"/>
  <c r="F139" i="12"/>
  <c r="E139" i="12"/>
  <c r="F138" i="12"/>
  <c r="E138" i="12"/>
  <c r="F137" i="12"/>
  <c r="E137" i="12"/>
  <c r="D136" i="12"/>
  <c r="C136" i="12"/>
  <c r="F135" i="12"/>
  <c r="E135" i="12"/>
  <c r="F134" i="12"/>
  <c r="E134" i="12"/>
  <c r="F133" i="12"/>
  <c r="E133" i="12"/>
  <c r="F132" i="12"/>
  <c r="E132" i="12"/>
  <c r="F131" i="12"/>
  <c r="E131" i="12"/>
  <c r="F130" i="12"/>
  <c r="E130" i="12"/>
  <c r="F129" i="12"/>
  <c r="E129" i="12"/>
  <c r="F128" i="12"/>
  <c r="E128" i="12"/>
  <c r="F127" i="12"/>
  <c r="E127" i="12"/>
  <c r="F126" i="12"/>
  <c r="E126" i="12"/>
  <c r="F125" i="12"/>
  <c r="E125" i="12"/>
  <c r="F124" i="12"/>
  <c r="E124" i="12"/>
  <c r="D123" i="12"/>
  <c r="C123" i="12"/>
  <c r="H123" i="12"/>
  <c r="F122" i="12"/>
  <c r="E122" i="12"/>
  <c r="F121" i="12"/>
  <c r="E121" i="12"/>
  <c r="F120" i="12"/>
  <c r="E120" i="12"/>
  <c r="F119" i="12"/>
  <c r="E119" i="12"/>
  <c r="F118" i="12"/>
  <c r="E118" i="12"/>
  <c r="F117" i="12"/>
  <c r="E117" i="12"/>
  <c r="F116" i="12"/>
  <c r="E116" i="12"/>
  <c r="F115" i="12"/>
  <c r="E115" i="12"/>
  <c r="F114" i="12"/>
  <c r="E114" i="12"/>
  <c r="F113" i="12"/>
  <c r="E113" i="12"/>
  <c r="F112" i="12"/>
  <c r="E112" i="12"/>
  <c r="F111" i="12"/>
  <c r="E111" i="12"/>
  <c r="D110" i="12"/>
  <c r="C110" i="12"/>
  <c r="F109" i="12"/>
  <c r="E109" i="12"/>
  <c r="F108" i="12"/>
  <c r="E108" i="12"/>
  <c r="F107" i="12"/>
  <c r="E107" i="12"/>
  <c r="F106" i="12"/>
  <c r="E106" i="12"/>
  <c r="F105" i="12"/>
  <c r="E105" i="12"/>
  <c r="F104" i="12"/>
  <c r="E104" i="12"/>
  <c r="F103" i="12"/>
  <c r="E103" i="12"/>
  <c r="F102" i="12"/>
  <c r="E102" i="12"/>
  <c r="F101" i="12"/>
  <c r="E101" i="12"/>
  <c r="F100" i="12"/>
  <c r="E100" i="12"/>
  <c r="F99" i="12"/>
  <c r="E99" i="12"/>
  <c r="F98" i="12"/>
  <c r="E98" i="12"/>
  <c r="D97" i="12"/>
  <c r="C97" i="12"/>
  <c r="H97" i="12"/>
  <c r="F96" i="12"/>
  <c r="E96" i="12"/>
  <c r="F95" i="12"/>
  <c r="E95" i="12"/>
  <c r="F94" i="12"/>
  <c r="E94" i="12"/>
  <c r="F93" i="12"/>
  <c r="E93" i="12"/>
  <c r="F92" i="12"/>
  <c r="E92" i="12"/>
  <c r="F91" i="12"/>
  <c r="E91" i="12"/>
  <c r="F90" i="12"/>
  <c r="E90" i="12"/>
  <c r="F89" i="12"/>
  <c r="E89" i="12"/>
  <c r="F88" i="12"/>
  <c r="E88" i="12"/>
  <c r="F87" i="12"/>
  <c r="E87" i="12"/>
  <c r="F86" i="12"/>
  <c r="E86" i="12"/>
  <c r="F85" i="12"/>
  <c r="E85" i="12"/>
  <c r="D84" i="12"/>
  <c r="C84" i="12"/>
  <c r="F83" i="12"/>
  <c r="E83" i="12"/>
  <c r="F82" i="12"/>
  <c r="E82" i="12"/>
  <c r="F81" i="12"/>
  <c r="E81" i="12"/>
  <c r="F80" i="12"/>
  <c r="E80" i="12"/>
  <c r="F79" i="12"/>
  <c r="E79" i="12"/>
  <c r="F78" i="12"/>
  <c r="E78" i="12"/>
  <c r="F77" i="12"/>
  <c r="E77" i="12"/>
  <c r="F76" i="12"/>
  <c r="E76" i="12"/>
  <c r="F75" i="12"/>
  <c r="E75" i="12"/>
  <c r="F74" i="12"/>
  <c r="E74" i="12"/>
  <c r="F73" i="12"/>
  <c r="E73" i="12"/>
  <c r="F72" i="12"/>
  <c r="E72" i="12"/>
  <c r="D71" i="12"/>
  <c r="E71" i="12"/>
  <c r="C71" i="12"/>
  <c r="F70" i="12"/>
  <c r="E70" i="12"/>
  <c r="F69" i="12"/>
  <c r="E69" i="12"/>
  <c r="F68" i="12"/>
  <c r="E68" i="12"/>
  <c r="F67" i="12"/>
  <c r="E67" i="12"/>
  <c r="F66" i="12"/>
  <c r="E66" i="12"/>
  <c r="F65" i="12"/>
  <c r="E65" i="12"/>
  <c r="F64" i="12"/>
  <c r="E64" i="12"/>
  <c r="F63" i="12"/>
  <c r="E63" i="12"/>
  <c r="F62" i="12"/>
  <c r="E62" i="12"/>
  <c r="F61" i="12"/>
  <c r="E61" i="12"/>
  <c r="F60" i="12"/>
  <c r="E60" i="12"/>
  <c r="F59" i="12"/>
  <c r="E59" i="12"/>
  <c r="D58" i="12"/>
  <c r="C58" i="12"/>
  <c r="B58" i="12"/>
  <c r="F57" i="12"/>
  <c r="E57" i="12"/>
  <c r="F56" i="12"/>
  <c r="E56" i="12"/>
  <c r="F55" i="12"/>
  <c r="E55" i="12"/>
  <c r="F54" i="12"/>
  <c r="E54" i="12"/>
  <c r="F53" i="12"/>
  <c r="E53" i="12"/>
  <c r="F52" i="12"/>
  <c r="E52" i="12"/>
  <c r="F51" i="12"/>
  <c r="E51" i="12"/>
  <c r="F50" i="12"/>
  <c r="E50" i="12"/>
  <c r="F49" i="12"/>
  <c r="E49" i="12"/>
  <c r="F48" i="12"/>
  <c r="E48" i="12"/>
  <c r="F47" i="12"/>
  <c r="E47" i="12"/>
  <c r="F46" i="12"/>
  <c r="E46" i="12"/>
  <c r="D45" i="12"/>
  <c r="C45" i="12"/>
  <c r="B45" i="12"/>
  <c r="F44" i="12"/>
  <c r="E44" i="12"/>
  <c r="F43" i="12"/>
  <c r="E43" i="12"/>
  <c r="F42" i="12"/>
  <c r="E42" i="12"/>
  <c r="F41" i="12"/>
  <c r="E41" i="12"/>
  <c r="F40" i="12"/>
  <c r="E40" i="12"/>
  <c r="F39" i="12"/>
  <c r="E39" i="12"/>
  <c r="F38" i="12"/>
  <c r="E38" i="12"/>
  <c r="F37" i="12"/>
  <c r="E37" i="12"/>
  <c r="F36" i="12"/>
  <c r="E36" i="12"/>
  <c r="F35" i="12"/>
  <c r="E35" i="12"/>
  <c r="F34" i="12"/>
  <c r="E34" i="12"/>
  <c r="F33" i="12"/>
  <c r="E33" i="12"/>
  <c r="D32" i="12"/>
  <c r="C32" i="12"/>
  <c r="B32" i="12"/>
  <c r="F31" i="12"/>
  <c r="E31" i="12"/>
  <c r="F30" i="12"/>
  <c r="E30" i="12"/>
  <c r="F29" i="12"/>
  <c r="E29" i="12"/>
  <c r="F28" i="12"/>
  <c r="E28" i="12"/>
  <c r="F27" i="12"/>
  <c r="E27" i="12"/>
  <c r="F26" i="12"/>
  <c r="E26" i="12"/>
  <c r="F25" i="12"/>
  <c r="E25" i="12"/>
  <c r="F24" i="12"/>
  <c r="E24" i="12"/>
  <c r="F23" i="12"/>
  <c r="E23" i="12"/>
  <c r="F22" i="12"/>
  <c r="E22" i="12"/>
  <c r="F21" i="12"/>
  <c r="E21" i="12"/>
  <c r="F20" i="12"/>
  <c r="E20" i="12"/>
  <c r="D19" i="12"/>
  <c r="C19" i="12"/>
  <c r="B19" i="12"/>
  <c r="E19" i="12"/>
  <c r="F18" i="12"/>
  <c r="E18" i="12"/>
  <c r="F17" i="12"/>
  <c r="E17" i="12"/>
  <c r="F16" i="12"/>
  <c r="E16" i="12"/>
  <c r="F15" i="12"/>
  <c r="E15" i="12"/>
  <c r="F14" i="12"/>
  <c r="E14" i="12"/>
  <c r="F13" i="12"/>
  <c r="E13" i="12"/>
  <c r="F12" i="12"/>
  <c r="E12" i="12"/>
  <c r="F11" i="12"/>
  <c r="E11" i="12"/>
  <c r="F10" i="12"/>
  <c r="E10" i="12"/>
  <c r="F9" i="12"/>
  <c r="E9" i="12"/>
  <c r="F8" i="12"/>
  <c r="E8" i="12"/>
  <c r="F7" i="12"/>
  <c r="E7" i="12"/>
  <c r="D6" i="12"/>
  <c r="C6" i="12"/>
  <c r="B6" i="12"/>
  <c r="E6" i="12"/>
  <c r="X33" i="2"/>
  <c r="X34" i="2"/>
  <c r="X35" i="2"/>
  <c r="X36" i="2"/>
  <c r="X37" i="2"/>
  <c r="X38" i="2"/>
  <c r="X39" i="2"/>
  <c r="X40" i="2"/>
  <c r="X41" i="2"/>
  <c r="X42" i="2"/>
  <c r="X43" i="2"/>
  <c r="X44" i="2"/>
  <c r="X45" i="2"/>
  <c r="X46" i="2"/>
  <c r="X47" i="2"/>
  <c r="X48" i="2"/>
  <c r="X49" i="2"/>
  <c r="X50" i="2"/>
  <c r="X51" i="2"/>
  <c r="E52" i="2"/>
  <c r="H110" i="12"/>
  <c r="E175" i="12"/>
  <c r="F252" i="12"/>
  <c r="F253" i="12"/>
  <c r="G253" i="12"/>
  <c r="E136" i="12"/>
  <c r="H188" i="12"/>
  <c r="E252" i="12"/>
  <c r="G252" i="12"/>
  <c r="E227" i="12"/>
  <c r="H45" i="12"/>
  <c r="J45" i="12"/>
  <c r="H71" i="12"/>
  <c r="H149" i="12"/>
  <c r="H175" i="12"/>
  <c r="H201" i="12"/>
  <c r="H227" i="12"/>
  <c r="G254" i="12"/>
  <c r="J97" i="12"/>
  <c r="F136" i="12"/>
  <c r="J201" i="12"/>
  <c r="I227" i="12"/>
  <c r="G241" i="12"/>
  <c r="G242" i="12"/>
  <c r="G244" i="12"/>
  <c r="G246" i="12"/>
  <c r="G248" i="12"/>
  <c r="G20" i="12"/>
  <c r="G21" i="12"/>
  <c r="G22" i="12"/>
  <c r="G23" i="12"/>
  <c r="G24" i="12"/>
  <c r="G25" i="12"/>
  <c r="G26" i="12"/>
  <c r="G27" i="12"/>
  <c r="G28" i="12"/>
  <c r="G29" i="12"/>
  <c r="G30" i="12"/>
  <c r="G31" i="12"/>
  <c r="G46" i="12"/>
  <c r="G47" i="12"/>
  <c r="G48" i="12"/>
  <c r="G49" i="12"/>
  <c r="G50" i="12"/>
  <c r="G51" i="12"/>
  <c r="G52" i="12"/>
  <c r="G53" i="12"/>
  <c r="G54" i="12"/>
  <c r="G55" i="12"/>
  <c r="G56" i="12"/>
  <c r="G57" i="12"/>
  <c r="G85" i="12"/>
  <c r="G86" i="12"/>
  <c r="G87" i="12"/>
  <c r="G88" i="12"/>
  <c r="G89" i="12"/>
  <c r="G90" i="12"/>
  <c r="G91" i="12"/>
  <c r="G92" i="12"/>
  <c r="G93" i="12"/>
  <c r="G94" i="12"/>
  <c r="G95" i="12"/>
  <c r="G96" i="12"/>
  <c r="G138" i="12"/>
  <c r="G139" i="12"/>
  <c r="G140" i="12"/>
  <c r="G142" i="12"/>
  <c r="G143" i="12"/>
  <c r="G144" i="12"/>
  <c r="G146" i="12"/>
  <c r="G147" i="12"/>
  <c r="G148" i="12"/>
  <c r="G7" i="12"/>
  <c r="G8" i="12"/>
  <c r="G9" i="12"/>
  <c r="G10" i="12"/>
  <c r="G11" i="12"/>
  <c r="G12" i="12"/>
  <c r="G13" i="12"/>
  <c r="G14" i="12"/>
  <c r="G15" i="12"/>
  <c r="G16" i="12"/>
  <c r="G17" i="12"/>
  <c r="G18" i="12"/>
  <c r="G33" i="12"/>
  <c r="G34" i="12"/>
  <c r="G35" i="12"/>
  <c r="G36" i="12"/>
  <c r="G37" i="12"/>
  <c r="G38" i="12"/>
  <c r="G39" i="12"/>
  <c r="G40" i="12"/>
  <c r="G41" i="12"/>
  <c r="G42" i="12"/>
  <c r="G43" i="12"/>
  <c r="G44" i="12"/>
  <c r="G59" i="12"/>
  <c r="G60" i="12"/>
  <c r="G61" i="12"/>
  <c r="G62" i="12"/>
  <c r="G63" i="12"/>
  <c r="G64" i="12"/>
  <c r="G65" i="12"/>
  <c r="G66" i="12"/>
  <c r="G67" i="12"/>
  <c r="G68" i="12"/>
  <c r="G69" i="12"/>
  <c r="G70" i="12"/>
  <c r="G72" i="12"/>
  <c r="G73" i="12"/>
  <c r="G74" i="12"/>
  <c r="G75" i="12"/>
  <c r="G76" i="12"/>
  <c r="G77" i="12"/>
  <c r="G78" i="12"/>
  <c r="G79" i="12"/>
  <c r="G80" i="12"/>
  <c r="G81" i="12"/>
  <c r="G82" i="12"/>
  <c r="G83" i="12"/>
  <c r="G98" i="12"/>
  <c r="G99" i="12"/>
  <c r="G100" i="12"/>
  <c r="G101" i="12"/>
  <c r="G102" i="12"/>
  <c r="G103" i="12"/>
  <c r="G104" i="12"/>
  <c r="G124" i="12"/>
  <c r="G125" i="12"/>
  <c r="G126" i="12"/>
  <c r="G128" i="12"/>
  <c r="G129" i="12"/>
  <c r="G130" i="12"/>
  <c r="G132" i="12"/>
  <c r="G133" i="12"/>
  <c r="G134" i="12"/>
  <c r="G189" i="12"/>
  <c r="G190" i="12"/>
  <c r="G191" i="12"/>
  <c r="G192" i="12"/>
  <c r="G193" i="12"/>
  <c r="G194" i="12"/>
  <c r="G195" i="12"/>
  <c r="G196" i="12"/>
  <c r="G197" i="12"/>
  <c r="G198" i="12"/>
  <c r="G199" i="12"/>
  <c r="G200" i="12"/>
  <c r="G239" i="12"/>
  <c r="G243" i="12"/>
  <c r="G245" i="12"/>
  <c r="G247" i="12"/>
  <c r="G249" i="12"/>
  <c r="G177" i="12"/>
  <c r="G178" i="12"/>
  <c r="G179" i="12"/>
  <c r="G180" i="12"/>
  <c r="G181" i="12"/>
  <c r="G182" i="12"/>
  <c r="G183" i="12"/>
  <c r="G184" i="12"/>
  <c r="G185" i="12"/>
  <c r="G186" i="12"/>
  <c r="G187" i="12"/>
  <c r="F251" i="12"/>
  <c r="G251" i="12"/>
  <c r="G228" i="12"/>
  <c r="G230" i="12"/>
  <c r="G232" i="12"/>
  <c r="G234" i="12"/>
  <c r="G236" i="12"/>
  <c r="G238" i="12"/>
  <c r="G229" i="12"/>
  <c r="G231" i="12"/>
  <c r="G233" i="12"/>
  <c r="G235" i="12"/>
  <c r="G237" i="12"/>
  <c r="G215" i="12"/>
  <c r="G216" i="12"/>
  <c r="G217" i="12"/>
  <c r="G218" i="12"/>
  <c r="G219" i="12"/>
  <c r="G220" i="12"/>
  <c r="G221" i="12"/>
  <c r="G222" i="12"/>
  <c r="G223" i="12"/>
  <c r="G224" i="12"/>
  <c r="G225" i="12"/>
  <c r="G226" i="12"/>
  <c r="J227" i="12"/>
  <c r="G202" i="12"/>
  <c r="G203" i="12"/>
  <c r="G204" i="12"/>
  <c r="G205" i="12"/>
  <c r="G206" i="12"/>
  <c r="G207" i="12"/>
  <c r="G208" i="12"/>
  <c r="G209" i="12"/>
  <c r="G210" i="12"/>
  <c r="G211" i="12"/>
  <c r="G212" i="12"/>
  <c r="G213" i="12"/>
  <c r="H214" i="12"/>
  <c r="J214" i="12"/>
  <c r="I214" i="12"/>
  <c r="I201" i="12"/>
  <c r="I188" i="12"/>
  <c r="J188" i="12"/>
  <c r="G163" i="12"/>
  <c r="G164" i="12"/>
  <c r="G165" i="12"/>
  <c r="G166" i="12"/>
  <c r="G167" i="12"/>
  <c r="G168" i="12"/>
  <c r="G169" i="12"/>
  <c r="G170" i="12"/>
  <c r="G171" i="12"/>
  <c r="G172" i="12"/>
  <c r="G173" i="12"/>
  <c r="G174" i="12"/>
  <c r="J175" i="12"/>
  <c r="I175" i="12"/>
  <c r="G150" i="12"/>
  <c r="G151" i="12"/>
  <c r="G152" i="12"/>
  <c r="G153" i="12"/>
  <c r="G154" i="12"/>
  <c r="G155" i="12"/>
  <c r="G156" i="12"/>
  <c r="G157" i="12"/>
  <c r="G158" i="12"/>
  <c r="G159" i="12"/>
  <c r="G160" i="12"/>
  <c r="G161" i="12"/>
  <c r="H162" i="12"/>
  <c r="J162" i="12"/>
  <c r="I162" i="12"/>
  <c r="J136" i="12"/>
  <c r="I149" i="12"/>
  <c r="J149" i="12"/>
  <c r="E123" i="12"/>
  <c r="G111" i="12"/>
  <c r="G112" i="12"/>
  <c r="G113" i="12"/>
  <c r="G114" i="12"/>
  <c r="G115" i="12"/>
  <c r="G116" i="12"/>
  <c r="G117" i="12"/>
  <c r="G118" i="12"/>
  <c r="G119" i="12"/>
  <c r="G120" i="12"/>
  <c r="G121" i="12"/>
  <c r="G122" i="12"/>
  <c r="I123" i="12"/>
  <c r="G105" i="12"/>
  <c r="G106" i="12"/>
  <c r="G107" i="12"/>
  <c r="G108" i="12"/>
  <c r="G109" i="12"/>
  <c r="J110" i="12"/>
  <c r="E97" i="12"/>
  <c r="I110" i="12"/>
  <c r="I97" i="12"/>
  <c r="I84" i="12"/>
  <c r="J84" i="12"/>
  <c r="J71" i="12"/>
  <c r="I71" i="12"/>
  <c r="E45" i="12"/>
  <c r="I58" i="12"/>
  <c r="H58" i="12"/>
  <c r="J58" i="12"/>
  <c r="I45" i="12"/>
  <c r="H32" i="12"/>
  <c r="J32" i="12"/>
  <c r="I32" i="12"/>
  <c r="H19" i="12"/>
  <c r="J19" i="12"/>
  <c r="F6" i="12"/>
  <c r="G6" i="12"/>
  <c r="I19" i="12"/>
  <c r="F19" i="12"/>
  <c r="G19" i="12"/>
  <c r="E32" i="12"/>
  <c r="F45" i="12"/>
  <c r="E58" i="12"/>
  <c r="F71" i="12"/>
  <c r="G71" i="12"/>
  <c r="E84" i="12"/>
  <c r="F97" i="12"/>
  <c r="E110" i="12"/>
  <c r="J123" i="12"/>
  <c r="F123" i="12"/>
  <c r="G127" i="12"/>
  <c r="G131" i="12"/>
  <c r="G135" i="12"/>
  <c r="G136" i="12"/>
  <c r="H136" i="12"/>
  <c r="G137" i="12"/>
  <c r="G141" i="12"/>
  <c r="G145" i="12"/>
  <c r="F32" i="12"/>
  <c r="F58" i="12"/>
  <c r="F84" i="12"/>
  <c r="F110" i="12"/>
  <c r="I136" i="12"/>
  <c r="F149" i="12"/>
  <c r="G149" i="12"/>
  <c r="E162" i="12"/>
  <c r="F175" i="12"/>
  <c r="G175" i="12"/>
  <c r="E188" i="12"/>
  <c r="F201" i="12"/>
  <c r="G201" i="12"/>
  <c r="E214" i="12"/>
  <c r="F227" i="12"/>
  <c r="G227" i="12"/>
  <c r="F162" i="12"/>
  <c r="F188" i="12"/>
  <c r="F214" i="12"/>
  <c r="M26" i="6"/>
  <c r="M27" i="6"/>
  <c r="M22" i="6"/>
  <c r="N38" i="6"/>
  <c r="P38" i="6"/>
  <c r="M21" i="6"/>
  <c r="M16" i="6"/>
  <c r="N37" i="6"/>
  <c r="M15" i="6"/>
  <c r="M10" i="6"/>
  <c r="N36" i="6"/>
  <c r="G45" i="12"/>
  <c r="G97" i="12"/>
  <c r="G214" i="12"/>
  <c r="G162" i="12"/>
  <c r="G123" i="12"/>
  <c r="G188" i="12"/>
  <c r="G110" i="12"/>
  <c r="G84" i="12"/>
  <c r="G58" i="12"/>
  <c r="G32" i="12"/>
  <c r="O33" i="6"/>
  <c r="O32" i="6"/>
  <c r="O31" i="6"/>
  <c r="O26" i="6"/>
  <c r="O22" i="6"/>
  <c r="P33" i="6"/>
  <c r="O20" i="6"/>
  <c r="O16" i="6"/>
  <c r="P32" i="6"/>
  <c r="O14" i="6"/>
  <c r="O10" i="6"/>
  <c r="P31" i="6"/>
  <c r="N33" i="6"/>
  <c r="N32" i="6"/>
  <c r="N31" i="6"/>
  <c r="B45" i="2"/>
  <c r="B44" i="2"/>
  <c r="L47" i="2"/>
  <c r="N45" i="2"/>
  <c r="E45" i="2"/>
  <c r="C45" i="2"/>
  <c r="C47" i="2"/>
  <c r="H50" i="2"/>
  <c r="I50" i="2"/>
  <c r="J50" i="2"/>
  <c r="K50" i="2"/>
  <c r="L50" i="2"/>
  <c r="M50" i="2"/>
  <c r="N50" i="2"/>
  <c r="O50" i="2"/>
  <c r="P50" i="2"/>
  <c r="Q50" i="2"/>
  <c r="R50" i="2"/>
  <c r="S50" i="2"/>
  <c r="T50" i="2"/>
  <c r="U50" i="2"/>
  <c r="V50" i="2"/>
  <c r="C50" i="2"/>
  <c r="D50" i="2"/>
  <c r="E50" i="2"/>
  <c r="F50" i="2"/>
  <c r="G50" i="2"/>
  <c r="V49" i="2"/>
  <c r="H49" i="2"/>
  <c r="I49" i="2"/>
  <c r="J49" i="2"/>
  <c r="K49" i="2"/>
  <c r="L49" i="2"/>
  <c r="M49" i="2"/>
  <c r="N49" i="2"/>
  <c r="O49" i="2"/>
  <c r="P49" i="2"/>
  <c r="Q49" i="2"/>
  <c r="R49" i="2"/>
  <c r="S49" i="2"/>
  <c r="T49" i="2"/>
  <c r="U49" i="2"/>
  <c r="C49" i="2"/>
  <c r="D49" i="2"/>
  <c r="E49" i="2"/>
  <c r="F49" i="2"/>
  <c r="G49" i="2"/>
  <c r="C52" i="2"/>
  <c r="D52" i="2"/>
  <c r="F52" i="2"/>
  <c r="G52" i="2"/>
  <c r="H52" i="2"/>
  <c r="I52" i="2"/>
  <c r="J52" i="2"/>
  <c r="K52" i="2"/>
  <c r="L52" i="2"/>
  <c r="M52" i="2"/>
  <c r="N52" i="2"/>
  <c r="O52" i="2"/>
  <c r="P52" i="2"/>
  <c r="Q52" i="2"/>
  <c r="R52" i="2"/>
  <c r="S52" i="2"/>
  <c r="T52" i="2"/>
  <c r="U52" i="2"/>
  <c r="V52" i="2"/>
  <c r="I51" i="2"/>
  <c r="J51" i="2"/>
  <c r="K51" i="2"/>
  <c r="L51" i="2"/>
  <c r="M51" i="2"/>
  <c r="N51" i="2"/>
  <c r="O51" i="2"/>
  <c r="P51" i="2"/>
  <c r="Q51" i="2"/>
  <c r="R51" i="2"/>
  <c r="S51" i="2"/>
  <c r="T51" i="2"/>
  <c r="U51" i="2"/>
  <c r="V51" i="2"/>
  <c r="C51" i="2"/>
  <c r="D51" i="2"/>
  <c r="E51" i="2"/>
  <c r="F51" i="2"/>
  <c r="G51" i="2"/>
  <c r="H51" i="2"/>
  <c r="C31" i="2"/>
  <c r="D31" i="2"/>
  <c r="E31" i="2"/>
  <c r="F31" i="2"/>
  <c r="G31" i="2"/>
  <c r="H31" i="2"/>
  <c r="I31" i="2"/>
  <c r="J31" i="2"/>
  <c r="K31" i="2"/>
  <c r="L31" i="2"/>
  <c r="M31" i="2"/>
  <c r="N31" i="2"/>
  <c r="O31" i="2"/>
  <c r="P31" i="2"/>
  <c r="Q31" i="2"/>
  <c r="R31" i="2"/>
  <c r="S31" i="2"/>
  <c r="T31" i="2"/>
  <c r="U31" i="2"/>
  <c r="V31" i="2"/>
  <c r="C32" i="2"/>
  <c r="D32" i="2"/>
  <c r="E32" i="2"/>
  <c r="F32" i="2"/>
  <c r="G32" i="2"/>
  <c r="H32" i="2"/>
  <c r="I32" i="2"/>
  <c r="J32" i="2"/>
  <c r="K32" i="2"/>
  <c r="L32" i="2"/>
  <c r="M32" i="2"/>
  <c r="N32" i="2"/>
  <c r="O32" i="2"/>
  <c r="P32" i="2"/>
  <c r="Q32" i="2"/>
  <c r="R32" i="2"/>
  <c r="S32" i="2"/>
  <c r="T32" i="2"/>
  <c r="U32" i="2"/>
  <c r="V32" i="2"/>
  <c r="C33" i="2"/>
  <c r="D33" i="2"/>
  <c r="E33" i="2"/>
  <c r="F33" i="2"/>
  <c r="G33" i="2"/>
  <c r="H33" i="2"/>
  <c r="I33" i="2"/>
  <c r="J33" i="2"/>
  <c r="K33" i="2"/>
  <c r="L33" i="2"/>
  <c r="M33" i="2"/>
  <c r="N33" i="2"/>
  <c r="O33" i="2"/>
  <c r="P33" i="2"/>
  <c r="Q33" i="2"/>
  <c r="R33" i="2"/>
  <c r="S33" i="2"/>
  <c r="T33" i="2"/>
  <c r="U33" i="2"/>
  <c r="V33" i="2"/>
  <c r="C34" i="2"/>
  <c r="D34" i="2"/>
  <c r="E34" i="2"/>
  <c r="F34" i="2"/>
  <c r="G34" i="2"/>
  <c r="H34" i="2"/>
  <c r="I34" i="2"/>
  <c r="J34" i="2"/>
  <c r="K34" i="2"/>
  <c r="L34" i="2"/>
  <c r="M34" i="2"/>
  <c r="N34" i="2"/>
  <c r="O34" i="2"/>
  <c r="P34" i="2"/>
  <c r="Q34" i="2"/>
  <c r="R34" i="2"/>
  <c r="S34" i="2"/>
  <c r="T34" i="2"/>
  <c r="U34" i="2"/>
  <c r="V34" i="2"/>
  <c r="C35" i="2"/>
  <c r="D35" i="2"/>
  <c r="E35" i="2"/>
  <c r="F35" i="2"/>
  <c r="G35" i="2"/>
  <c r="H35" i="2"/>
  <c r="I35" i="2"/>
  <c r="J35" i="2"/>
  <c r="K35" i="2"/>
  <c r="L35" i="2"/>
  <c r="M35" i="2"/>
  <c r="N35" i="2"/>
  <c r="O35" i="2"/>
  <c r="P35" i="2"/>
  <c r="Q35" i="2"/>
  <c r="R35" i="2"/>
  <c r="S35" i="2"/>
  <c r="T35" i="2"/>
  <c r="U35" i="2"/>
  <c r="V35" i="2"/>
  <c r="C36" i="2"/>
  <c r="D36" i="2"/>
  <c r="E36" i="2"/>
  <c r="F36" i="2"/>
  <c r="G36" i="2"/>
  <c r="H36" i="2"/>
  <c r="I36" i="2"/>
  <c r="J36" i="2"/>
  <c r="K36" i="2"/>
  <c r="L36" i="2"/>
  <c r="M36" i="2"/>
  <c r="N36" i="2"/>
  <c r="O36" i="2"/>
  <c r="P36" i="2"/>
  <c r="Q36" i="2"/>
  <c r="R36" i="2"/>
  <c r="S36" i="2"/>
  <c r="T36" i="2"/>
  <c r="U36" i="2"/>
  <c r="V36" i="2"/>
  <c r="C37" i="2"/>
  <c r="D37" i="2"/>
  <c r="E37" i="2"/>
  <c r="F37" i="2"/>
  <c r="G37" i="2"/>
  <c r="H37" i="2"/>
  <c r="I37" i="2"/>
  <c r="J37" i="2"/>
  <c r="K37" i="2"/>
  <c r="L37" i="2"/>
  <c r="M37" i="2"/>
  <c r="N37" i="2"/>
  <c r="O37" i="2"/>
  <c r="P37" i="2"/>
  <c r="Q37" i="2"/>
  <c r="R37" i="2"/>
  <c r="S37" i="2"/>
  <c r="T37" i="2"/>
  <c r="U37" i="2"/>
  <c r="V37" i="2"/>
  <c r="C38" i="2"/>
  <c r="D38" i="2"/>
  <c r="E38" i="2"/>
  <c r="F38" i="2"/>
  <c r="G38" i="2"/>
  <c r="H38" i="2"/>
  <c r="I38" i="2"/>
  <c r="J38" i="2"/>
  <c r="K38" i="2"/>
  <c r="L38" i="2"/>
  <c r="M38" i="2"/>
  <c r="N38" i="2"/>
  <c r="O38" i="2"/>
  <c r="P38" i="2"/>
  <c r="Q38" i="2"/>
  <c r="R38" i="2"/>
  <c r="S38" i="2"/>
  <c r="T38" i="2"/>
  <c r="U38" i="2"/>
  <c r="V38" i="2"/>
  <c r="C39" i="2"/>
  <c r="D39" i="2"/>
  <c r="E39" i="2"/>
  <c r="F39" i="2"/>
  <c r="G39" i="2"/>
  <c r="H39" i="2"/>
  <c r="I39" i="2"/>
  <c r="J39" i="2"/>
  <c r="K39" i="2"/>
  <c r="L39" i="2"/>
  <c r="M39" i="2"/>
  <c r="N39" i="2"/>
  <c r="O39" i="2"/>
  <c r="P39" i="2"/>
  <c r="Q39" i="2"/>
  <c r="R39" i="2"/>
  <c r="S39" i="2"/>
  <c r="T39" i="2"/>
  <c r="U39" i="2"/>
  <c r="V39" i="2"/>
  <c r="C40" i="2"/>
  <c r="D40" i="2"/>
  <c r="E40" i="2"/>
  <c r="F40" i="2"/>
  <c r="G40" i="2"/>
  <c r="H40" i="2"/>
  <c r="I40" i="2"/>
  <c r="J40" i="2"/>
  <c r="K40" i="2"/>
  <c r="L40" i="2"/>
  <c r="M40" i="2"/>
  <c r="N40" i="2"/>
  <c r="O40" i="2"/>
  <c r="P40" i="2"/>
  <c r="Q40" i="2"/>
  <c r="R40" i="2"/>
  <c r="S40" i="2"/>
  <c r="T40" i="2"/>
  <c r="U40" i="2"/>
  <c r="V40" i="2"/>
  <c r="C41" i="2"/>
  <c r="D41" i="2"/>
  <c r="E41" i="2"/>
  <c r="F41" i="2"/>
  <c r="G41" i="2"/>
  <c r="H41" i="2"/>
  <c r="I41" i="2"/>
  <c r="J41" i="2"/>
  <c r="K41" i="2"/>
  <c r="L41" i="2"/>
  <c r="M41" i="2"/>
  <c r="N41" i="2"/>
  <c r="O41" i="2"/>
  <c r="P41" i="2"/>
  <c r="Q41" i="2"/>
  <c r="R41" i="2"/>
  <c r="S41" i="2"/>
  <c r="T41" i="2"/>
  <c r="U41" i="2"/>
  <c r="V41" i="2"/>
  <c r="C42" i="2"/>
  <c r="D42" i="2"/>
  <c r="E42" i="2"/>
  <c r="F42" i="2"/>
  <c r="G42" i="2"/>
  <c r="H42" i="2"/>
  <c r="I42" i="2"/>
  <c r="J42" i="2"/>
  <c r="K42" i="2"/>
  <c r="L42" i="2"/>
  <c r="M42" i="2"/>
  <c r="N42" i="2"/>
  <c r="O42" i="2"/>
  <c r="P42" i="2"/>
  <c r="Q42" i="2"/>
  <c r="R42" i="2"/>
  <c r="S42" i="2"/>
  <c r="T42" i="2"/>
  <c r="U42" i="2"/>
  <c r="V42" i="2"/>
  <c r="C43" i="2"/>
  <c r="D43" i="2"/>
  <c r="E43" i="2"/>
  <c r="F43" i="2"/>
  <c r="G43" i="2"/>
  <c r="H43" i="2"/>
  <c r="I43" i="2"/>
  <c r="J43" i="2"/>
  <c r="K43" i="2"/>
  <c r="L43" i="2"/>
  <c r="M43" i="2"/>
  <c r="N43" i="2"/>
  <c r="O43" i="2"/>
  <c r="P43" i="2"/>
  <c r="Q43" i="2"/>
  <c r="R43" i="2"/>
  <c r="S43" i="2"/>
  <c r="T43" i="2"/>
  <c r="U43" i="2"/>
  <c r="V43" i="2"/>
  <c r="C44" i="2"/>
  <c r="D44" i="2"/>
  <c r="E44" i="2"/>
  <c r="F44" i="2"/>
  <c r="G44" i="2"/>
  <c r="H44" i="2"/>
  <c r="I44" i="2"/>
  <c r="J44" i="2"/>
  <c r="K44" i="2"/>
  <c r="L44" i="2"/>
  <c r="M44" i="2"/>
  <c r="N44" i="2"/>
  <c r="O44" i="2"/>
  <c r="P44" i="2"/>
  <c r="Q44" i="2"/>
  <c r="R44" i="2"/>
  <c r="S44" i="2"/>
  <c r="T44" i="2"/>
  <c r="U44" i="2"/>
  <c r="V44" i="2"/>
  <c r="D45" i="2"/>
  <c r="F45" i="2"/>
  <c r="G45" i="2"/>
  <c r="H45" i="2"/>
  <c r="I45" i="2"/>
  <c r="J45" i="2"/>
  <c r="K45" i="2"/>
  <c r="L45" i="2"/>
  <c r="M45" i="2"/>
  <c r="O45" i="2"/>
  <c r="P45" i="2"/>
  <c r="Q45" i="2"/>
  <c r="R45" i="2"/>
  <c r="S45" i="2"/>
  <c r="T45" i="2"/>
  <c r="U45" i="2"/>
  <c r="V45" i="2"/>
  <c r="C46" i="2"/>
  <c r="D46" i="2"/>
  <c r="E46" i="2"/>
  <c r="F46" i="2"/>
  <c r="G46" i="2"/>
  <c r="H46" i="2"/>
  <c r="I46" i="2"/>
  <c r="J46" i="2"/>
  <c r="K46" i="2"/>
  <c r="L46" i="2"/>
  <c r="M46" i="2"/>
  <c r="N46" i="2"/>
  <c r="O46" i="2"/>
  <c r="P46" i="2"/>
  <c r="Q46" i="2"/>
  <c r="R46" i="2"/>
  <c r="S46" i="2"/>
  <c r="T46" i="2"/>
  <c r="U46" i="2"/>
  <c r="V46" i="2"/>
  <c r="D47" i="2"/>
  <c r="E47" i="2"/>
  <c r="F47" i="2"/>
  <c r="G47" i="2"/>
  <c r="H47" i="2"/>
  <c r="I47" i="2"/>
  <c r="J47" i="2"/>
  <c r="K47" i="2"/>
  <c r="M47" i="2"/>
  <c r="N47" i="2"/>
  <c r="O47" i="2"/>
  <c r="P47" i="2"/>
  <c r="Q47" i="2"/>
  <c r="R47" i="2"/>
  <c r="S47" i="2"/>
  <c r="T47" i="2"/>
  <c r="U47" i="2"/>
  <c r="V47" i="2"/>
  <c r="C48" i="2"/>
  <c r="D48" i="2"/>
  <c r="E48" i="2"/>
  <c r="F48" i="2"/>
  <c r="G48" i="2"/>
  <c r="H48" i="2"/>
  <c r="I48" i="2"/>
  <c r="J48" i="2"/>
  <c r="K48" i="2"/>
  <c r="L48" i="2"/>
  <c r="M48" i="2"/>
  <c r="N48" i="2"/>
  <c r="O48" i="2"/>
  <c r="P48" i="2"/>
  <c r="Q48" i="2"/>
  <c r="R48" i="2"/>
  <c r="S48" i="2"/>
  <c r="T48" i="2"/>
  <c r="U48" i="2"/>
  <c r="V48" i="2"/>
  <c r="B33" i="2"/>
  <c r="B34" i="2"/>
  <c r="B35" i="2"/>
  <c r="B36" i="2"/>
  <c r="B37" i="2"/>
  <c r="B38" i="2"/>
  <c r="B39" i="2"/>
  <c r="B40" i="2"/>
  <c r="B41" i="2"/>
  <c r="B42" i="2"/>
  <c r="B43" i="2"/>
  <c r="B46" i="2"/>
  <c r="B47" i="2"/>
  <c r="B32" i="2"/>
  <c r="B31" i="2"/>
  <c r="D59" i="28"/>
  <c r="D58" i="28"/>
  <c r="D57" i="28"/>
  <c r="D56" i="28"/>
  <c r="D55" i="28"/>
  <c r="D54" i="28"/>
  <c r="D53" i="28"/>
  <c r="D52" i="28"/>
  <c r="D51" i="28"/>
  <c r="B51" i="28"/>
  <c r="B52" i="28"/>
  <c r="B53" i="28"/>
  <c r="B54" i="28"/>
  <c r="B55" i="28"/>
  <c r="B56" i="28"/>
  <c r="B57" i="28"/>
  <c r="B58" i="28"/>
  <c r="B59" i="28"/>
  <c r="D50" i="28"/>
  <c r="D48" i="28"/>
  <c r="D47" i="28"/>
  <c r="D46" i="28"/>
  <c r="D45" i="28"/>
  <c r="D44" i="28"/>
  <c r="D43" i="28"/>
  <c r="D42" i="28"/>
  <c r="D41" i="28"/>
  <c r="D40" i="28"/>
  <c r="B40" i="28"/>
  <c r="B41" i="28"/>
  <c r="B42" i="28"/>
  <c r="B43" i="28"/>
  <c r="B44" i="28"/>
  <c r="B45" i="28"/>
  <c r="B46" i="28"/>
  <c r="B47" i="28"/>
  <c r="B48" i="28"/>
  <c r="D39" i="28"/>
  <c r="D53" i="27"/>
  <c r="B53" i="27"/>
  <c r="D52" i="27"/>
  <c r="B52" i="27"/>
  <c r="D51" i="27"/>
  <c r="B51" i="27"/>
  <c r="D50" i="27"/>
  <c r="B50" i="27"/>
  <c r="D49" i="27"/>
  <c r="B49" i="27"/>
  <c r="D48" i="27"/>
  <c r="B48" i="27"/>
  <c r="D47" i="27"/>
  <c r="B47" i="27"/>
  <c r="D46" i="27"/>
  <c r="B46" i="27"/>
  <c r="A45" i="27"/>
  <c r="A46" i="27"/>
  <c r="A47" i="27"/>
  <c r="A48" i="27"/>
  <c r="A49" i="27"/>
  <c r="A50" i="27"/>
  <c r="A51" i="27"/>
  <c r="A52" i="27"/>
  <c r="A53" i="27"/>
  <c r="D45" i="27"/>
  <c r="B45" i="27"/>
  <c r="D44" i="27"/>
  <c r="B44" i="27"/>
  <c r="D42" i="27"/>
  <c r="B42" i="27"/>
  <c r="D41" i="27"/>
  <c r="B41" i="27"/>
  <c r="D40" i="27"/>
  <c r="B40" i="27"/>
  <c r="D39" i="27"/>
  <c r="B39" i="27"/>
  <c r="D38" i="27"/>
  <c r="B38" i="27"/>
  <c r="D37" i="27"/>
  <c r="B37" i="27"/>
  <c r="D36" i="27"/>
  <c r="B36" i="27"/>
  <c r="D35" i="27"/>
  <c r="B35" i="27"/>
  <c r="D34" i="27"/>
  <c r="B34" i="27"/>
  <c r="A34" i="27"/>
  <c r="A35" i="27"/>
  <c r="A36" i="27"/>
  <c r="A37" i="27"/>
  <c r="A38" i="27"/>
  <c r="A39" i="27"/>
  <c r="A40" i="27"/>
  <c r="A41" i="27"/>
  <c r="A42" i="27"/>
  <c r="D33" i="27"/>
  <c r="B33" i="27"/>
  <c r="D31" i="27"/>
  <c r="W72" i="69"/>
  <c r="V72" i="69"/>
  <c r="U72" i="69"/>
  <c r="T72" i="69"/>
  <c r="S72" i="69"/>
  <c r="R72" i="69"/>
  <c r="Q72" i="69"/>
  <c r="P72" i="69"/>
  <c r="O72" i="69"/>
  <c r="N72" i="69"/>
  <c r="M72" i="69"/>
  <c r="L72" i="69"/>
  <c r="K72" i="69"/>
  <c r="J72" i="69"/>
  <c r="I72" i="69"/>
  <c r="H72" i="69"/>
  <c r="G72" i="69"/>
  <c r="F72" i="69"/>
  <c r="E72" i="69"/>
  <c r="D72" i="69"/>
  <c r="C72" i="69"/>
  <c r="B72" i="69"/>
  <c r="AU10" i="69"/>
  <c r="AT9" i="69"/>
  <c r="AT8" i="69"/>
  <c r="AT11" i="69"/>
  <c r="AS9" i="69"/>
  <c r="AS4" i="69"/>
  <c r="AS10" i="69"/>
  <c r="AR9" i="69"/>
  <c r="AR8" i="69"/>
  <c r="AR11" i="69"/>
  <c r="AQ9" i="69"/>
  <c r="AQ4" i="69"/>
  <c r="AQ10" i="69"/>
  <c r="AP9" i="69"/>
  <c r="AP8" i="69"/>
  <c r="AP11" i="69"/>
  <c r="AO9" i="69"/>
  <c r="AO4" i="69"/>
  <c r="AO10" i="69"/>
  <c r="AN9" i="69"/>
  <c r="AN8" i="69"/>
  <c r="AN11" i="69"/>
  <c r="AM9" i="69"/>
  <c r="AM4" i="69"/>
  <c r="AM10" i="69"/>
  <c r="AL9" i="69"/>
  <c r="AL8" i="69"/>
  <c r="AL11" i="69"/>
  <c r="AK9" i="69"/>
  <c r="AK4" i="69"/>
  <c r="AK10" i="69"/>
  <c r="AJ9" i="69"/>
  <c r="AJ8" i="69"/>
  <c r="AJ11" i="69"/>
  <c r="AI9" i="69"/>
  <c r="AI4" i="69"/>
  <c r="AI10" i="69"/>
  <c r="AH9" i="69"/>
  <c r="AH8" i="69"/>
  <c r="AH11" i="69"/>
  <c r="AG9" i="69"/>
  <c r="AG4" i="69"/>
  <c r="AG10" i="69"/>
  <c r="AF9" i="69"/>
  <c r="AF8" i="69"/>
  <c r="AF11" i="69"/>
  <c r="AE9" i="69"/>
  <c r="AE4" i="69"/>
  <c r="AE10" i="69"/>
  <c r="AD9" i="69"/>
  <c r="AD8" i="69"/>
  <c r="AD11" i="69"/>
  <c r="AC9" i="69"/>
  <c r="AC4" i="69"/>
  <c r="AC10" i="69"/>
  <c r="AB9" i="69"/>
  <c r="AB8" i="69"/>
  <c r="AB11" i="69"/>
  <c r="AA9" i="69"/>
  <c r="AA4" i="69"/>
  <c r="AA10" i="69"/>
  <c r="Z9" i="69"/>
  <c r="Z8" i="69"/>
  <c r="Z11" i="69"/>
  <c r="Y9" i="69"/>
  <c r="Y4" i="69"/>
  <c r="Y10" i="69"/>
  <c r="AS8" i="69"/>
  <c r="AQ8" i="69"/>
  <c r="AO8" i="69"/>
  <c r="AM8" i="69"/>
  <c r="AK8" i="69"/>
  <c r="AI8" i="69"/>
  <c r="AG8" i="69"/>
  <c r="AE8" i="69"/>
  <c r="AC8" i="69"/>
  <c r="AA8" i="69"/>
  <c r="Y8" i="69"/>
  <c r="AT7" i="69"/>
  <c r="AS7" i="69"/>
  <c r="AR7" i="69"/>
  <c r="AQ7" i="69"/>
  <c r="AP7" i="69"/>
  <c r="AO7" i="69"/>
  <c r="AN7" i="69"/>
  <c r="AM7" i="69"/>
  <c r="AL7" i="69"/>
  <c r="AK7" i="69"/>
  <c r="AJ7" i="69"/>
  <c r="AI7" i="69"/>
  <c r="AH7" i="69"/>
  <c r="AG7" i="69"/>
  <c r="AF7" i="69"/>
  <c r="AE7" i="69"/>
  <c r="AD7" i="69"/>
  <c r="AC7" i="69"/>
  <c r="AB7" i="69"/>
  <c r="AA7" i="69"/>
  <c r="Z7" i="69"/>
  <c r="Y7" i="69"/>
  <c r="AT6" i="69"/>
  <c r="AS6" i="69"/>
  <c r="AR6" i="69"/>
  <c r="AQ6" i="69"/>
  <c r="AP6" i="69"/>
  <c r="AO6" i="69"/>
  <c r="AN6" i="69"/>
  <c r="AM6" i="69"/>
  <c r="AL6" i="69"/>
  <c r="AK6" i="69"/>
  <c r="AJ6" i="69"/>
  <c r="AI6" i="69"/>
  <c r="AH6" i="69"/>
  <c r="AG6" i="69"/>
  <c r="AF6" i="69"/>
  <c r="AE6" i="69"/>
  <c r="AD6" i="69"/>
  <c r="AC6" i="69"/>
  <c r="AB6" i="69"/>
  <c r="AA6" i="69"/>
  <c r="Z6" i="69"/>
  <c r="Y6" i="69"/>
  <c r="AT5" i="69"/>
  <c r="AS5" i="69"/>
  <c r="AR5" i="69"/>
  <c r="AQ5" i="69"/>
  <c r="AP5" i="69"/>
  <c r="AO5" i="69"/>
  <c r="AN5" i="69"/>
  <c r="AM5" i="69"/>
  <c r="AL5" i="69"/>
  <c r="AK5" i="69"/>
  <c r="AJ5" i="69"/>
  <c r="AI5" i="69"/>
  <c r="AH5" i="69"/>
  <c r="AG5" i="69"/>
  <c r="AF5" i="69"/>
  <c r="AE5" i="69"/>
  <c r="AD5" i="69"/>
  <c r="AC5" i="69"/>
  <c r="AB5" i="69"/>
  <c r="AA5" i="69"/>
  <c r="Z5" i="69"/>
  <c r="Y5" i="69"/>
  <c r="X5" i="69"/>
  <c r="X6" i="69"/>
  <c r="X7" i="69"/>
  <c r="X8" i="69"/>
  <c r="AT4" i="69"/>
  <c r="AR4" i="69"/>
  <c r="AP4" i="69"/>
  <c r="AN4" i="69"/>
  <c r="AL4" i="69"/>
  <c r="AJ4" i="69"/>
  <c r="AH4" i="69"/>
  <c r="AF4" i="69"/>
  <c r="AD4" i="69"/>
  <c r="AB4" i="69"/>
  <c r="Z4" i="69"/>
  <c r="BQ74" i="68"/>
  <c r="CN74" i="68"/>
  <c r="DK74" i="68"/>
  <c r="BQ62" i="68"/>
  <c r="CN62" i="68"/>
  <c r="DK62" i="68"/>
  <c r="EH57" i="68"/>
  <c r="BM74" i="68"/>
  <c r="CJ74" i="68"/>
  <c r="DG74" i="68"/>
  <c r="BI74" i="68"/>
  <c r="CF74" i="68"/>
  <c r="DC74" i="68"/>
  <c r="BI62" i="68"/>
  <c r="CF62" i="68"/>
  <c r="DC62" i="68"/>
  <c r="DZ57" i="68"/>
  <c r="BE74" i="68"/>
  <c r="CB74" i="68"/>
  <c r="CY74" i="68"/>
  <c r="BA74" i="68"/>
  <c r="BX74" i="68"/>
  <c r="CU74" i="68"/>
  <c r="BA62" i="68"/>
  <c r="BX62" i="68"/>
  <c r="CU62" i="68"/>
  <c r="DR57" i="68"/>
  <c r="AW74" i="68"/>
  <c r="BT74" i="68"/>
  <c r="CQ74" i="68"/>
  <c r="BR74" i="68"/>
  <c r="CO74" i="68"/>
  <c r="CM74" i="68"/>
  <c r="CL74" i="68"/>
  <c r="CK74" i="68"/>
  <c r="CI74" i="68"/>
  <c r="CH74" i="68"/>
  <c r="CG74" i="68"/>
  <c r="CE74" i="68"/>
  <c r="CD74" i="68"/>
  <c r="CC74" i="68"/>
  <c r="CA74" i="68"/>
  <c r="BZ74" i="68"/>
  <c r="BY74" i="68"/>
  <c r="BW74" i="68"/>
  <c r="BV74" i="68"/>
  <c r="BU74" i="68"/>
  <c r="BS74" i="68"/>
  <c r="BP74" i="68"/>
  <c r="DJ74" i="68"/>
  <c r="BO74" i="68"/>
  <c r="DI74" i="68"/>
  <c r="BO62" i="68"/>
  <c r="CL62" i="68"/>
  <c r="DI62" i="68"/>
  <c r="EF57" i="68"/>
  <c r="BN74" i="68"/>
  <c r="DH74" i="68"/>
  <c r="BL74" i="68"/>
  <c r="DF74" i="68"/>
  <c r="BK74" i="68"/>
  <c r="DE74" i="68"/>
  <c r="BK62" i="68"/>
  <c r="CH62" i="68"/>
  <c r="DE62" i="68"/>
  <c r="EB57" i="68"/>
  <c r="BJ74" i="68"/>
  <c r="DD74" i="68"/>
  <c r="BH74" i="68"/>
  <c r="DB74" i="68"/>
  <c r="BG74" i="68"/>
  <c r="DA74" i="68"/>
  <c r="BG62" i="68"/>
  <c r="CD62" i="68"/>
  <c r="DA62" i="68"/>
  <c r="DX57" i="68"/>
  <c r="BF74" i="68"/>
  <c r="CZ74" i="68"/>
  <c r="BD74" i="68"/>
  <c r="CX74" i="68"/>
  <c r="BC74" i="68"/>
  <c r="CW74" i="68"/>
  <c r="BC62" i="68"/>
  <c r="BZ62" i="68"/>
  <c r="CW62" i="68"/>
  <c r="DT57" i="68"/>
  <c r="BB74" i="68"/>
  <c r="CV74" i="68"/>
  <c r="AZ74" i="68"/>
  <c r="CT74" i="68"/>
  <c r="AY74" i="68"/>
  <c r="CS74" i="68"/>
  <c r="AY62" i="68"/>
  <c r="BV62" i="68"/>
  <c r="CS62" i="68"/>
  <c r="DP57" i="68"/>
  <c r="AX74" i="68"/>
  <c r="CR74" i="68"/>
  <c r="AV74" i="68"/>
  <c r="CP74" i="68"/>
  <c r="AU74" i="68"/>
  <c r="BP73" i="68"/>
  <c r="DJ73" i="68"/>
  <c r="BL73" i="68"/>
  <c r="DF73" i="68"/>
  <c r="BH73" i="68"/>
  <c r="DB73" i="68"/>
  <c r="BD73" i="68"/>
  <c r="CX73" i="68"/>
  <c r="AZ73" i="68"/>
  <c r="CT73" i="68"/>
  <c r="AV73" i="68"/>
  <c r="CP73" i="68"/>
  <c r="BR73" i="68"/>
  <c r="CO73" i="68"/>
  <c r="BQ73" i="68"/>
  <c r="DK73" i="68"/>
  <c r="BO73" i="68"/>
  <c r="DI73" i="68"/>
  <c r="BN73" i="68"/>
  <c r="DH73" i="68"/>
  <c r="BM73" i="68"/>
  <c r="DG73" i="68"/>
  <c r="BK73" i="68"/>
  <c r="DE73" i="68"/>
  <c r="BJ73" i="68"/>
  <c r="DD73" i="68"/>
  <c r="BI73" i="68"/>
  <c r="DC73" i="68"/>
  <c r="BG73" i="68"/>
  <c r="DA73" i="68"/>
  <c r="BF73" i="68"/>
  <c r="CZ73" i="68"/>
  <c r="BE73" i="68"/>
  <c r="CY73" i="68"/>
  <c r="BC73" i="68"/>
  <c r="CW73" i="68"/>
  <c r="BB73" i="68"/>
  <c r="CV73" i="68"/>
  <c r="BA73" i="68"/>
  <c r="CU73" i="68"/>
  <c r="AY73" i="68"/>
  <c r="CS73" i="68"/>
  <c r="AX73" i="68"/>
  <c r="CR73" i="68"/>
  <c r="AW73" i="68"/>
  <c r="CQ73" i="68"/>
  <c r="AU73" i="68"/>
  <c r="BQ72" i="68"/>
  <c r="CN72" i="68"/>
  <c r="DK72" i="68"/>
  <c r="BM72" i="68"/>
  <c r="CJ72" i="68"/>
  <c r="DG72" i="68"/>
  <c r="BI72" i="68"/>
  <c r="CF72" i="68"/>
  <c r="DC72" i="68"/>
  <c r="BE72" i="68"/>
  <c r="CB72" i="68"/>
  <c r="CY72" i="68"/>
  <c r="BA72" i="68"/>
  <c r="BX72" i="68"/>
  <c r="CU72" i="68"/>
  <c r="AW72" i="68"/>
  <c r="BT72" i="68"/>
  <c r="CQ72" i="68"/>
  <c r="BR72" i="68"/>
  <c r="CO72" i="68"/>
  <c r="CM72" i="68"/>
  <c r="CL72" i="68"/>
  <c r="CK72" i="68"/>
  <c r="CI72" i="68"/>
  <c r="CH72" i="68"/>
  <c r="CG72" i="68"/>
  <c r="CE72" i="68"/>
  <c r="CD72" i="68"/>
  <c r="CC72" i="68"/>
  <c r="CA72" i="68"/>
  <c r="BZ72" i="68"/>
  <c r="BY72" i="68"/>
  <c r="BW72" i="68"/>
  <c r="BV72" i="68"/>
  <c r="BU72" i="68"/>
  <c r="BS72" i="68"/>
  <c r="BP72" i="68"/>
  <c r="DJ72" i="68"/>
  <c r="BO72" i="68"/>
  <c r="DI72" i="68"/>
  <c r="BN72" i="68"/>
  <c r="DH72" i="68"/>
  <c r="BL72" i="68"/>
  <c r="DF72" i="68"/>
  <c r="BK72" i="68"/>
  <c r="DE72" i="68"/>
  <c r="BJ72" i="68"/>
  <c r="DD72" i="68"/>
  <c r="BH72" i="68"/>
  <c r="DB72" i="68"/>
  <c r="BG72" i="68"/>
  <c r="DA72" i="68"/>
  <c r="BF72" i="68"/>
  <c r="CZ72" i="68"/>
  <c r="BD72" i="68"/>
  <c r="CX72" i="68"/>
  <c r="BC72" i="68"/>
  <c r="CW72" i="68"/>
  <c r="BB72" i="68"/>
  <c r="CV72" i="68"/>
  <c r="AZ72" i="68"/>
  <c r="CT72" i="68"/>
  <c r="AY72" i="68"/>
  <c r="CS72" i="68"/>
  <c r="AX72" i="68"/>
  <c r="CR72" i="68"/>
  <c r="AV72" i="68"/>
  <c r="CP72" i="68"/>
  <c r="AU72" i="68"/>
  <c r="BP71" i="68"/>
  <c r="DJ71" i="68"/>
  <c r="BL71" i="68"/>
  <c r="DF71" i="68"/>
  <c r="BH71" i="68"/>
  <c r="DB71" i="68"/>
  <c r="BD71" i="68"/>
  <c r="CX71" i="68"/>
  <c r="AZ71" i="68"/>
  <c r="CT71" i="68"/>
  <c r="AV71" i="68"/>
  <c r="CP71" i="68"/>
  <c r="BR71" i="68"/>
  <c r="CO71" i="68"/>
  <c r="BQ71" i="68"/>
  <c r="DK71" i="68"/>
  <c r="BO71" i="68"/>
  <c r="DI71" i="68"/>
  <c r="BN71" i="68"/>
  <c r="DH71" i="68"/>
  <c r="BM71" i="68"/>
  <c r="DG71" i="68"/>
  <c r="BK71" i="68"/>
  <c r="DE71" i="68"/>
  <c r="BJ71" i="68"/>
  <c r="DD71" i="68"/>
  <c r="BI71" i="68"/>
  <c r="DC71" i="68"/>
  <c r="BG71" i="68"/>
  <c r="DA71" i="68"/>
  <c r="BF71" i="68"/>
  <c r="CZ71" i="68"/>
  <c r="BE71" i="68"/>
  <c r="CY71" i="68"/>
  <c r="BC71" i="68"/>
  <c r="CW71" i="68"/>
  <c r="BB71" i="68"/>
  <c r="CV71" i="68"/>
  <c r="BA71" i="68"/>
  <c r="CU71" i="68"/>
  <c r="AY71" i="68"/>
  <c r="CS71" i="68"/>
  <c r="AX71" i="68"/>
  <c r="CR71" i="68"/>
  <c r="AW71" i="68"/>
  <c r="CQ71" i="68"/>
  <c r="AU71" i="68"/>
  <c r="BR70" i="68"/>
  <c r="CO70" i="68"/>
  <c r="CN70" i="68"/>
  <c r="CM70" i="68"/>
  <c r="CM68" i="68"/>
  <c r="EG21" i="68"/>
  <c r="CL70" i="68"/>
  <c r="CK70" i="68"/>
  <c r="CJ70" i="68"/>
  <c r="CI70" i="68"/>
  <c r="CI68" i="68"/>
  <c r="EC21" i="68"/>
  <c r="CH70" i="68"/>
  <c r="CG70" i="68"/>
  <c r="CF70" i="68"/>
  <c r="CE70" i="68"/>
  <c r="CE68" i="68"/>
  <c r="DY21" i="68"/>
  <c r="CD70" i="68"/>
  <c r="CC70" i="68"/>
  <c r="CB70" i="68"/>
  <c r="CA70" i="68"/>
  <c r="CA68" i="68"/>
  <c r="DU21" i="68"/>
  <c r="BZ70" i="68"/>
  <c r="BY70" i="68"/>
  <c r="BX70" i="68"/>
  <c r="BW70" i="68"/>
  <c r="BW68" i="68"/>
  <c r="DQ21" i="68"/>
  <c r="BV70" i="68"/>
  <c r="BU70" i="68"/>
  <c r="BT70" i="68"/>
  <c r="BS70" i="68"/>
  <c r="BS68" i="68"/>
  <c r="DM21" i="68"/>
  <c r="BQ70" i="68"/>
  <c r="DK70" i="68"/>
  <c r="BP70" i="68"/>
  <c r="BO70" i="68"/>
  <c r="DI70" i="68"/>
  <c r="BN70" i="68"/>
  <c r="BM70" i="68"/>
  <c r="DG70" i="68"/>
  <c r="BL70" i="68"/>
  <c r="BK70" i="68"/>
  <c r="DE70" i="68"/>
  <c r="BJ70" i="68"/>
  <c r="BI70" i="68"/>
  <c r="DC70" i="68"/>
  <c r="BH70" i="68"/>
  <c r="BG70" i="68"/>
  <c r="DA70" i="68"/>
  <c r="BF70" i="68"/>
  <c r="BE70" i="68"/>
  <c r="CY70" i="68"/>
  <c r="BD70" i="68"/>
  <c r="BC70" i="68"/>
  <c r="CW70" i="68"/>
  <c r="BB70" i="68"/>
  <c r="BA70" i="68"/>
  <c r="CU70" i="68"/>
  <c r="AZ70" i="68"/>
  <c r="AY70" i="68"/>
  <c r="CS70" i="68"/>
  <c r="AX70" i="68"/>
  <c r="AW70" i="68"/>
  <c r="CQ70" i="68"/>
  <c r="AV70" i="68"/>
  <c r="AU70" i="68"/>
  <c r="BP69" i="68"/>
  <c r="DJ69" i="68"/>
  <c r="BL69" i="68"/>
  <c r="DF69" i="68"/>
  <c r="BH69" i="68"/>
  <c r="DB69" i="68"/>
  <c r="BR69" i="68"/>
  <c r="CO69" i="68"/>
  <c r="BQ69" i="68"/>
  <c r="DK69" i="68"/>
  <c r="BO69" i="68"/>
  <c r="DI69" i="68"/>
  <c r="BN69" i="68"/>
  <c r="DH69" i="68"/>
  <c r="BM69" i="68"/>
  <c r="DG69" i="68"/>
  <c r="BK69" i="68"/>
  <c r="DE69" i="68"/>
  <c r="BJ69" i="68"/>
  <c r="DD69" i="68"/>
  <c r="BI69" i="68"/>
  <c r="DC69" i="68"/>
  <c r="BG69" i="68"/>
  <c r="DA69" i="68"/>
  <c r="BF69" i="68"/>
  <c r="CZ69" i="68"/>
  <c r="BE69" i="68"/>
  <c r="CY69" i="68"/>
  <c r="BD69" i="68"/>
  <c r="CX69" i="68"/>
  <c r="BC69" i="68"/>
  <c r="CW69" i="68"/>
  <c r="BB69" i="68"/>
  <c r="CV69" i="68"/>
  <c r="BA69" i="68"/>
  <c r="CU69" i="68"/>
  <c r="AZ69" i="68"/>
  <c r="CT69" i="68"/>
  <c r="AY69" i="68"/>
  <c r="CS69" i="68"/>
  <c r="AX69" i="68"/>
  <c r="CR69" i="68"/>
  <c r="AW69" i="68"/>
  <c r="CQ69" i="68"/>
  <c r="AV69" i="68"/>
  <c r="CP69" i="68"/>
  <c r="AU69" i="68"/>
  <c r="BB68" i="68"/>
  <c r="BY68" i="68"/>
  <c r="CV68" i="68"/>
  <c r="CN68" i="68"/>
  <c r="EH21" i="68"/>
  <c r="CL68" i="68"/>
  <c r="EF21" i="68"/>
  <c r="CK68" i="68"/>
  <c r="CJ68" i="68"/>
  <c r="ED21" i="68"/>
  <c r="CH68" i="68"/>
  <c r="EB21" i="68"/>
  <c r="CG68" i="68"/>
  <c r="CF68" i="68"/>
  <c r="DZ21" i="68"/>
  <c r="CD68" i="68"/>
  <c r="DX21" i="68"/>
  <c r="CC68" i="68"/>
  <c r="CB68" i="68"/>
  <c r="DV21" i="68"/>
  <c r="BZ68" i="68"/>
  <c r="DT21" i="68"/>
  <c r="BX68" i="68"/>
  <c r="DR21" i="68"/>
  <c r="BV68" i="68"/>
  <c r="DP21" i="68"/>
  <c r="BU68" i="68"/>
  <c r="BT68" i="68"/>
  <c r="DN21" i="68"/>
  <c r="BR68" i="68"/>
  <c r="CO68" i="68"/>
  <c r="BQ68" i="68"/>
  <c r="BP68" i="68"/>
  <c r="DJ68" i="68"/>
  <c r="BO68" i="68"/>
  <c r="BN68" i="68"/>
  <c r="DH68" i="68"/>
  <c r="BM68" i="68"/>
  <c r="BL68" i="68"/>
  <c r="DF68" i="68"/>
  <c r="BK68" i="68"/>
  <c r="BJ68" i="68"/>
  <c r="DD68" i="68"/>
  <c r="BI68" i="68"/>
  <c r="BH68" i="68"/>
  <c r="DB68" i="68"/>
  <c r="BG68" i="68"/>
  <c r="BF68" i="68"/>
  <c r="CZ68" i="68"/>
  <c r="BE68" i="68"/>
  <c r="BD68" i="68"/>
  <c r="CX68" i="68"/>
  <c r="BC68" i="68"/>
  <c r="BA68" i="68"/>
  <c r="AZ68" i="68"/>
  <c r="CT68" i="68"/>
  <c r="AY68" i="68"/>
  <c r="AX68" i="68"/>
  <c r="CR68" i="68"/>
  <c r="AW68" i="68"/>
  <c r="AV68" i="68"/>
  <c r="CP68" i="68"/>
  <c r="AU68" i="68"/>
  <c r="BQ67" i="68"/>
  <c r="DK67" i="68"/>
  <c r="BM67" i="68"/>
  <c r="DG67" i="68"/>
  <c r="BI67" i="68"/>
  <c r="DC67" i="68"/>
  <c r="BE67" i="68"/>
  <c r="CY67" i="68"/>
  <c r="BA67" i="68"/>
  <c r="CU67" i="68"/>
  <c r="AW67" i="68"/>
  <c r="CQ67" i="68"/>
  <c r="BR67" i="68"/>
  <c r="CO67" i="68"/>
  <c r="BP67" i="68"/>
  <c r="DJ67" i="68"/>
  <c r="BO67" i="68"/>
  <c r="DI67" i="68"/>
  <c r="BN67" i="68"/>
  <c r="DH67" i="68"/>
  <c r="BL67" i="68"/>
  <c r="DF67" i="68"/>
  <c r="BK67" i="68"/>
  <c r="DE67" i="68"/>
  <c r="BJ67" i="68"/>
  <c r="DD67" i="68"/>
  <c r="BH67" i="68"/>
  <c r="DB67" i="68"/>
  <c r="BG67" i="68"/>
  <c r="DA67" i="68"/>
  <c r="BF67" i="68"/>
  <c r="CZ67" i="68"/>
  <c r="BD67" i="68"/>
  <c r="CX67" i="68"/>
  <c r="BC67" i="68"/>
  <c r="CW67" i="68"/>
  <c r="BB67" i="68"/>
  <c r="CV67" i="68"/>
  <c r="AZ67" i="68"/>
  <c r="CT67" i="68"/>
  <c r="AY67" i="68"/>
  <c r="CS67" i="68"/>
  <c r="AX67" i="68"/>
  <c r="CR67" i="68"/>
  <c r="AV67" i="68"/>
  <c r="CP67" i="68"/>
  <c r="AU67" i="68"/>
  <c r="BB66" i="68"/>
  <c r="BY66" i="68"/>
  <c r="CV66" i="68"/>
  <c r="CN66" i="68"/>
  <c r="CN56" i="68"/>
  <c r="CN58" i="68"/>
  <c r="CN60" i="68"/>
  <c r="CN64" i="68"/>
  <c r="EH20" i="68"/>
  <c r="CM66" i="68"/>
  <c r="CL66" i="68"/>
  <c r="CL56" i="68"/>
  <c r="CL58" i="68"/>
  <c r="CL60" i="68"/>
  <c r="CL64" i="68"/>
  <c r="EF20" i="68"/>
  <c r="CK66" i="68"/>
  <c r="CJ66" i="68"/>
  <c r="CJ56" i="68"/>
  <c r="CJ58" i="68"/>
  <c r="CJ60" i="68"/>
  <c r="CJ62" i="68"/>
  <c r="CJ64" i="68"/>
  <c r="ED20" i="68"/>
  <c r="CI66" i="68"/>
  <c r="CH66" i="68"/>
  <c r="CH56" i="68"/>
  <c r="CH58" i="68"/>
  <c r="CH60" i="68"/>
  <c r="CH64" i="68"/>
  <c r="EB20" i="68"/>
  <c r="CG66" i="68"/>
  <c r="CF66" i="68"/>
  <c r="CF56" i="68"/>
  <c r="CF58" i="68"/>
  <c r="CF60" i="68"/>
  <c r="CF64" i="68"/>
  <c r="DZ20" i="68"/>
  <c r="CE66" i="68"/>
  <c r="CD66" i="68"/>
  <c r="CD56" i="68"/>
  <c r="CD58" i="68"/>
  <c r="CD60" i="68"/>
  <c r="CD64" i="68"/>
  <c r="DX20" i="68"/>
  <c r="CC66" i="68"/>
  <c r="CB66" i="68"/>
  <c r="CB56" i="68"/>
  <c r="CB58" i="68"/>
  <c r="CB60" i="68"/>
  <c r="CB62" i="68"/>
  <c r="CB64" i="68"/>
  <c r="DV20" i="68"/>
  <c r="CA66" i="68"/>
  <c r="BZ66" i="68"/>
  <c r="BZ56" i="68"/>
  <c r="BZ58" i="68"/>
  <c r="BZ60" i="68"/>
  <c r="BZ64" i="68"/>
  <c r="DT20" i="68"/>
  <c r="BX66" i="68"/>
  <c r="BX56" i="68"/>
  <c r="BX58" i="68"/>
  <c r="BX60" i="68"/>
  <c r="BX64" i="68"/>
  <c r="DR20" i="68"/>
  <c r="BW66" i="68"/>
  <c r="BV66" i="68"/>
  <c r="BV56" i="68"/>
  <c r="BV58" i="68"/>
  <c r="BV60" i="68"/>
  <c r="BV64" i="68"/>
  <c r="DP20" i="68"/>
  <c r="BU66" i="68"/>
  <c r="BT66" i="68"/>
  <c r="BT56" i="68"/>
  <c r="BT58" i="68"/>
  <c r="BT60" i="68"/>
  <c r="BT62" i="68"/>
  <c r="BT64" i="68"/>
  <c r="DN20" i="68"/>
  <c r="BS66" i="68"/>
  <c r="BR66" i="68"/>
  <c r="CO66" i="68"/>
  <c r="BQ66" i="68"/>
  <c r="BP66" i="68"/>
  <c r="DJ66" i="68"/>
  <c r="BO66" i="68"/>
  <c r="BN66" i="68"/>
  <c r="DH66" i="68"/>
  <c r="BM66" i="68"/>
  <c r="BL66" i="68"/>
  <c r="DF66" i="68"/>
  <c r="BK66" i="68"/>
  <c r="BJ66" i="68"/>
  <c r="DD66" i="68"/>
  <c r="BI66" i="68"/>
  <c r="BH66" i="68"/>
  <c r="DB66" i="68"/>
  <c r="BG66" i="68"/>
  <c r="BF66" i="68"/>
  <c r="CZ66" i="68"/>
  <c r="BE66" i="68"/>
  <c r="BD66" i="68"/>
  <c r="CX66" i="68"/>
  <c r="BC66" i="68"/>
  <c r="BA66" i="68"/>
  <c r="AZ66" i="68"/>
  <c r="CT66" i="68"/>
  <c r="AY66" i="68"/>
  <c r="AX66" i="68"/>
  <c r="CR66" i="68"/>
  <c r="AW66" i="68"/>
  <c r="AV66" i="68"/>
  <c r="CP66" i="68"/>
  <c r="AU66" i="68"/>
  <c r="BO65" i="68"/>
  <c r="DI65" i="68"/>
  <c r="BG65" i="68"/>
  <c r="DA65" i="68"/>
  <c r="AY65" i="68"/>
  <c r="CS65" i="68"/>
  <c r="BR65" i="68"/>
  <c r="CO65" i="68"/>
  <c r="BQ65" i="68"/>
  <c r="DK65" i="68"/>
  <c r="BP65" i="68"/>
  <c r="DJ65" i="68"/>
  <c r="BN65" i="68"/>
  <c r="DH65" i="68"/>
  <c r="BM65" i="68"/>
  <c r="DG65" i="68"/>
  <c r="BL65" i="68"/>
  <c r="DF65" i="68"/>
  <c r="BK65" i="68"/>
  <c r="DE65" i="68"/>
  <c r="BJ65" i="68"/>
  <c r="DD65" i="68"/>
  <c r="BI65" i="68"/>
  <c r="DC65" i="68"/>
  <c r="BH65" i="68"/>
  <c r="DB65" i="68"/>
  <c r="BF65" i="68"/>
  <c r="CZ65" i="68"/>
  <c r="BE65" i="68"/>
  <c r="CY65" i="68"/>
  <c r="BD65" i="68"/>
  <c r="CX65" i="68"/>
  <c r="BC65" i="68"/>
  <c r="CW65" i="68"/>
  <c r="BB65" i="68"/>
  <c r="CV65" i="68"/>
  <c r="BA65" i="68"/>
  <c r="CU65" i="68"/>
  <c r="AZ65" i="68"/>
  <c r="CT65" i="68"/>
  <c r="AX65" i="68"/>
  <c r="CR65" i="68"/>
  <c r="AW65" i="68"/>
  <c r="CQ65" i="68"/>
  <c r="AV65" i="68"/>
  <c r="CP65" i="68"/>
  <c r="AU65" i="68"/>
  <c r="BN64" i="68"/>
  <c r="CK64" i="68"/>
  <c r="DH64" i="68"/>
  <c r="BF64" i="68"/>
  <c r="CC64" i="68"/>
  <c r="CZ64" i="68"/>
  <c r="AX64" i="68"/>
  <c r="BU64" i="68"/>
  <c r="CR64" i="68"/>
  <c r="CM64" i="68"/>
  <c r="CI64" i="68"/>
  <c r="CG64" i="68"/>
  <c r="CE64" i="68"/>
  <c r="CA64" i="68"/>
  <c r="BY64" i="68"/>
  <c r="BW64" i="68"/>
  <c r="BS64" i="68"/>
  <c r="BR64" i="68"/>
  <c r="CO64" i="68"/>
  <c r="BQ64" i="68"/>
  <c r="BP64" i="68"/>
  <c r="DJ64" i="68"/>
  <c r="BO64" i="68"/>
  <c r="BM64" i="68"/>
  <c r="BL64" i="68"/>
  <c r="DF64" i="68"/>
  <c r="BK64" i="68"/>
  <c r="BJ64" i="68"/>
  <c r="DD64" i="68"/>
  <c r="BI64" i="68"/>
  <c r="BH64" i="68"/>
  <c r="DB64" i="68"/>
  <c r="BG64" i="68"/>
  <c r="BE64" i="68"/>
  <c r="BD64" i="68"/>
  <c r="CX64" i="68"/>
  <c r="BC64" i="68"/>
  <c r="BB64" i="68"/>
  <c r="CV64" i="68"/>
  <c r="BA64" i="68"/>
  <c r="AZ64" i="68"/>
  <c r="CT64" i="68"/>
  <c r="AY64" i="68"/>
  <c r="AW64" i="68"/>
  <c r="AV64" i="68"/>
  <c r="CP64" i="68"/>
  <c r="AU64" i="68"/>
  <c r="BQ63" i="68"/>
  <c r="DK63" i="68"/>
  <c r="BM63" i="68"/>
  <c r="DG63" i="68"/>
  <c r="BI63" i="68"/>
  <c r="DC63" i="68"/>
  <c r="BE63" i="68"/>
  <c r="CY63" i="68"/>
  <c r="BA63" i="68"/>
  <c r="CU63" i="68"/>
  <c r="AW63" i="68"/>
  <c r="CQ63" i="68"/>
  <c r="BR63" i="68"/>
  <c r="CO63" i="68"/>
  <c r="BP63" i="68"/>
  <c r="DJ63" i="68"/>
  <c r="BO63" i="68"/>
  <c r="DI63" i="68"/>
  <c r="BN63" i="68"/>
  <c r="DH63" i="68"/>
  <c r="BL63" i="68"/>
  <c r="DF63" i="68"/>
  <c r="BK63" i="68"/>
  <c r="DE63" i="68"/>
  <c r="BJ63" i="68"/>
  <c r="DD63" i="68"/>
  <c r="BH63" i="68"/>
  <c r="DB63" i="68"/>
  <c r="BG63" i="68"/>
  <c r="DA63" i="68"/>
  <c r="BF63" i="68"/>
  <c r="CZ63" i="68"/>
  <c r="BD63" i="68"/>
  <c r="CX63" i="68"/>
  <c r="BC63" i="68"/>
  <c r="CW63" i="68"/>
  <c r="BB63" i="68"/>
  <c r="CV63" i="68"/>
  <c r="AZ63" i="68"/>
  <c r="CT63" i="68"/>
  <c r="AY63" i="68"/>
  <c r="CS63" i="68"/>
  <c r="AX63" i="68"/>
  <c r="CR63" i="68"/>
  <c r="AV63" i="68"/>
  <c r="CP63" i="68"/>
  <c r="AU63" i="68"/>
  <c r="BP62" i="68"/>
  <c r="CM62" i="68"/>
  <c r="DJ62" i="68"/>
  <c r="BL62" i="68"/>
  <c r="CI62" i="68"/>
  <c r="DF62" i="68"/>
  <c r="BH62" i="68"/>
  <c r="CE62" i="68"/>
  <c r="DB62" i="68"/>
  <c r="BD62" i="68"/>
  <c r="CA62" i="68"/>
  <c r="CX62" i="68"/>
  <c r="AZ62" i="68"/>
  <c r="BW62" i="68"/>
  <c r="CT62" i="68"/>
  <c r="AV62" i="68"/>
  <c r="BS62" i="68"/>
  <c r="CP62" i="68"/>
  <c r="CK62" i="68"/>
  <c r="CG62" i="68"/>
  <c r="CC62" i="68"/>
  <c r="BY62" i="68"/>
  <c r="BU62" i="68"/>
  <c r="BR62" i="68"/>
  <c r="CO62" i="68"/>
  <c r="BN62" i="68"/>
  <c r="DH62" i="68"/>
  <c r="EE57" i="68"/>
  <c r="BM62" i="68"/>
  <c r="DG62" i="68"/>
  <c r="ED57" i="68"/>
  <c r="BJ62" i="68"/>
  <c r="DD62" i="68"/>
  <c r="EA57" i="68"/>
  <c r="BF62" i="68"/>
  <c r="CZ62" i="68"/>
  <c r="DW57" i="68"/>
  <c r="BE62" i="68"/>
  <c r="CY62" i="68"/>
  <c r="DV57" i="68"/>
  <c r="BB62" i="68"/>
  <c r="CV62" i="68"/>
  <c r="DS57" i="68"/>
  <c r="AX62" i="68"/>
  <c r="CR62" i="68"/>
  <c r="DO57" i="68"/>
  <c r="AW62" i="68"/>
  <c r="CQ62" i="68"/>
  <c r="DN57" i="68"/>
  <c r="AU62" i="68"/>
  <c r="BO61" i="68"/>
  <c r="DI61" i="68"/>
  <c r="BK61" i="68"/>
  <c r="DE61" i="68"/>
  <c r="BG61" i="68"/>
  <c r="DA61" i="68"/>
  <c r="BC61" i="68"/>
  <c r="CW61" i="68"/>
  <c r="AY61" i="68"/>
  <c r="CS61" i="68"/>
  <c r="BR61" i="68"/>
  <c r="CO61" i="68"/>
  <c r="BQ61" i="68"/>
  <c r="DK61" i="68"/>
  <c r="BP61" i="68"/>
  <c r="DJ61" i="68"/>
  <c r="BN61" i="68"/>
  <c r="DH61" i="68"/>
  <c r="BM61" i="68"/>
  <c r="DG61" i="68"/>
  <c r="BL61" i="68"/>
  <c r="DF61" i="68"/>
  <c r="BJ61" i="68"/>
  <c r="DD61" i="68"/>
  <c r="BI61" i="68"/>
  <c r="DC61" i="68"/>
  <c r="BH61" i="68"/>
  <c r="DB61" i="68"/>
  <c r="BF61" i="68"/>
  <c r="CZ61" i="68"/>
  <c r="BE61" i="68"/>
  <c r="CY61" i="68"/>
  <c r="BD61" i="68"/>
  <c r="CX61" i="68"/>
  <c r="BB61" i="68"/>
  <c r="CV61" i="68"/>
  <c r="BA61" i="68"/>
  <c r="CU61" i="68"/>
  <c r="AZ61" i="68"/>
  <c r="CT61" i="68"/>
  <c r="AX61" i="68"/>
  <c r="CR61" i="68"/>
  <c r="AW61" i="68"/>
  <c r="CQ61" i="68"/>
  <c r="AV61" i="68"/>
  <c r="CP61" i="68"/>
  <c r="AU61" i="68"/>
  <c r="BQ60" i="68"/>
  <c r="DK60" i="68"/>
  <c r="BM60" i="68"/>
  <c r="DG60" i="68"/>
  <c r="BI60" i="68"/>
  <c r="DC60" i="68"/>
  <c r="BE60" i="68"/>
  <c r="CY60" i="68"/>
  <c r="BA60" i="68"/>
  <c r="CU60" i="68"/>
  <c r="AW60" i="68"/>
  <c r="CQ60" i="68"/>
  <c r="BR60" i="68"/>
  <c r="CO60" i="68"/>
  <c r="CM60" i="68"/>
  <c r="CK60" i="68"/>
  <c r="CI60" i="68"/>
  <c r="CG60" i="68"/>
  <c r="CE60" i="68"/>
  <c r="CC60" i="68"/>
  <c r="CA60" i="68"/>
  <c r="BY60" i="68"/>
  <c r="BW60" i="68"/>
  <c r="BU60" i="68"/>
  <c r="BS60" i="68"/>
  <c r="BP60" i="68"/>
  <c r="DJ60" i="68"/>
  <c r="BO60" i="68"/>
  <c r="DI60" i="68"/>
  <c r="BN60" i="68"/>
  <c r="DH60" i="68"/>
  <c r="BL60" i="68"/>
  <c r="DF60" i="68"/>
  <c r="BK60" i="68"/>
  <c r="DE60" i="68"/>
  <c r="BJ60" i="68"/>
  <c r="DD60" i="68"/>
  <c r="BH60" i="68"/>
  <c r="DB60" i="68"/>
  <c r="BG60" i="68"/>
  <c r="DA60" i="68"/>
  <c r="BF60" i="68"/>
  <c r="CZ60" i="68"/>
  <c r="BD60" i="68"/>
  <c r="CX60" i="68"/>
  <c r="BC60" i="68"/>
  <c r="CW60" i="68"/>
  <c r="BB60" i="68"/>
  <c r="CV60" i="68"/>
  <c r="AZ60" i="68"/>
  <c r="CT60" i="68"/>
  <c r="AY60" i="68"/>
  <c r="CS60" i="68"/>
  <c r="AX60" i="68"/>
  <c r="CR60" i="68"/>
  <c r="AV60" i="68"/>
  <c r="CP60" i="68"/>
  <c r="AU60" i="68"/>
  <c r="BP59" i="68"/>
  <c r="DJ59" i="68"/>
  <c r="BL59" i="68"/>
  <c r="DF59" i="68"/>
  <c r="BH59" i="68"/>
  <c r="DB59" i="68"/>
  <c r="BD59" i="68"/>
  <c r="CX59" i="68"/>
  <c r="AZ59" i="68"/>
  <c r="CT59" i="68"/>
  <c r="AV59" i="68"/>
  <c r="CP59" i="68"/>
  <c r="BR59" i="68"/>
  <c r="CO59" i="68"/>
  <c r="BQ59" i="68"/>
  <c r="DK59" i="68"/>
  <c r="BO59" i="68"/>
  <c r="DI59" i="68"/>
  <c r="BN59" i="68"/>
  <c r="DH59" i="68"/>
  <c r="BM59" i="68"/>
  <c r="DG59" i="68"/>
  <c r="BK59" i="68"/>
  <c r="DE59" i="68"/>
  <c r="BJ59" i="68"/>
  <c r="DD59" i="68"/>
  <c r="BI59" i="68"/>
  <c r="DC59" i="68"/>
  <c r="BG59" i="68"/>
  <c r="DA59" i="68"/>
  <c r="BF59" i="68"/>
  <c r="CZ59" i="68"/>
  <c r="BE59" i="68"/>
  <c r="CY59" i="68"/>
  <c r="BC59" i="68"/>
  <c r="CW59" i="68"/>
  <c r="BB59" i="68"/>
  <c r="CV59" i="68"/>
  <c r="BA59" i="68"/>
  <c r="CU59" i="68"/>
  <c r="AY59" i="68"/>
  <c r="CS59" i="68"/>
  <c r="AX59" i="68"/>
  <c r="CR59" i="68"/>
  <c r="AW59" i="68"/>
  <c r="CQ59" i="68"/>
  <c r="AU59" i="68"/>
  <c r="BQ58" i="68"/>
  <c r="DK58" i="68"/>
  <c r="BM58" i="68"/>
  <c r="DG58" i="68"/>
  <c r="BI58" i="68"/>
  <c r="DC58" i="68"/>
  <c r="BE58" i="68"/>
  <c r="CY58" i="68"/>
  <c r="BA58" i="68"/>
  <c r="CU58" i="68"/>
  <c r="AW58" i="68"/>
  <c r="CQ58" i="68"/>
  <c r="BR58" i="68"/>
  <c r="CO58" i="68"/>
  <c r="CM58" i="68"/>
  <c r="CK58" i="68"/>
  <c r="CI58" i="68"/>
  <c r="CG58" i="68"/>
  <c r="CE58" i="68"/>
  <c r="CC58" i="68"/>
  <c r="CA58" i="68"/>
  <c r="BY58" i="68"/>
  <c r="BW58" i="68"/>
  <c r="BU58" i="68"/>
  <c r="BS58" i="68"/>
  <c r="BP58" i="68"/>
  <c r="DJ58" i="68"/>
  <c r="BO58" i="68"/>
  <c r="DI58" i="68"/>
  <c r="BN58" i="68"/>
  <c r="DH58" i="68"/>
  <c r="BL58" i="68"/>
  <c r="DF58" i="68"/>
  <c r="BK58" i="68"/>
  <c r="DE58" i="68"/>
  <c r="BJ58" i="68"/>
  <c r="DD58" i="68"/>
  <c r="BH58" i="68"/>
  <c r="DB58" i="68"/>
  <c r="BG58" i="68"/>
  <c r="DA58" i="68"/>
  <c r="BF58" i="68"/>
  <c r="CZ58" i="68"/>
  <c r="BD58" i="68"/>
  <c r="CX58" i="68"/>
  <c r="BC58" i="68"/>
  <c r="CW58" i="68"/>
  <c r="BB58" i="68"/>
  <c r="CV58" i="68"/>
  <c r="AZ58" i="68"/>
  <c r="CT58" i="68"/>
  <c r="AY58" i="68"/>
  <c r="CS58" i="68"/>
  <c r="AX58" i="68"/>
  <c r="CR58" i="68"/>
  <c r="AV58" i="68"/>
  <c r="CP58" i="68"/>
  <c r="AU58" i="68"/>
  <c r="EG57" i="68"/>
  <c r="EC57" i="68"/>
  <c r="DY57" i="68"/>
  <c r="DU57" i="68"/>
  <c r="DQ57" i="68"/>
  <c r="DM57" i="68"/>
  <c r="BN57" i="68"/>
  <c r="DH57" i="68"/>
  <c r="BF57" i="68"/>
  <c r="CZ57" i="68"/>
  <c r="AX57" i="68"/>
  <c r="CR57" i="68"/>
  <c r="BR57" i="68"/>
  <c r="CO57" i="68"/>
  <c r="BQ57" i="68"/>
  <c r="DK57" i="68"/>
  <c r="BP57" i="68"/>
  <c r="DJ57" i="68"/>
  <c r="BO57" i="68"/>
  <c r="DI57" i="68"/>
  <c r="BM57" i="68"/>
  <c r="DG57" i="68"/>
  <c r="BL57" i="68"/>
  <c r="DF57" i="68"/>
  <c r="BK57" i="68"/>
  <c r="DE57" i="68"/>
  <c r="BJ57" i="68"/>
  <c r="DD57" i="68"/>
  <c r="BI57" i="68"/>
  <c r="DC57" i="68"/>
  <c r="BH57" i="68"/>
  <c r="DB57" i="68"/>
  <c r="BG57" i="68"/>
  <c r="DA57" i="68"/>
  <c r="BE57" i="68"/>
  <c r="CY57" i="68"/>
  <c r="BD57" i="68"/>
  <c r="CX57" i="68"/>
  <c r="BC57" i="68"/>
  <c r="CW57" i="68"/>
  <c r="BB57" i="68"/>
  <c r="CV57" i="68"/>
  <c r="BA57" i="68"/>
  <c r="CU57" i="68"/>
  <c r="AZ57" i="68"/>
  <c r="CT57" i="68"/>
  <c r="AY57" i="68"/>
  <c r="CS57" i="68"/>
  <c r="AW57" i="68"/>
  <c r="CQ57" i="68"/>
  <c r="AV57" i="68"/>
  <c r="CP57" i="68"/>
  <c r="AU57" i="68"/>
  <c r="BQ56" i="68"/>
  <c r="DK56" i="68"/>
  <c r="BM56" i="68"/>
  <c r="DG56" i="68"/>
  <c r="BI56" i="68"/>
  <c r="DC56" i="68"/>
  <c r="BE56" i="68"/>
  <c r="CY56" i="68"/>
  <c r="BA56" i="68"/>
  <c r="CU56" i="68"/>
  <c r="AW56" i="68"/>
  <c r="CQ56" i="68"/>
  <c r="BR56" i="68"/>
  <c r="CO56" i="68"/>
  <c r="CM56" i="68"/>
  <c r="CK56" i="68"/>
  <c r="CI56" i="68"/>
  <c r="CG56" i="68"/>
  <c r="CE56" i="68"/>
  <c r="CC56" i="68"/>
  <c r="CA56" i="68"/>
  <c r="BY56" i="68"/>
  <c r="BW56" i="68"/>
  <c r="BU56" i="68"/>
  <c r="BS56" i="68"/>
  <c r="BP56" i="68"/>
  <c r="DJ56" i="68"/>
  <c r="BO56" i="68"/>
  <c r="DI56" i="68"/>
  <c r="BN56" i="68"/>
  <c r="DH56" i="68"/>
  <c r="BL56" i="68"/>
  <c r="DF56" i="68"/>
  <c r="BK56" i="68"/>
  <c r="DE56" i="68"/>
  <c r="BJ56" i="68"/>
  <c r="DD56" i="68"/>
  <c r="BH56" i="68"/>
  <c r="DB56" i="68"/>
  <c r="BG56" i="68"/>
  <c r="DA56" i="68"/>
  <c r="BF56" i="68"/>
  <c r="CZ56" i="68"/>
  <c r="BD56" i="68"/>
  <c r="CX56" i="68"/>
  <c r="BC56" i="68"/>
  <c r="CW56" i="68"/>
  <c r="BB56" i="68"/>
  <c r="CV56" i="68"/>
  <c r="AZ56" i="68"/>
  <c r="CT56" i="68"/>
  <c r="AY56" i="68"/>
  <c r="CS56" i="68"/>
  <c r="AX56" i="68"/>
  <c r="CR56" i="68"/>
  <c r="AV56" i="68"/>
  <c r="CP56" i="68"/>
  <c r="AU56" i="68"/>
  <c r="BP55" i="68"/>
  <c r="DJ55" i="68"/>
  <c r="EG28" i="68"/>
  <c r="BL55" i="68"/>
  <c r="DF55" i="68"/>
  <c r="BH55" i="68"/>
  <c r="DB55" i="68"/>
  <c r="DY28" i="68"/>
  <c r="BD55" i="68"/>
  <c r="CX55" i="68"/>
  <c r="AZ55" i="68"/>
  <c r="CT55" i="68"/>
  <c r="DQ28" i="68"/>
  <c r="AV55" i="68"/>
  <c r="CP55" i="68"/>
  <c r="BR55" i="68"/>
  <c r="CO55" i="68"/>
  <c r="BQ55" i="68"/>
  <c r="DK55" i="68"/>
  <c r="BO55" i="68"/>
  <c r="DI55" i="68"/>
  <c r="BN55" i="68"/>
  <c r="DH55" i="68"/>
  <c r="EE28" i="68"/>
  <c r="BM55" i="68"/>
  <c r="DG55" i="68"/>
  <c r="BK55" i="68"/>
  <c r="DE55" i="68"/>
  <c r="BJ55" i="68"/>
  <c r="DD55" i="68"/>
  <c r="BI55" i="68"/>
  <c r="DC55" i="68"/>
  <c r="BG55" i="68"/>
  <c r="DA55" i="68"/>
  <c r="BF55" i="68"/>
  <c r="CZ55" i="68"/>
  <c r="DW28" i="68"/>
  <c r="BE55" i="68"/>
  <c r="CY55" i="68"/>
  <c r="BC55" i="68"/>
  <c r="CW55" i="68"/>
  <c r="BB55" i="68"/>
  <c r="CV55" i="68"/>
  <c r="BA55" i="68"/>
  <c r="CU55" i="68"/>
  <c r="AY55" i="68"/>
  <c r="CS55" i="68"/>
  <c r="AX55" i="68"/>
  <c r="CR55" i="68"/>
  <c r="DO28" i="68"/>
  <c r="AW55" i="68"/>
  <c r="CQ55" i="68"/>
  <c r="AU55" i="68"/>
  <c r="BQ54" i="68"/>
  <c r="CN54" i="68"/>
  <c r="DK54" i="68"/>
  <c r="BM54" i="68"/>
  <c r="CJ54" i="68"/>
  <c r="DG54" i="68"/>
  <c r="BI54" i="68"/>
  <c r="CF54" i="68"/>
  <c r="DC54" i="68"/>
  <c r="BE54" i="68"/>
  <c r="CB54" i="68"/>
  <c r="CY54" i="68"/>
  <c r="BA54" i="68"/>
  <c r="BX54" i="68"/>
  <c r="CU54" i="68"/>
  <c r="AW54" i="68"/>
  <c r="BT54" i="68"/>
  <c r="CQ54" i="68"/>
  <c r="BR54" i="68"/>
  <c r="CO54" i="68"/>
  <c r="CM54" i="68"/>
  <c r="CL54" i="68"/>
  <c r="CK54" i="68"/>
  <c r="CI54" i="68"/>
  <c r="CH54" i="68"/>
  <c r="CG54" i="68"/>
  <c r="CE54" i="68"/>
  <c r="CD54" i="68"/>
  <c r="CC54" i="68"/>
  <c r="CA54" i="68"/>
  <c r="BZ54" i="68"/>
  <c r="BY54" i="68"/>
  <c r="BW54" i="68"/>
  <c r="BV54" i="68"/>
  <c r="BU54" i="68"/>
  <c r="BS54" i="68"/>
  <c r="BP54" i="68"/>
  <c r="DJ54" i="68"/>
  <c r="BO54" i="68"/>
  <c r="DI54" i="68"/>
  <c r="BN54" i="68"/>
  <c r="DH54" i="68"/>
  <c r="BL54" i="68"/>
  <c r="DF54" i="68"/>
  <c r="BK54" i="68"/>
  <c r="DE54" i="68"/>
  <c r="BJ54" i="68"/>
  <c r="DD54" i="68"/>
  <c r="BH54" i="68"/>
  <c r="DB54" i="68"/>
  <c r="BG54" i="68"/>
  <c r="DA54" i="68"/>
  <c r="BF54" i="68"/>
  <c r="CZ54" i="68"/>
  <c r="BD54" i="68"/>
  <c r="CX54" i="68"/>
  <c r="BC54" i="68"/>
  <c r="CW54" i="68"/>
  <c r="BB54" i="68"/>
  <c r="CV54" i="68"/>
  <c r="AZ54" i="68"/>
  <c r="CT54" i="68"/>
  <c r="AY54" i="68"/>
  <c r="CS54" i="68"/>
  <c r="AX54" i="68"/>
  <c r="CR54" i="68"/>
  <c r="AV54" i="68"/>
  <c r="CP54" i="68"/>
  <c r="AU54" i="68"/>
  <c r="EH53" i="68"/>
  <c r="EG53" i="68"/>
  <c r="EF53" i="68"/>
  <c r="EE53" i="68"/>
  <c r="ED53" i="68"/>
  <c r="EC53" i="68"/>
  <c r="EB53" i="68"/>
  <c r="EA53" i="68"/>
  <c r="DZ53" i="68"/>
  <c r="DY53" i="68"/>
  <c r="DX53" i="68"/>
  <c r="DW53" i="68"/>
  <c r="DV53" i="68"/>
  <c r="DU53" i="68"/>
  <c r="DT53" i="68"/>
  <c r="DS53" i="68"/>
  <c r="DR53" i="68"/>
  <c r="DQ53" i="68"/>
  <c r="DP53" i="68"/>
  <c r="DO53" i="68"/>
  <c r="DN53" i="68"/>
  <c r="DM53" i="68"/>
  <c r="BP53" i="68"/>
  <c r="DJ53" i="68"/>
  <c r="BL53" i="68"/>
  <c r="DF53" i="68"/>
  <c r="BH53" i="68"/>
  <c r="DB53" i="68"/>
  <c r="BD53" i="68"/>
  <c r="CX53" i="68"/>
  <c r="AZ53" i="68"/>
  <c r="CT53" i="68"/>
  <c r="AV53" i="68"/>
  <c r="CP53" i="68"/>
  <c r="BR53" i="68"/>
  <c r="CO53" i="68"/>
  <c r="BQ53" i="68"/>
  <c r="DK53" i="68"/>
  <c r="BO53" i="68"/>
  <c r="DI53" i="68"/>
  <c r="BN53" i="68"/>
  <c r="DH53" i="68"/>
  <c r="BM53" i="68"/>
  <c r="DG53" i="68"/>
  <c r="BK53" i="68"/>
  <c r="DE53" i="68"/>
  <c r="BJ53" i="68"/>
  <c r="DD53" i="68"/>
  <c r="BI53" i="68"/>
  <c r="DC53" i="68"/>
  <c r="BG53" i="68"/>
  <c r="DA53" i="68"/>
  <c r="BF53" i="68"/>
  <c r="CZ53" i="68"/>
  <c r="BE53" i="68"/>
  <c r="CY53" i="68"/>
  <c r="BC53" i="68"/>
  <c r="CW53" i="68"/>
  <c r="BB53" i="68"/>
  <c r="CV53" i="68"/>
  <c r="BA53" i="68"/>
  <c r="CU53" i="68"/>
  <c r="AY53" i="68"/>
  <c r="CS53" i="68"/>
  <c r="AX53" i="68"/>
  <c r="CR53" i="68"/>
  <c r="AW53" i="68"/>
  <c r="CQ53" i="68"/>
  <c r="AU53" i="68"/>
  <c r="BO52" i="68"/>
  <c r="CL52" i="68"/>
  <c r="DI52" i="68"/>
  <c r="BG52" i="68"/>
  <c r="CD52" i="68"/>
  <c r="DA52" i="68"/>
  <c r="AY52" i="68"/>
  <c r="BV52" i="68"/>
  <c r="CS52" i="68"/>
  <c r="BR52" i="68"/>
  <c r="CO52" i="68"/>
  <c r="CN52" i="68"/>
  <c r="CM52" i="68"/>
  <c r="CK52" i="68"/>
  <c r="CJ52" i="68"/>
  <c r="CI52" i="68"/>
  <c r="CH52" i="68"/>
  <c r="CG52" i="68"/>
  <c r="CF52" i="68"/>
  <c r="CE52" i="68"/>
  <c r="CC52" i="68"/>
  <c r="CB52" i="68"/>
  <c r="CA52" i="68"/>
  <c r="BZ52" i="68"/>
  <c r="BY52" i="68"/>
  <c r="BX52" i="68"/>
  <c r="BW52" i="68"/>
  <c r="BU52" i="68"/>
  <c r="BT52" i="68"/>
  <c r="BS52" i="68"/>
  <c r="BQ52" i="68"/>
  <c r="DK52" i="68"/>
  <c r="BP52" i="68"/>
  <c r="BN52" i="68"/>
  <c r="BM52" i="68"/>
  <c r="DG52" i="68"/>
  <c r="BL52" i="68"/>
  <c r="BK52" i="68"/>
  <c r="DE52" i="68"/>
  <c r="BJ52" i="68"/>
  <c r="BI52" i="68"/>
  <c r="DC52" i="68"/>
  <c r="BH52" i="68"/>
  <c r="BF52" i="68"/>
  <c r="BE52" i="68"/>
  <c r="CY52" i="68"/>
  <c r="BD52" i="68"/>
  <c r="BC52" i="68"/>
  <c r="CW52" i="68"/>
  <c r="BB52" i="68"/>
  <c r="BA52" i="68"/>
  <c r="CU52" i="68"/>
  <c r="AZ52" i="68"/>
  <c r="AX52" i="68"/>
  <c r="AW52" i="68"/>
  <c r="CQ52" i="68"/>
  <c r="AV52" i="68"/>
  <c r="AU52" i="68"/>
  <c r="BN51" i="68"/>
  <c r="DH51" i="68"/>
  <c r="BF51" i="68"/>
  <c r="CZ51" i="68"/>
  <c r="AX51" i="68"/>
  <c r="CR51" i="68"/>
  <c r="BR51" i="68"/>
  <c r="CO51" i="68"/>
  <c r="BQ51" i="68"/>
  <c r="DK51" i="68"/>
  <c r="BP51" i="68"/>
  <c r="DJ51" i="68"/>
  <c r="BO51" i="68"/>
  <c r="DI51" i="68"/>
  <c r="BM51" i="68"/>
  <c r="DG51" i="68"/>
  <c r="BL51" i="68"/>
  <c r="DF51" i="68"/>
  <c r="BK51" i="68"/>
  <c r="DE51" i="68"/>
  <c r="BJ51" i="68"/>
  <c r="DD51" i="68"/>
  <c r="BI51" i="68"/>
  <c r="DC51" i="68"/>
  <c r="BH51" i="68"/>
  <c r="DB51" i="68"/>
  <c r="BG51" i="68"/>
  <c r="DA51" i="68"/>
  <c r="BE51" i="68"/>
  <c r="CY51" i="68"/>
  <c r="BD51" i="68"/>
  <c r="CX51" i="68"/>
  <c r="BC51" i="68"/>
  <c r="CW51" i="68"/>
  <c r="BB51" i="68"/>
  <c r="CV51" i="68"/>
  <c r="BA51" i="68"/>
  <c r="CU51" i="68"/>
  <c r="AZ51" i="68"/>
  <c r="CT51" i="68"/>
  <c r="AY51" i="68"/>
  <c r="CS51" i="68"/>
  <c r="AW51" i="68"/>
  <c r="CQ51" i="68"/>
  <c r="AV51" i="68"/>
  <c r="CP51" i="68"/>
  <c r="AU51" i="68"/>
  <c r="BR50" i="68"/>
  <c r="CO50" i="68"/>
  <c r="CN50" i="68"/>
  <c r="CM50" i="68"/>
  <c r="CL50" i="68"/>
  <c r="CK50" i="68"/>
  <c r="CJ50" i="68"/>
  <c r="CI50" i="68"/>
  <c r="CH50" i="68"/>
  <c r="CG50" i="68"/>
  <c r="CF50" i="68"/>
  <c r="CE50" i="68"/>
  <c r="CD50" i="68"/>
  <c r="CC50" i="68"/>
  <c r="CB50" i="68"/>
  <c r="CA50" i="68"/>
  <c r="BZ50" i="68"/>
  <c r="BY50" i="68"/>
  <c r="BX50" i="68"/>
  <c r="BW50" i="68"/>
  <c r="BV50" i="68"/>
  <c r="BU50" i="68"/>
  <c r="BT50" i="68"/>
  <c r="BS50" i="68"/>
  <c r="BQ50" i="68"/>
  <c r="DK50" i="68"/>
  <c r="BP50" i="68"/>
  <c r="BO50" i="68"/>
  <c r="DI50" i="68"/>
  <c r="BN50" i="68"/>
  <c r="BM50" i="68"/>
  <c r="DG50" i="68"/>
  <c r="BL50" i="68"/>
  <c r="BK50" i="68"/>
  <c r="DE50" i="68"/>
  <c r="BJ50" i="68"/>
  <c r="BI50" i="68"/>
  <c r="DC50" i="68"/>
  <c r="BH50" i="68"/>
  <c r="BG50" i="68"/>
  <c r="DA50" i="68"/>
  <c r="BF50" i="68"/>
  <c r="BE50" i="68"/>
  <c r="CY50" i="68"/>
  <c r="BD50" i="68"/>
  <c r="BC50" i="68"/>
  <c r="CW50" i="68"/>
  <c r="BB50" i="68"/>
  <c r="BA50" i="68"/>
  <c r="CU50" i="68"/>
  <c r="AZ50" i="68"/>
  <c r="AY50" i="68"/>
  <c r="CS50" i="68"/>
  <c r="AX50" i="68"/>
  <c r="AW50" i="68"/>
  <c r="CQ50" i="68"/>
  <c r="AV50" i="68"/>
  <c r="AU50" i="68"/>
  <c r="EH49" i="68"/>
  <c r="EG49" i="68"/>
  <c r="EF49" i="68"/>
  <c r="EE49" i="68"/>
  <c r="ED49" i="68"/>
  <c r="EC49" i="68"/>
  <c r="EB49" i="68"/>
  <c r="EA49" i="68"/>
  <c r="DZ49" i="68"/>
  <c r="DY49" i="68"/>
  <c r="DX49" i="68"/>
  <c r="DW49" i="68"/>
  <c r="DV49" i="68"/>
  <c r="DU49" i="68"/>
  <c r="DT49" i="68"/>
  <c r="DS49" i="68"/>
  <c r="DR49" i="68"/>
  <c r="DQ49" i="68"/>
  <c r="DP49" i="68"/>
  <c r="DO49" i="68"/>
  <c r="DN49" i="68"/>
  <c r="DM49" i="68"/>
  <c r="BR49" i="68"/>
  <c r="CO49" i="68"/>
  <c r="BQ49" i="68"/>
  <c r="DK49" i="68"/>
  <c r="BP49" i="68"/>
  <c r="DJ49" i="68"/>
  <c r="BO49" i="68"/>
  <c r="DI49" i="68"/>
  <c r="BN49" i="68"/>
  <c r="DH49" i="68"/>
  <c r="BM49" i="68"/>
  <c r="DG49" i="68"/>
  <c r="BL49" i="68"/>
  <c r="DF49" i="68"/>
  <c r="BK49" i="68"/>
  <c r="DE49" i="68"/>
  <c r="BJ49" i="68"/>
  <c r="DD49" i="68"/>
  <c r="BI49" i="68"/>
  <c r="DC49" i="68"/>
  <c r="BH49" i="68"/>
  <c r="DB49" i="68"/>
  <c r="BG49" i="68"/>
  <c r="DA49" i="68"/>
  <c r="BF49" i="68"/>
  <c r="CZ49" i="68"/>
  <c r="BE49" i="68"/>
  <c r="CY49" i="68"/>
  <c r="BD49" i="68"/>
  <c r="CX49" i="68"/>
  <c r="BC49" i="68"/>
  <c r="CW49" i="68"/>
  <c r="BB49" i="68"/>
  <c r="CV49" i="68"/>
  <c r="BA49" i="68"/>
  <c r="CU49" i="68"/>
  <c r="AZ49" i="68"/>
  <c r="CT49" i="68"/>
  <c r="AY49" i="68"/>
  <c r="CS49" i="68"/>
  <c r="AX49" i="68"/>
  <c r="CR49" i="68"/>
  <c r="AW49" i="68"/>
  <c r="CQ49" i="68"/>
  <c r="AV49" i="68"/>
  <c r="CP49" i="68"/>
  <c r="AU49" i="68"/>
  <c r="BQ48" i="68"/>
  <c r="CN48" i="68"/>
  <c r="DK48" i="68"/>
  <c r="BM48" i="68"/>
  <c r="CJ48" i="68"/>
  <c r="DG48" i="68"/>
  <c r="BI48" i="68"/>
  <c r="CF48" i="68"/>
  <c r="DC48" i="68"/>
  <c r="BE48" i="68"/>
  <c r="CB48" i="68"/>
  <c r="CY48" i="68"/>
  <c r="BA48" i="68"/>
  <c r="BX48" i="68"/>
  <c r="CU48" i="68"/>
  <c r="AW48" i="68"/>
  <c r="BT48" i="68"/>
  <c r="CQ48" i="68"/>
  <c r="BR48" i="68"/>
  <c r="CO48" i="68"/>
  <c r="CM48" i="68"/>
  <c r="CL48" i="68"/>
  <c r="CK48" i="68"/>
  <c r="CI48" i="68"/>
  <c r="CH48" i="68"/>
  <c r="CG48" i="68"/>
  <c r="CE48" i="68"/>
  <c r="CD48" i="68"/>
  <c r="CC48" i="68"/>
  <c r="CA48" i="68"/>
  <c r="BZ48" i="68"/>
  <c r="BY48" i="68"/>
  <c r="BW48" i="68"/>
  <c r="BV48" i="68"/>
  <c r="BU48" i="68"/>
  <c r="BS48" i="68"/>
  <c r="BP48" i="68"/>
  <c r="DJ48" i="68"/>
  <c r="BO48" i="68"/>
  <c r="DI48" i="68"/>
  <c r="BN48" i="68"/>
  <c r="DH48" i="68"/>
  <c r="BL48" i="68"/>
  <c r="DF48" i="68"/>
  <c r="BK48" i="68"/>
  <c r="DE48" i="68"/>
  <c r="BJ48" i="68"/>
  <c r="DD48" i="68"/>
  <c r="BH48" i="68"/>
  <c r="DB48" i="68"/>
  <c r="BG48" i="68"/>
  <c r="DA48" i="68"/>
  <c r="BF48" i="68"/>
  <c r="CZ48" i="68"/>
  <c r="BD48" i="68"/>
  <c r="CX48" i="68"/>
  <c r="BC48" i="68"/>
  <c r="CW48" i="68"/>
  <c r="BB48" i="68"/>
  <c r="CV48" i="68"/>
  <c r="AZ48" i="68"/>
  <c r="CT48" i="68"/>
  <c r="AY48" i="68"/>
  <c r="CS48" i="68"/>
  <c r="AX48" i="68"/>
  <c r="CR48" i="68"/>
  <c r="AV48" i="68"/>
  <c r="CP48" i="68"/>
  <c r="AU48" i="68"/>
  <c r="BP47" i="68"/>
  <c r="DJ47" i="68"/>
  <c r="BL47" i="68"/>
  <c r="DF47" i="68"/>
  <c r="BH47" i="68"/>
  <c r="DB47" i="68"/>
  <c r="BD47" i="68"/>
  <c r="CX47" i="68"/>
  <c r="AZ47" i="68"/>
  <c r="CT47" i="68"/>
  <c r="AV47" i="68"/>
  <c r="CP47" i="68"/>
  <c r="BR47" i="68"/>
  <c r="CO47" i="68"/>
  <c r="BQ47" i="68"/>
  <c r="DK47" i="68"/>
  <c r="BO47" i="68"/>
  <c r="DI47" i="68"/>
  <c r="BN47" i="68"/>
  <c r="DH47" i="68"/>
  <c r="BM47" i="68"/>
  <c r="DG47" i="68"/>
  <c r="BK47" i="68"/>
  <c r="DE47" i="68"/>
  <c r="BJ47" i="68"/>
  <c r="DD47" i="68"/>
  <c r="BI47" i="68"/>
  <c r="DC47" i="68"/>
  <c r="BG47" i="68"/>
  <c r="DA47" i="68"/>
  <c r="BF47" i="68"/>
  <c r="CZ47" i="68"/>
  <c r="BE47" i="68"/>
  <c r="CY47" i="68"/>
  <c r="BC47" i="68"/>
  <c r="CW47" i="68"/>
  <c r="BB47" i="68"/>
  <c r="CV47" i="68"/>
  <c r="BA47" i="68"/>
  <c r="CU47" i="68"/>
  <c r="AY47" i="68"/>
  <c r="CS47" i="68"/>
  <c r="AX47" i="68"/>
  <c r="CR47" i="68"/>
  <c r="AW47" i="68"/>
  <c r="CQ47" i="68"/>
  <c r="AU47" i="68"/>
  <c r="BR46" i="68"/>
  <c r="CO46" i="68"/>
  <c r="CN46" i="68"/>
  <c r="CM46" i="68"/>
  <c r="CL46" i="68"/>
  <c r="CK46" i="68"/>
  <c r="CJ46" i="68"/>
  <c r="CI46" i="68"/>
  <c r="CH46" i="68"/>
  <c r="CG46" i="68"/>
  <c r="CF46" i="68"/>
  <c r="CE46" i="68"/>
  <c r="CD46" i="68"/>
  <c r="CC46" i="68"/>
  <c r="CB46" i="68"/>
  <c r="CA46" i="68"/>
  <c r="BZ46" i="68"/>
  <c r="BY46" i="68"/>
  <c r="BX46" i="68"/>
  <c r="BW46" i="68"/>
  <c r="BV46" i="68"/>
  <c r="BU46" i="68"/>
  <c r="BT46" i="68"/>
  <c r="BS46" i="68"/>
  <c r="BQ46" i="68"/>
  <c r="DK46" i="68"/>
  <c r="BP46" i="68"/>
  <c r="BO46" i="68"/>
  <c r="DI46" i="68"/>
  <c r="BN46" i="68"/>
  <c r="BM46" i="68"/>
  <c r="DG46" i="68"/>
  <c r="BL46" i="68"/>
  <c r="BK46" i="68"/>
  <c r="DE46" i="68"/>
  <c r="BJ46" i="68"/>
  <c r="BI46" i="68"/>
  <c r="DC46" i="68"/>
  <c r="BH46" i="68"/>
  <c r="BG46" i="68"/>
  <c r="DA46" i="68"/>
  <c r="BF46" i="68"/>
  <c r="BE46" i="68"/>
  <c r="CY46" i="68"/>
  <c r="BD46" i="68"/>
  <c r="BC46" i="68"/>
  <c r="CW46" i="68"/>
  <c r="BB46" i="68"/>
  <c r="BA46" i="68"/>
  <c r="CU46" i="68"/>
  <c r="AZ46" i="68"/>
  <c r="AY46" i="68"/>
  <c r="CS46" i="68"/>
  <c r="AX46" i="68"/>
  <c r="AW46" i="68"/>
  <c r="CQ46" i="68"/>
  <c r="AV46" i="68"/>
  <c r="AU46" i="68"/>
  <c r="BP45" i="68"/>
  <c r="DJ45" i="68"/>
  <c r="BL45" i="68"/>
  <c r="DF45" i="68"/>
  <c r="BH45" i="68"/>
  <c r="DB45" i="68"/>
  <c r="BD45" i="68"/>
  <c r="CX45" i="68"/>
  <c r="AZ45" i="68"/>
  <c r="CT45" i="68"/>
  <c r="AV45" i="68"/>
  <c r="CP45" i="68"/>
  <c r="BR45" i="68"/>
  <c r="CO45" i="68"/>
  <c r="BQ45" i="68"/>
  <c r="DK45" i="68"/>
  <c r="BO45" i="68"/>
  <c r="DI45" i="68"/>
  <c r="BN45" i="68"/>
  <c r="DH45" i="68"/>
  <c r="BM45" i="68"/>
  <c r="DG45" i="68"/>
  <c r="BK45" i="68"/>
  <c r="DE45" i="68"/>
  <c r="BJ45" i="68"/>
  <c r="DD45" i="68"/>
  <c r="BI45" i="68"/>
  <c r="DC45" i="68"/>
  <c r="BG45" i="68"/>
  <c r="DA45" i="68"/>
  <c r="BF45" i="68"/>
  <c r="CZ45" i="68"/>
  <c r="BE45" i="68"/>
  <c r="CY45" i="68"/>
  <c r="BC45" i="68"/>
  <c r="CW45" i="68"/>
  <c r="BB45" i="68"/>
  <c r="CV45" i="68"/>
  <c r="BA45" i="68"/>
  <c r="CU45" i="68"/>
  <c r="AY45" i="68"/>
  <c r="CS45" i="68"/>
  <c r="AX45" i="68"/>
  <c r="CR45" i="68"/>
  <c r="AW45" i="68"/>
  <c r="CQ45" i="68"/>
  <c r="AU45" i="68"/>
  <c r="BQ44" i="68"/>
  <c r="CN44" i="68"/>
  <c r="DK44" i="68"/>
  <c r="BM44" i="68"/>
  <c r="CJ44" i="68"/>
  <c r="DG44" i="68"/>
  <c r="BI44" i="68"/>
  <c r="CF44" i="68"/>
  <c r="DC44" i="68"/>
  <c r="BE44" i="68"/>
  <c r="CB44" i="68"/>
  <c r="CY44" i="68"/>
  <c r="BA44" i="68"/>
  <c r="BX44" i="68"/>
  <c r="CU44" i="68"/>
  <c r="AW44" i="68"/>
  <c r="BT44" i="68"/>
  <c r="CQ44" i="68"/>
  <c r="BR44" i="68"/>
  <c r="CO44" i="68"/>
  <c r="CM44" i="68"/>
  <c r="CL44" i="68"/>
  <c r="CK44" i="68"/>
  <c r="CI44" i="68"/>
  <c r="CH44" i="68"/>
  <c r="CG44" i="68"/>
  <c r="CE44" i="68"/>
  <c r="CD44" i="68"/>
  <c r="CC44" i="68"/>
  <c r="CA44" i="68"/>
  <c r="BZ44" i="68"/>
  <c r="BY44" i="68"/>
  <c r="BW44" i="68"/>
  <c r="BV44" i="68"/>
  <c r="BU44" i="68"/>
  <c r="BS44" i="68"/>
  <c r="BP44" i="68"/>
  <c r="DJ44" i="68"/>
  <c r="BO44" i="68"/>
  <c r="DI44" i="68"/>
  <c r="BN44" i="68"/>
  <c r="DH44" i="68"/>
  <c r="BL44" i="68"/>
  <c r="DF44" i="68"/>
  <c r="BK44" i="68"/>
  <c r="DE44" i="68"/>
  <c r="BJ44" i="68"/>
  <c r="DD44" i="68"/>
  <c r="BH44" i="68"/>
  <c r="DB44" i="68"/>
  <c r="BG44" i="68"/>
  <c r="DA44" i="68"/>
  <c r="BF44" i="68"/>
  <c r="CZ44" i="68"/>
  <c r="BD44" i="68"/>
  <c r="CX44" i="68"/>
  <c r="BC44" i="68"/>
  <c r="CW44" i="68"/>
  <c r="BB44" i="68"/>
  <c r="CV44" i="68"/>
  <c r="AZ44" i="68"/>
  <c r="CT44" i="68"/>
  <c r="AY44" i="68"/>
  <c r="CS44" i="68"/>
  <c r="AX44" i="68"/>
  <c r="CR44" i="68"/>
  <c r="AV44" i="68"/>
  <c r="CP44" i="68"/>
  <c r="AU44" i="68"/>
  <c r="BR43" i="68"/>
  <c r="CO43" i="68"/>
  <c r="BQ43" i="68"/>
  <c r="DK43" i="68"/>
  <c r="BP43" i="68"/>
  <c r="DJ43" i="68"/>
  <c r="BO43" i="68"/>
  <c r="DI43" i="68"/>
  <c r="BN43" i="68"/>
  <c r="EE11" i="68"/>
  <c r="BM43" i="68"/>
  <c r="DG43" i="68"/>
  <c r="BL43" i="68"/>
  <c r="DF43" i="68"/>
  <c r="BK43" i="68"/>
  <c r="DE43" i="68"/>
  <c r="BJ43" i="68"/>
  <c r="EA11" i="68"/>
  <c r="BI43" i="68"/>
  <c r="DC43" i="68"/>
  <c r="BH43" i="68"/>
  <c r="DB43" i="68"/>
  <c r="BG43" i="68"/>
  <c r="DA43" i="68"/>
  <c r="BF43" i="68"/>
  <c r="CZ43" i="68"/>
  <c r="BE43" i="68"/>
  <c r="CY43" i="68"/>
  <c r="BD43" i="68"/>
  <c r="CX43" i="68"/>
  <c r="BC43" i="68"/>
  <c r="CW43" i="68"/>
  <c r="BB43" i="68"/>
  <c r="DS11" i="68"/>
  <c r="BA43" i="68"/>
  <c r="CU43" i="68"/>
  <c r="AZ43" i="68"/>
  <c r="CT43" i="68"/>
  <c r="AY43" i="68"/>
  <c r="CS43" i="68"/>
  <c r="AX43" i="68"/>
  <c r="CR43" i="68"/>
  <c r="AW43" i="68"/>
  <c r="CQ43" i="68"/>
  <c r="AV43" i="68"/>
  <c r="CP43" i="68"/>
  <c r="AU43" i="68"/>
  <c r="BR42" i="68"/>
  <c r="CO42" i="68"/>
  <c r="CN42" i="68"/>
  <c r="CM42" i="68"/>
  <c r="CL42" i="68"/>
  <c r="CK42" i="68"/>
  <c r="CJ42" i="68"/>
  <c r="CI42" i="68"/>
  <c r="CH42" i="68"/>
  <c r="CG42" i="68"/>
  <c r="CF42" i="68"/>
  <c r="CE42" i="68"/>
  <c r="CD42" i="68"/>
  <c r="CC42" i="68"/>
  <c r="CB42" i="68"/>
  <c r="CA42" i="68"/>
  <c r="BZ42" i="68"/>
  <c r="BY42" i="68"/>
  <c r="BX42" i="68"/>
  <c r="BW42" i="68"/>
  <c r="BV42" i="68"/>
  <c r="BU42" i="68"/>
  <c r="BT42" i="68"/>
  <c r="BS42" i="68"/>
  <c r="BQ42" i="68"/>
  <c r="DK42" i="68"/>
  <c r="BP42" i="68"/>
  <c r="BO42" i="68"/>
  <c r="DI42" i="68"/>
  <c r="BN42" i="68"/>
  <c r="BM42" i="68"/>
  <c r="DG42" i="68"/>
  <c r="BL42" i="68"/>
  <c r="BK42" i="68"/>
  <c r="DE42" i="68"/>
  <c r="BJ42" i="68"/>
  <c r="BI42" i="68"/>
  <c r="DC42" i="68"/>
  <c r="BH42" i="68"/>
  <c r="BG42" i="68"/>
  <c r="DA42" i="68"/>
  <c r="BF42" i="68"/>
  <c r="BE42" i="68"/>
  <c r="CY42" i="68"/>
  <c r="BD42" i="68"/>
  <c r="BC42" i="68"/>
  <c r="CW42" i="68"/>
  <c r="BB42" i="68"/>
  <c r="BA42" i="68"/>
  <c r="CU42" i="68"/>
  <c r="AZ42" i="68"/>
  <c r="AY42" i="68"/>
  <c r="CS42" i="68"/>
  <c r="AX42" i="68"/>
  <c r="AW42" i="68"/>
  <c r="CQ42" i="68"/>
  <c r="AV42" i="68"/>
  <c r="AU42" i="68"/>
  <c r="BP41" i="68"/>
  <c r="DJ41" i="68"/>
  <c r="BL41" i="68"/>
  <c r="DF41" i="68"/>
  <c r="BH41" i="68"/>
  <c r="DB41" i="68"/>
  <c r="BD41" i="68"/>
  <c r="CX41" i="68"/>
  <c r="AZ41" i="68"/>
  <c r="CT41" i="68"/>
  <c r="AV41" i="68"/>
  <c r="CP41" i="68"/>
  <c r="BR41" i="68"/>
  <c r="CO41" i="68"/>
  <c r="BQ41" i="68"/>
  <c r="DK41" i="68"/>
  <c r="BO41" i="68"/>
  <c r="DI41" i="68"/>
  <c r="BN41" i="68"/>
  <c r="DH41" i="68"/>
  <c r="BM41" i="68"/>
  <c r="DG41" i="68"/>
  <c r="BK41" i="68"/>
  <c r="DE41" i="68"/>
  <c r="BJ41" i="68"/>
  <c r="DD41" i="68"/>
  <c r="BI41" i="68"/>
  <c r="DC41" i="68"/>
  <c r="BG41" i="68"/>
  <c r="DA41" i="68"/>
  <c r="BF41" i="68"/>
  <c r="CZ41" i="68"/>
  <c r="BE41" i="68"/>
  <c r="CY41" i="68"/>
  <c r="BC41" i="68"/>
  <c r="CW41" i="68"/>
  <c r="BB41" i="68"/>
  <c r="CV41" i="68"/>
  <c r="BA41" i="68"/>
  <c r="CU41" i="68"/>
  <c r="AY41" i="68"/>
  <c r="CS41" i="68"/>
  <c r="AX41" i="68"/>
  <c r="CR41" i="68"/>
  <c r="AW41" i="68"/>
  <c r="CQ41" i="68"/>
  <c r="AU41" i="68"/>
  <c r="BQ40" i="68"/>
  <c r="CN40" i="68"/>
  <c r="DK40" i="68"/>
  <c r="BM40" i="68"/>
  <c r="CJ40" i="68"/>
  <c r="DG40" i="68"/>
  <c r="BI40" i="68"/>
  <c r="CF40" i="68"/>
  <c r="DC40" i="68"/>
  <c r="BE40" i="68"/>
  <c r="CB40" i="68"/>
  <c r="CY40" i="68"/>
  <c r="BA40" i="68"/>
  <c r="BX40" i="68"/>
  <c r="CU40" i="68"/>
  <c r="AW40" i="68"/>
  <c r="BT40" i="68"/>
  <c r="CQ40" i="68"/>
  <c r="BR40" i="68"/>
  <c r="CO40" i="68"/>
  <c r="CM40" i="68"/>
  <c r="CL40" i="68"/>
  <c r="CK40" i="68"/>
  <c r="CI40" i="68"/>
  <c r="CH40" i="68"/>
  <c r="CG40" i="68"/>
  <c r="CE40" i="68"/>
  <c r="CD40" i="68"/>
  <c r="CC40" i="68"/>
  <c r="CA40" i="68"/>
  <c r="BZ40" i="68"/>
  <c r="BY40" i="68"/>
  <c r="BW40" i="68"/>
  <c r="BV40" i="68"/>
  <c r="BU40" i="68"/>
  <c r="BS40" i="68"/>
  <c r="BP40" i="68"/>
  <c r="DJ40" i="68"/>
  <c r="BO40" i="68"/>
  <c r="DI40" i="68"/>
  <c r="BN40" i="68"/>
  <c r="DH40" i="68"/>
  <c r="BL40" i="68"/>
  <c r="DF40" i="68"/>
  <c r="BK40" i="68"/>
  <c r="DE40" i="68"/>
  <c r="BJ40" i="68"/>
  <c r="DD40" i="68"/>
  <c r="BH40" i="68"/>
  <c r="DB40" i="68"/>
  <c r="BG40" i="68"/>
  <c r="DA40" i="68"/>
  <c r="BF40" i="68"/>
  <c r="CZ40" i="68"/>
  <c r="BD40" i="68"/>
  <c r="CX40" i="68"/>
  <c r="BC40" i="68"/>
  <c r="CW40" i="68"/>
  <c r="BB40" i="68"/>
  <c r="CV40" i="68"/>
  <c r="AZ40" i="68"/>
  <c r="CT40" i="68"/>
  <c r="AY40" i="68"/>
  <c r="CS40" i="68"/>
  <c r="AX40" i="68"/>
  <c r="CR40" i="68"/>
  <c r="AV40" i="68"/>
  <c r="CP40" i="68"/>
  <c r="AU40" i="68"/>
  <c r="BP39" i="68"/>
  <c r="DJ39" i="68"/>
  <c r="BL39" i="68"/>
  <c r="DF39" i="68"/>
  <c r="BH39" i="68"/>
  <c r="DB39" i="68"/>
  <c r="BD39" i="68"/>
  <c r="CX39" i="68"/>
  <c r="AZ39" i="68"/>
  <c r="CT39" i="68"/>
  <c r="AV39" i="68"/>
  <c r="CP39" i="68"/>
  <c r="BR39" i="68"/>
  <c r="CO39" i="68"/>
  <c r="BQ39" i="68"/>
  <c r="DK39" i="68"/>
  <c r="BO39" i="68"/>
  <c r="DI39" i="68"/>
  <c r="BN39" i="68"/>
  <c r="DH39" i="68"/>
  <c r="BM39" i="68"/>
  <c r="DG39" i="68"/>
  <c r="BK39" i="68"/>
  <c r="DE39" i="68"/>
  <c r="BJ39" i="68"/>
  <c r="DD39" i="68"/>
  <c r="BI39" i="68"/>
  <c r="DC39" i="68"/>
  <c r="BG39" i="68"/>
  <c r="DA39" i="68"/>
  <c r="BF39" i="68"/>
  <c r="CZ39" i="68"/>
  <c r="BE39" i="68"/>
  <c r="CY39" i="68"/>
  <c r="BC39" i="68"/>
  <c r="CW39" i="68"/>
  <c r="BB39" i="68"/>
  <c r="CV39" i="68"/>
  <c r="BA39" i="68"/>
  <c r="CU39" i="68"/>
  <c r="AY39" i="68"/>
  <c r="CS39" i="68"/>
  <c r="AX39" i="68"/>
  <c r="CR39" i="68"/>
  <c r="AW39" i="68"/>
  <c r="CQ39" i="68"/>
  <c r="AU39" i="68"/>
  <c r="BR38" i="68"/>
  <c r="CO38" i="68"/>
  <c r="CN38" i="68"/>
  <c r="CM38" i="68"/>
  <c r="CL38" i="68"/>
  <c r="CK38" i="68"/>
  <c r="CJ38" i="68"/>
  <c r="CI38" i="68"/>
  <c r="CH38" i="68"/>
  <c r="CG38" i="68"/>
  <c r="CF38" i="68"/>
  <c r="CE38" i="68"/>
  <c r="CD38" i="68"/>
  <c r="CC38" i="68"/>
  <c r="CB38" i="68"/>
  <c r="CA38" i="68"/>
  <c r="BZ38" i="68"/>
  <c r="BY38" i="68"/>
  <c r="BX38" i="68"/>
  <c r="BW38" i="68"/>
  <c r="BV38" i="68"/>
  <c r="BU38" i="68"/>
  <c r="BT38" i="68"/>
  <c r="BS38" i="68"/>
  <c r="BQ38" i="68"/>
  <c r="DK38" i="68"/>
  <c r="BP38" i="68"/>
  <c r="BO38" i="68"/>
  <c r="DI38" i="68"/>
  <c r="BN38" i="68"/>
  <c r="BM38" i="68"/>
  <c r="DG38" i="68"/>
  <c r="BL38" i="68"/>
  <c r="BK38" i="68"/>
  <c r="DE38" i="68"/>
  <c r="BJ38" i="68"/>
  <c r="BI38" i="68"/>
  <c r="DC38" i="68"/>
  <c r="BH38" i="68"/>
  <c r="BG38" i="68"/>
  <c r="DA38" i="68"/>
  <c r="BF38" i="68"/>
  <c r="BE38" i="68"/>
  <c r="CY38" i="68"/>
  <c r="BD38" i="68"/>
  <c r="BC38" i="68"/>
  <c r="CW38" i="68"/>
  <c r="BB38" i="68"/>
  <c r="BA38" i="68"/>
  <c r="CU38" i="68"/>
  <c r="AZ38" i="68"/>
  <c r="AY38" i="68"/>
  <c r="CS38" i="68"/>
  <c r="AX38" i="68"/>
  <c r="AW38" i="68"/>
  <c r="CQ38" i="68"/>
  <c r="AV38" i="68"/>
  <c r="AU38" i="68"/>
  <c r="BR37" i="68"/>
  <c r="CO37" i="68"/>
  <c r="BQ37" i="68"/>
  <c r="DK37" i="68"/>
  <c r="BP37" i="68"/>
  <c r="DJ37" i="68"/>
  <c r="BO37" i="68"/>
  <c r="DI37" i="68"/>
  <c r="BN37" i="68"/>
  <c r="DH37" i="68"/>
  <c r="BM37" i="68"/>
  <c r="DG37" i="68"/>
  <c r="BL37" i="68"/>
  <c r="DF37" i="68"/>
  <c r="BK37" i="68"/>
  <c r="DE37" i="68"/>
  <c r="BJ37" i="68"/>
  <c r="DD37" i="68"/>
  <c r="BI37" i="68"/>
  <c r="DC37" i="68"/>
  <c r="BH37" i="68"/>
  <c r="DB37" i="68"/>
  <c r="BG37" i="68"/>
  <c r="DA37" i="68"/>
  <c r="BF37" i="68"/>
  <c r="CZ37" i="68"/>
  <c r="BE37" i="68"/>
  <c r="CY37" i="68"/>
  <c r="BD37" i="68"/>
  <c r="CX37" i="68"/>
  <c r="BC37" i="68"/>
  <c r="CW37" i="68"/>
  <c r="BB37" i="68"/>
  <c r="CV37" i="68"/>
  <c r="BA37" i="68"/>
  <c r="CU37" i="68"/>
  <c r="AZ37" i="68"/>
  <c r="CT37" i="68"/>
  <c r="AY37" i="68"/>
  <c r="CS37" i="68"/>
  <c r="AX37" i="68"/>
  <c r="CR37" i="68"/>
  <c r="AW37" i="68"/>
  <c r="CQ37" i="68"/>
  <c r="AV37" i="68"/>
  <c r="CP37" i="68"/>
  <c r="AU37" i="68"/>
  <c r="BQ36" i="68"/>
  <c r="CN36" i="68"/>
  <c r="DK36" i="68"/>
  <c r="BM36" i="68"/>
  <c r="CJ36" i="68"/>
  <c r="DG36" i="68"/>
  <c r="BI36" i="68"/>
  <c r="CF36" i="68"/>
  <c r="DC36" i="68"/>
  <c r="BE36" i="68"/>
  <c r="CB36" i="68"/>
  <c r="CY36" i="68"/>
  <c r="BA36" i="68"/>
  <c r="BX36" i="68"/>
  <c r="CU36" i="68"/>
  <c r="AW36" i="68"/>
  <c r="BT36" i="68"/>
  <c r="CQ36" i="68"/>
  <c r="BR36" i="68"/>
  <c r="CO36" i="68"/>
  <c r="CM36" i="68"/>
  <c r="CL36" i="68"/>
  <c r="CK36" i="68"/>
  <c r="CI36" i="68"/>
  <c r="CH36" i="68"/>
  <c r="CG36" i="68"/>
  <c r="CE36" i="68"/>
  <c r="CD36" i="68"/>
  <c r="CC36" i="68"/>
  <c r="CA36" i="68"/>
  <c r="BZ36" i="68"/>
  <c r="BY36" i="68"/>
  <c r="BW36" i="68"/>
  <c r="BV36" i="68"/>
  <c r="BU36" i="68"/>
  <c r="BS36" i="68"/>
  <c r="BP36" i="68"/>
  <c r="DJ36" i="68"/>
  <c r="BO36" i="68"/>
  <c r="DI36" i="68"/>
  <c r="BN36" i="68"/>
  <c r="DH36" i="68"/>
  <c r="BL36" i="68"/>
  <c r="DF36" i="68"/>
  <c r="BK36" i="68"/>
  <c r="DE36" i="68"/>
  <c r="BJ36" i="68"/>
  <c r="DD36" i="68"/>
  <c r="BH36" i="68"/>
  <c r="DB36" i="68"/>
  <c r="BG36" i="68"/>
  <c r="DA36" i="68"/>
  <c r="BF36" i="68"/>
  <c r="CZ36" i="68"/>
  <c r="BD36" i="68"/>
  <c r="CX36" i="68"/>
  <c r="BC36" i="68"/>
  <c r="CW36" i="68"/>
  <c r="BB36" i="68"/>
  <c r="CV36" i="68"/>
  <c r="AZ36" i="68"/>
  <c r="CT36" i="68"/>
  <c r="AY36" i="68"/>
  <c r="CS36" i="68"/>
  <c r="AX36" i="68"/>
  <c r="CR36" i="68"/>
  <c r="AV36" i="68"/>
  <c r="CP36" i="68"/>
  <c r="AU36" i="68"/>
  <c r="BP35" i="68"/>
  <c r="DJ35" i="68"/>
  <c r="BL35" i="68"/>
  <c r="DF35" i="68"/>
  <c r="BH35" i="68"/>
  <c r="DB35" i="68"/>
  <c r="BD35" i="68"/>
  <c r="CX35" i="68"/>
  <c r="AZ35" i="68"/>
  <c r="CT35" i="68"/>
  <c r="AV35" i="68"/>
  <c r="CP35" i="68"/>
  <c r="BR35" i="68"/>
  <c r="CO35" i="68"/>
  <c r="BQ35" i="68"/>
  <c r="DK35" i="68"/>
  <c r="BO35" i="68"/>
  <c r="DI35" i="68"/>
  <c r="BN35" i="68"/>
  <c r="DH35" i="68"/>
  <c r="BM35" i="68"/>
  <c r="DG35" i="68"/>
  <c r="BK35" i="68"/>
  <c r="DE35" i="68"/>
  <c r="BJ35" i="68"/>
  <c r="DD35" i="68"/>
  <c r="BI35" i="68"/>
  <c r="DC35" i="68"/>
  <c r="BG35" i="68"/>
  <c r="DA35" i="68"/>
  <c r="BF35" i="68"/>
  <c r="CZ35" i="68"/>
  <c r="BE35" i="68"/>
  <c r="CY35" i="68"/>
  <c r="BC35" i="68"/>
  <c r="CW35" i="68"/>
  <c r="BB35" i="68"/>
  <c r="CV35" i="68"/>
  <c r="BA35" i="68"/>
  <c r="CU35" i="68"/>
  <c r="AY35" i="68"/>
  <c r="CS35" i="68"/>
  <c r="AX35" i="68"/>
  <c r="CR35" i="68"/>
  <c r="AW35" i="68"/>
  <c r="CQ35" i="68"/>
  <c r="AU35" i="68"/>
  <c r="BR34" i="68"/>
  <c r="CO34" i="68"/>
  <c r="CN34" i="68"/>
  <c r="CM34" i="68"/>
  <c r="CL34" i="68"/>
  <c r="CK34" i="68"/>
  <c r="CJ34" i="68"/>
  <c r="CI34" i="68"/>
  <c r="CH34" i="68"/>
  <c r="CG34" i="68"/>
  <c r="CF34" i="68"/>
  <c r="CE34" i="68"/>
  <c r="CD34" i="68"/>
  <c r="CC34" i="68"/>
  <c r="CB34" i="68"/>
  <c r="CA34" i="68"/>
  <c r="BZ34" i="68"/>
  <c r="BY34" i="68"/>
  <c r="BX34" i="68"/>
  <c r="BW34" i="68"/>
  <c r="BV34" i="68"/>
  <c r="BU34" i="68"/>
  <c r="BT34" i="68"/>
  <c r="BS34" i="68"/>
  <c r="BQ34" i="68"/>
  <c r="DK34" i="68"/>
  <c r="BP34" i="68"/>
  <c r="BO34" i="68"/>
  <c r="BO31" i="68"/>
  <c r="BO32" i="68"/>
  <c r="BO33" i="68"/>
  <c r="EF10" i="68"/>
  <c r="BN34" i="68"/>
  <c r="BM34" i="68"/>
  <c r="DG34" i="68"/>
  <c r="BL34" i="68"/>
  <c r="BK34" i="68"/>
  <c r="DE34" i="68"/>
  <c r="BJ34" i="68"/>
  <c r="BI34" i="68"/>
  <c r="DC34" i="68"/>
  <c r="BH34" i="68"/>
  <c r="BG34" i="68"/>
  <c r="BG31" i="68"/>
  <c r="BG32" i="68"/>
  <c r="BG33" i="68"/>
  <c r="DX10" i="68"/>
  <c r="BF34" i="68"/>
  <c r="BE34" i="68"/>
  <c r="CY34" i="68"/>
  <c r="BD34" i="68"/>
  <c r="BC34" i="68"/>
  <c r="BC31" i="68"/>
  <c r="BC32" i="68"/>
  <c r="BC33" i="68"/>
  <c r="DT10" i="68"/>
  <c r="BB34" i="68"/>
  <c r="BA34" i="68"/>
  <c r="CU34" i="68"/>
  <c r="AZ34" i="68"/>
  <c r="AY34" i="68"/>
  <c r="CS34" i="68"/>
  <c r="AX34" i="68"/>
  <c r="AW34" i="68"/>
  <c r="CQ34" i="68"/>
  <c r="AV34" i="68"/>
  <c r="AU34" i="68"/>
  <c r="BR33" i="68"/>
  <c r="CO33" i="68"/>
  <c r="BQ33" i="68"/>
  <c r="DK33" i="68"/>
  <c r="BP33" i="68"/>
  <c r="DJ33" i="68"/>
  <c r="DI33" i="68"/>
  <c r="BN33" i="68"/>
  <c r="DH33" i="68"/>
  <c r="BM33" i="68"/>
  <c r="DG33" i="68"/>
  <c r="BL33" i="68"/>
  <c r="DF33" i="68"/>
  <c r="BK33" i="68"/>
  <c r="DE33" i="68"/>
  <c r="BJ33" i="68"/>
  <c r="DD33" i="68"/>
  <c r="BI33" i="68"/>
  <c r="DC33" i="68"/>
  <c r="BH33" i="68"/>
  <c r="DB33" i="68"/>
  <c r="DA33" i="68"/>
  <c r="BF33" i="68"/>
  <c r="CZ33" i="68"/>
  <c r="BE33" i="68"/>
  <c r="CY33" i="68"/>
  <c r="BD33" i="68"/>
  <c r="CX33" i="68"/>
  <c r="CW33" i="68"/>
  <c r="BB33" i="68"/>
  <c r="CV33" i="68"/>
  <c r="BA33" i="68"/>
  <c r="CU33" i="68"/>
  <c r="AZ33" i="68"/>
  <c r="CT33" i="68"/>
  <c r="AY33" i="68"/>
  <c r="CS33" i="68"/>
  <c r="AX33" i="68"/>
  <c r="CR33" i="68"/>
  <c r="AW33" i="68"/>
  <c r="CQ33" i="68"/>
  <c r="AV33" i="68"/>
  <c r="CP33" i="68"/>
  <c r="AU33" i="68"/>
  <c r="BQ32" i="68"/>
  <c r="CN32" i="68"/>
  <c r="DK32" i="68"/>
  <c r="BM32" i="68"/>
  <c r="CJ32" i="68"/>
  <c r="DG32" i="68"/>
  <c r="BI32" i="68"/>
  <c r="CF32" i="68"/>
  <c r="DC32" i="68"/>
  <c r="BE32" i="68"/>
  <c r="CB32" i="68"/>
  <c r="CY32" i="68"/>
  <c r="BA32" i="68"/>
  <c r="BX32" i="68"/>
  <c r="CU32" i="68"/>
  <c r="AW32" i="68"/>
  <c r="BT32" i="68"/>
  <c r="CQ32" i="68"/>
  <c r="BR32" i="68"/>
  <c r="CO32" i="68"/>
  <c r="CM32" i="68"/>
  <c r="CL32" i="68"/>
  <c r="CK32" i="68"/>
  <c r="CI32" i="68"/>
  <c r="CH32" i="68"/>
  <c r="CG32" i="68"/>
  <c r="CE32" i="68"/>
  <c r="CD32" i="68"/>
  <c r="CC32" i="68"/>
  <c r="CA32" i="68"/>
  <c r="BZ32" i="68"/>
  <c r="BY32" i="68"/>
  <c r="BW32" i="68"/>
  <c r="BV32" i="68"/>
  <c r="BU32" i="68"/>
  <c r="BS32" i="68"/>
  <c r="BP32" i="68"/>
  <c r="DJ32" i="68"/>
  <c r="DI32" i="68"/>
  <c r="BN32" i="68"/>
  <c r="DH32" i="68"/>
  <c r="BL32" i="68"/>
  <c r="DF32" i="68"/>
  <c r="BK32" i="68"/>
  <c r="DE32" i="68"/>
  <c r="BJ32" i="68"/>
  <c r="DD32" i="68"/>
  <c r="BH32" i="68"/>
  <c r="DB32" i="68"/>
  <c r="DA32" i="68"/>
  <c r="BF32" i="68"/>
  <c r="CZ32" i="68"/>
  <c r="BD32" i="68"/>
  <c r="CX32" i="68"/>
  <c r="CW32" i="68"/>
  <c r="BB32" i="68"/>
  <c r="CV32" i="68"/>
  <c r="AZ32" i="68"/>
  <c r="CT32" i="68"/>
  <c r="AY32" i="68"/>
  <c r="CS32" i="68"/>
  <c r="AX32" i="68"/>
  <c r="CR32" i="68"/>
  <c r="AV32" i="68"/>
  <c r="CP32" i="68"/>
  <c r="AU32" i="68"/>
  <c r="BP31" i="68"/>
  <c r="DJ31" i="68"/>
  <c r="BL31" i="68"/>
  <c r="DF31" i="68"/>
  <c r="BH31" i="68"/>
  <c r="DB31" i="68"/>
  <c r="BD31" i="68"/>
  <c r="CX31" i="68"/>
  <c r="AZ31" i="68"/>
  <c r="CT31" i="68"/>
  <c r="AV31" i="68"/>
  <c r="CP31" i="68"/>
  <c r="BR31" i="68"/>
  <c r="CO31" i="68"/>
  <c r="BQ31" i="68"/>
  <c r="DK31" i="68"/>
  <c r="DI31" i="68"/>
  <c r="BN31" i="68"/>
  <c r="DH31" i="68"/>
  <c r="BM31" i="68"/>
  <c r="DG31" i="68"/>
  <c r="BK31" i="68"/>
  <c r="DE31" i="68"/>
  <c r="BJ31" i="68"/>
  <c r="DD31" i="68"/>
  <c r="BI31" i="68"/>
  <c r="DC31" i="68"/>
  <c r="DA31" i="68"/>
  <c r="BF31" i="68"/>
  <c r="CZ31" i="68"/>
  <c r="BE31" i="68"/>
  <c r="CY31" i="68"/>
  <c r="CW31" i="68"/>
  <c r="BB31" i="68"/>
  <c r="CV31" i="68"/>
  <c r="BA31" i="68"/>
  <c r="CU31" i="68"/>
  <c r="AY31" i="68"/>
  <c r="CS31" i="68"/>
  <c r="AX31" i="68"/>
  <c r="CR31" i="68"/>
  <c r="AW31" i="68"/>
  <c r="CQ31" i="68"/>
  <c r="AU31" i="68"/>
  <c r="BR30" i="68"/>
  <c r="CO30" i="68"/>
  <c r="CN30" i="68"/>
  <c r="CM30" i="68"/>
  <c r="CL30" i="68"/>
  <c r="CK30" i="68"/>
  <c r="CJ30" i="68"/>
  <c r="CI30" i="68"/>
  <c r="CH30" i="68"/>
  <c r="CG30" i="68"/>
  <c r="CF30" i="68"/>
  <c r="CE30" i="68"/>
  <c r="CD30" i="68"/>
  <c r="CC30" i="68"/>
  <c r="CB30" i="68"/>
  <c r="CA30" i="68"/>
  <c r="BZ30" i="68"/>
  <c r="BY30" i="68"/>
  <c r="BX30" i="68"/>
  <c r="BW30" i="68"/>
  <c r="BV30" i="68"/>
  <c r="BU30" i="68"/>
  <c r="BT30" i="68"/>
  <c r="BS30" i="68"/>
  <c r="BQ30" i="68"/>
  <c r="DK30" i="68"/>
  <c r="BP30" i="68"/>
  <c r="BO30" i="68"/>
  <c r="DI30" i="68"/>
  <c r="BN30" i="68"/>
  <c r="BM30" i="68"/>
  <c r="DG30" i="68"/>
  <c r="BL30" i="68"/>
  <c r="BK30" i="68"/>
  <c r="DE30" i="68"/>
  <c r="BJ30" i="68"/>
  <c r="BI30" i="68"/>
  <c r="DC30" i="68"/>
  <c r="BH30" i="68"/>
  <c r="BG30" i="68"/>
  <c r="DA30" i="68"/>
  <c r="BF30" i="68"/>
  <c r="BE30" i="68"/>
  <c r="CY30" i="68"/>
  <c r="BD30" i="68"/>
  <c r="BC30" i="68"/>
  <c r="CW30" i="68"/>
  <c r="BB30" i="68"/>
  <c r="BA30" i="68"/>
  <c r="CU30" i="68"/>
  <c r="AZ30" i="68"/>
  <c r="AY30" i="68"/>
  <c r="CS30" i="68"/>
  <c r="AX30" i="68"/>
  <c r="AW30" i="68"/>
  <c r="CQ30" i="68"/>
  <c r="AV30" i="68"/>
  <c r="AU30" i="68"/>
  <c r="BP29" i="68"/>
  <c r="DJ29" i="68"/>
  <c r="BL29" i="68"/>
  <c r="DF29" i="68"/>
  <c r="BH29" i="68"/>
  <c r="DB29" i="68"/>
  <c r="BD29" i="68"/>
  <c r="CX29" i="68"/>
  <c r="AZ29" i="68"/>
  <c r="CT29" i="68"/>
  <c r="AV29" i="68"/>
  <c r="CP29" i="68"/>
  <c r="BR29" i="68"/>
  <c r="CO29" i="68"/>
  <c r="BQ29" i="68"/>
  <c r="DK29" i="68"/>
  <c r="BO29" i="68"/>
  <c r="DI29" i="68"/>
  <c r="BN29" i="68"/>
  <c r="DH29" i="68"/>
  <c r="BM29" i="68"/>
  <c r="DG29" i="68"/>
  <c r="BK29" i="68"/>
  <c r="DE29" i="68"/>
  <c r="BJ29" i="68"/>
  <c r="DD29" i="68"/>
  <c r="BI29" i="68"/>
  <c r="DC29" i="68"/>
  <c r="BG29" i="68"/>
  <c r="DA29" i="68"/>
  <c r="BF29" i="68"/>
  <c r="CZ29" i="68"/>
  <c r="BE29" i="68"/>
  <c r="CY29" i="68"/>
  <c r="BC29" i="68"/>
  <c r="CW29" i="68"/>
  <c r="BB29" i="68"/>
  <c r="CV29" i="68"/>
  <c r="BA29" i="68"/>
  <c r="CU29" i="68"/>
  <c r="AY29" i="68"/>
  <c r="CS29" i="68"/>
  <c r="AX29" i="68"/>
  <c r="CR29" i="68"/>
  <c r="AW29" i="68"/>
  <c r="CQ29" i="68"/>
  <c r="AU29" i="68"/>
  <c r="CN28" i="68"/>
  <c r="CM28" i="68"/>
  <c r="CL28" i="68"/>
  <c r="CK28" i="68"/>
  <c r="CJ28" i="68"/>
  <c r="CI28" i="68"/>
  <c r="CH28" i="68"/>
  <c r="CG28" i="68"/>
  <c r="CF28" i="68"/>
  <c r="CE28" i="68"/>
  <c r="CD28" i="68"/>
  <c r="CC28" i="68"/>
  <c r="CB28" i="68"/>
  <c r="CA28" i="68"/>
  <c r="BZ28" i="68"/>
  <c r="BY28" i="68"/>
  <c r="BX28" i="68"/>
  <c r="BW28" i="68"/>
  <c r="BV28" i="68"/>
  <c r="BU28" i="68"/>
  <c r="BT28" i="68"/>
  <c r="BS28" i="68"/>
  <c r="BR28" i="68"/>
  <c r="CO28" i="68"/>
  <c r="BQ28" i="68"/>
  <c r="BP28" i="68"/>
  <c r="DJ28" i="68"/>
  <c r="BO28" i="68"/>
  <c r="BN28" i="68"/>
  <c r="DH28" i="68"/>
  <c r="BM28" i="68"/>
  <c r="BL28" i="68"/>
  <c r="DF28" i="68"/>
  <c r="BK28" i="68"/>
  <c r="BJ28" i="68"/>
  <c r="DD28" i="68"/>
  <c r="BI28" i="68"/>
  <c r="BH28" i="68"/>
  <c r="DB28" i="68"/>
  <c r="BG28" i="68"/>
  <c r="BF28" i="68"/>
  <c r="CZ28" i="68"/>
  <c r="BE28" i="68"/>
  <c r="BD28" i="68"/>
  <c r="CX28" i="68"/>
  <c r="BC28" i="68"/>
  <c r="BB28" i="68"/>
  <c r="CV28" i="68"/>
  <c r="BA28" i="68"/>
  <c r="AZ28" i="68"/>
  <c r="CT28" i="68"/>
  <c r="AY28" i="68"/>
  <c r="AX28" i="68"/>
  <c r="CR28" i="68"/>
  <c r="AW28" i="68"/>
  <c r="AV28" i="68"/>
  <c r="CP28" i="68"/>
  <c r="AU28" i="68"/>
  <c r="EH27" i="68"/>
  <c r="EH43" i="68"/>
  <c r="ED27" i="68"/>
  <c r="ED43" i="68"/>
  <c r="DZ27" i="68"/>
  <c r="DZ43" i="68"/>
  <c r="DV27" i="68"/>
  <c r="DV43" i="68"/>
  <c r="DR27" i="68"/>
  <c r="DR43" i="68"/>
  <c r="DN27" i="68"/>
  <c r="DN43" i="68"/>
  <c r="BP27" i="68"/>
  <c r="DJ27" i="68"/>
  <c r="BL27" i="68"/>
  <c r="DF27" i="68"/>
  <c r="BH27" i="68"/>
  <c r="DB27" i="68"/>
  <c r="BD27" i="68"/>
  <c r="CX27" i="68"/>
  <c r="AZ27" i="68"/>
  <c r="CT27" i="68"/>
  <c r="AV27" i="68"/>
  <c r="CP27" i="68"/>
  <c r="BR27" i="68"/>
  <c r="CO27" i="68"/>
  <c r="BQ27" i="68"/>
  <c r="DK27" i="68"/>
  <c r="BO27" i="68"/>
  <c r="DI27" i="68"/>
  <c r="BN27" i="68"/>
  <c r="DH27" i="68"/>
  <c r="BM27" i="68"/>
  <c r="DG27" i="68"/>
  <c r="BK27" i="68"/>
  <c r="DE27" i="68"/>
  <c r="BJ27" i="68"/>
  <c r="DD27" i="68"/>
  <c r="BI27" i="68"/>
  <c r="DC27" i="68"/>
  <c r="BG27" i="68"/>
  <c r="DA27" i="68"/>
  <c r="BF27" i="68"/>
  <c r="CZ27" i="68"/>
  <c r="BE27" i="68"/>
  <c r="CY27" i="68"/>
  <c r="BC27" i="68"/>
  <c r="CW27" i="68"/>
  <c r="BB27" i="68"/>
  <c r="CV27" i="68"/>
  <c r="BA27" i="68"/>
  <c r="CU27" i="68"/>
  <c r="AY27" i="68"/>
  <c r="CS27" i="68"/>
  <c r="AX27" i="68"/>
  <c r="CR27" i="68"/>
  <c r="AW27" i="68"/>
  <c r="CQ27" i="68"/>
  <c r="AU27" i="68"/>
  <c r="DL25" i="68"/>
  <c r="DL26" i="68"/>
  <c r="DL27" i="68"/>
  <c r="DL28" i="68"/>
  <c r="CN26" i="68"/>
  <c r="CM26" i="68"/>
  <c r="CL26" i="68"/>
  <c r="CK26" i="68"/>
  <c r="CJ26" i="68"/>
  <c r="CI26" i="68"/>
  <c r="CH26" i="68"/>
  <c r="CG26" i="68"/>
  <c r="CF26" i="68"/>
  <c r="CE26" i="68"/>
  <c r="CD26" i="68"/>
  <c r="CC26" i="68"/>
  <c r="CB26" i="68"/>
  <c r="CA26" i="68"/>
  <c r="BZ26" i="68"/>
  <c r="BY26" i="68"/>
  <c r="BX26" i="68"/>
  <c r="BW26" i="68"/>
  <c r="BV26" i="68"/>
  <c r="BU26" i="68"/>
  <c r="BT26" i="68"/>
  <c r="BS26" i="68"/>
  <c r="BR26" i="68"/>
  <c r="CO26" i="68"/>
  <c r="BQ26" i="68"/>
  <c r="BP26" i="68"/>
  <c r="DJ26" i="68"/>
  <c r="BO26" i="68"/>
  <c r="BN26" i="68"/>
  <c r="DH26" i="68"/>
  <c r="BM26" i="68"/>
  <c r="BL26" i="68"/>
  <c r="DF26" i="68"/>
  <c r="BK26" i="68"/>
  <c r="BJ26" i="68"/>
  <c r="DD26" i="68"/>
  <c r="BI26" i="68"/>
  <c r="BH26" i="68"/>
  <c r="DB26" i="68"/>
  <c r="BG26" i="68"/>
  <c r="BF26" i="68"/>
  <c r="CZ26" i="68"/>
  <c r="BE26" i="68"/>
  <c r="BD26" i="68"/>
  <c r="CX26" i="68"/>
  <c r="BC26" i="68"/>
  <c r="BB26" i="68"/>
  <c r="CV26" i="68"/>
  <c r="BA26" i="68"/>
  <c r="AZ26" i="68"/>
  <c r="CT26" i="68"/>
  <c r="AY26" i="68"/>
  <c r="AX26" i="68"/>
  <c r="CR26" i="68"/>
  <c r="AW26" i="68"/>
  <c r="AV26" i="68"/>
  <c r="CP26" i="68"/>
  <c r="AU26" i="68"/>
  <c r="BP25" i="68"/>
  <c r="DJ25" i="68"/>
  <c r="BN25" i="68"/>
  <c r="DH25" i="68"/>
  <c r="BL25" i="68"/>
  <c r="DF25" i="68"/>
  <c r="BJ25" i="68"/>
  <c r="DD25" i="68"/>
  <c r="BH25" i="68"/>
  <c r="DB25" i="68"/>
  <c r="BF25" i="68"/>
  <c r="CZ25" i="68"/>
  <c r="BD25" i="68"/>
  <c r="CX25" i="68"/>
  <c r="BB25" i="68"/>
  <c r="CV25" i="68"/>
  <c r="AZ25" i="68"/>
  <c r="CT25" i="68"/>
  <c r="AX25" i="68"/>
  <c r="CR25" i="68"/>
  <c r="AV25" i="68"/>
  <c r="BS25" i="68"/>
  <c r="CP25" i="68"/>
  <c r="BR25" i="68"/>
  <c r="CO25" i="68"/>
  <c r="BQ25" i="68"/>
  <c r="DK25" i="68"/>
  <c r="BO25" i="68"/>
  <c r="DI25" i="68"/>
  <c r="BM25" i="68"/>
  <c r="DG25" i="68"/>
  <c r="BK25" i="68"/>
  <c r="DE25" i="68"/>
  <c r="BI25" i="68"/>
  <c r="DC25" i="68"/>
  <c r="BG25" i="68"/>
  <c r="DA25" i="68"/>
  <c r="BE25" i="68"/>
  <c r="CY25" i="68"/>
  <c r="BC25" i="68"/>
  <c r="CW25" i="68"/>
  <c r="BA25" i="68"/>
  <c r="CU25" i="68"/>
  <c r="AY25" i="68"/>
  <c r="CS25" i="68"/>
  <c r="AW25" i="68"/>
  <c r="CQ25" i="68"/>
  <c r="AU25" i="68"/>
  <c r="CN24" i="68"/>
  <c r="CN20" i="68"/>
  <c r="CN22" i="68"/>
  <c r="EH17" i="68"/>
  <c r="CM24" i="68"/>
  <c r="CL24" i="68"/>
  <c r="CK24" i="68"/>
  <c r="CJ24" i="68"/>
  <c r="CJ20" i="68"/>
  <c r="CJ22" i="68"/>
  <c r="ED17" i="68"/>
  <c r="CI24" i="68"/>
  <c r="CH24" i="68"/>
  <c r="CG24" i="68"/>
  <c r="CF24" i="68"/>
  <c r="CF20" i="68"/>
  <c r="CF22" i="68"/>
  <c r="DZ17" i="68"/>
  <c r="CE24" i="68"/>
  <c r="CD24" i="68"/>
  <c r="CC24" i="68"/>
  <c r="CB24" i="68"/>
  <c r="CB20" i="68"/>
  <c r="CB22" i="68"/>
  <c r="DV17" i="68"/>
  <c r="CA24" i="68"/>
  <c r="BZ24" i="68"/>
  <c r="BY24" i="68"/>
  <c r="BX24" i="68"/>
  <c r="BX20" i="68"/>
  <c r="BX22" i="68"/>
  <c r="DR17" i="68"/>
  <c r="BW24" i="68"/>
  <c r="BV24" i="68"/>
  <c r="BU24" i="68"/>
  <c r="BT24" i="68"/>
  <c r="BT20" i="68"/>
  <c r="BT22" i="68"/>
  <c r="DN17" i="68"/>
  <c r="BS24" i="68"/>
  <c r="BR24" i="68"/>
  <c r="CO24" i="68"/>
  <c r="BQ24" i="68"/>
  <c r="BP24" i="68"/>
  <c r="DJ24" i="68"/>
  <c r="BO24" i="68"/>
  <c r="BN24" i="68"/>
  <c r="DH24" i="68"/>
  <c r="BM24" i="68"/>
  <c r="BL24" i="68"/>
  <c r="DF24" i="68"/>
  <c r="BK24" i="68"/>
  <c r="BJ24" i="68"/>
  <c r="DD24" i="68"/>
  <c r="BI24" i="68"/>
  <c r="BH24" i="68"/>
  <c r="DB24" i="68"/>
  <c r="BG24" i="68"/>
  <c r="BF24" i="68"/>
  <c r="CZ24" i="68"/>
  <c r="BE24" i="68"/>
  <c r="BD24" i="68"/>
  <c r="CX24" i="68"/>
  <c r="BC24" i="68"/>
  <c r="BB24" i="68"/>
  <c r="CV24" i="68"/>
  <c r="BA24" i="68"/>
  <c r="AZ24" i="68"/>
  <c r="CT24" i="68"/>
  <c r="AY24" i="68"/>
  <c r="AX24" i="68"/>
  <c r="CR24" i="68"/>
  <c r="AW24" i="68"/>
  <c r="AV24" i="68"/>
  <c r="CP24" i="68"/>
  <c r="AU24" i="68"/>
  <c r="BQ23" i="68"/>
  <c r="DK23" i="68"/>
  <c r="BO23" i="68"/>
  <c r="DI23" i="68"/>
  <c r="BM23" i="68"/>
  <c r="DG23" i="68"/>
  <c r="BK23" i="68"/>
  <c r="DE23" i="68"/>
  <c r="BI23" i="68"/>
  <c r="DC23" i="68"/>
  <c r="BG23" i="68"/>
  <c r="DA23" i="68"/>
  <c r="BE23" i="68"/>
  <c r="CY23" i="68"/>
  <c r="BC23" i="68"/>
  <c r="CW23" i="68"/>
  <c r="BA23" i="68"/>
  <c r="CU23" i="68"/>
  <c r="AY23" i="68"/>
  <c r="CS23" i="68"/>
  <c r="AW23" i="68"/>
  <c r="CQ23" i="68"/>
  <c r="BS23" i="68"/>
  <c r="BR23" i="68"/>
  <c r="CO23" i="68"/>
  <c r="BP23" i="68"/>
  <c r="DJ23" i="68"/>
  <c r="BN23" i="68"/>
  <c r="DH23" i="68"/>
  <c r="BL23" i="68"/>
  <c r="DF23" i="68"/>
  <c r="BJ23" i="68"/>
  <c r="DD23" i="68"/>
  <c r="BH23" i="68"/>
  <c r="DB23" i="68"/>
  <c r="BF23" i="68"/>
  <c r="CZ23" i="68"/>
  <c r="BD23" i="68"/>
  <c r="CX23" i="68"/>
  <c r="BB23" i="68"/>
  <c r="CV23" i="68"/>
  <c r="AZ23" i="68"/>
  <c r="CT23" i="68"/>
  <c r="AX23" i="68"/>
  <c r="CR23" i="68"/>
  <c r="AV23" i="68"/>
  <c r="CP23" i="68"/>
  <c r="AU23" i="68"/>
  <c r="BR22" i="68"/>
  <c r="CO22" i="68"/>
  <c r="CM22" i="68"/>
  <c r="CL22" i="68"/>
  <c r="CK22" i="68"/>
  <c r="CI22" i="68"/>
  <c r="CH22" i="68"/>
  <c r="CG22" i="68"/>
  <c r="CE22" i="68"/>
  <c r="CD22" i="68"/>
  <c r="CC22" i="68"/>
  <c r="CA22" i="68"/>
  <c r="BZ22" i="68"/>
  <c r="BY22" i="68"/>
  <c r="BW22" i="68"/>
  <c r="BV22" i="68"/>
  <c r="BU22" i="68"/>
  <c r="BS22" i="68"/>
  <c r="BQ22" i="68"/>
  <c r="DK22" i="68"/>
  <c r="BP22" i="68"/>
  <c r="BO22" i="68"/>
  <c r="DI22" i="68"/>
  <c r="BN22" i="68"/>
  <c r="BM22" i="68"/>
  <c r="DG22" i="68"/>
  <c r="BL22" i="68"/>
  <c r="BK22" i="68"/>
  <c r="DE22" i="68"/>
  <c r="BJ22" i="68"/>
  <c r="BI22" i="68"/>
  <c r="DC22" i="68"/>
  <c r="BH22" i="68"/>
  <c r="BG22" i="68"/>
  <c r="DA22" i="68"/>
  <c r="BF22" i="68"/>
  <c r="BE22" i="68"/>
  <c r="CY22" i="68"/>
  <c r="BD22" i="68"/>
  <c r="BC22" i="68"/>
  <c r="CW22" i="68"/>
  <c r="BB22" i="68"/>
  <c r="BA22" i="68"/>
  <c r="CU22" i="68"/>
  <c r="AZ22" i="68"/>
  <c r="AY22" i="68"/>
  <c r="CS22" i="68"/>
  <c r="AX22" i="68"/>
  <c r="AW22" i="68"/>
  <c r="CQ22" i="68"/>
  <c r="AV22" i="68"/>
  <c r="AU22" i="68"/>
  <c r="EE21" i="68"/>
  <c r="EA21" i="68"/>
  <c r="DW21" i="68"/>
  <c r="DS21" i="68"/>
  <c r="DO21" i="68"/>
  <c r="BP21" i="68"/>
  <c r="DJ21" i="68"/>
  <c r="BN21" i="68"/>
  <c r="DH21" i="68"/>
  <c r="BL21" i="68"/>
  <c r="DF21" i="68"/>
  <c r="BJ21" i="68"/>
  <c r="DD21" i="68"/>
  <c r="BH21" i="68"/>
  <c r="DB21" i="68"/>
  <c r="BF21" i="68"/>
  <c r="CZ21" i="68"/>
  <c r="BD21" i="68"/>
  <c r="CX21" i="68"/>
  <c r="BB21" i="68"/>
  <c r="CV21" i="68"/>
  <c r="AZ21" i="68"/>
  <c r="CT21" i="68"/>
  <c r="AX21" i="68"/>
  <c r="CR21" i="68"/>
  <c r="AV21" i="68"/>
  <c r="BS21" i="68"/>
  <c r="CP21" i="68"/>
  <c r="BR21" i="68"/>
  <c r="CO21" i="68"/>
  <c r="BQ21" i="68"/>
  <c r="DK21" i="68"/>
  <c r="BO21" i="68"/>
  <c r="DI21" i="68"/>
  <c r="BM21" i="68"/>
  <c r="DG21" i="68"/>
  <c r="BK21" i="68"/>
  <c r="DE21" i="68"/>
  <c r="BI21" i="68"/>
  <c r="DC21" i="68"/>
  <c r="BG21" i="68"/>
  <c r="DA21" i="68"/>
  <c r="BE21" i="68"/>
  <c r="CY21" i="68"/>
  <c r="BC21" i="68"/>
  <c r="CW21" i="68"/>
  <c r="BA21" i="68"/>
  <c r="CU21" i="68"/>
  <c r="AY21" i="68"/>
  <c r="CS21" i="68"/>
  <c r="AW21" i="68"/>
  <c r="CQ21" i="68"/>
  <c r="AU21" i="68"/>
  <c r="EG20" i="68"/>
  <c r="EE20" i="68"/>
  <c r="EC20" i="68"/>
  <c r="EA20" i="68"/>
  <c r="DY20" i="68"/>
  <c r="DW20" i="68"/>
  <c r="DU20" i="68"/>
  <c r="DS20" i="68"/>
  <c r="DQ20" i="68"/>
  <c r="DO20" i="68"/>
  <c r="DM20" i="68"/>
  <c r="BR20" i="68"/>
  <c r="CO20" i="68"/>
  <c r="CM20" i="68"/>
  <c r="EG17" i="68"/>
  <c r="CL20" i="68"/>
  <c r="CK20" i="68"/>
  <c r="EE17" i="68"/>
  <c r="CI20" i="68"/>
  <c r="EC17" i="68"/>
  <c r="CH20" i="68"/>
  <c r="CG20" i="68"/>
  <c r="EA17" i="68"/>
  <c r="CE20" i="68"/>
  <c r="DY17" i="68"/>
  <c r="CD20" i="68"/>
  <c r="CC20" i="68"/>
  <c r="DW17" i="68"/>
  <c r="CA20" i="68"/>
  <c r="DU17" i="68"/>
  <c r="BZ20" i="68"/>
  <c r="BY20" i="68"/>
  <c r="DS17" i="68"/>
  <c r="BW20" i="68"/>
  <c r="DQ17" i="68"/>
  <c r="BV20" i="68"/>
  <c r="BU20" i="68"/>
  <c r="DO17" i="68"/>
  <c r="BS20" i="68"/>
  <c r="BS19" i="68"/>
  <c r="DM17" i="68"/>
  <c r="BQ20" i="68"/>
  <c r="DK20" i="68"/>
  <c r="BP20" i="68"/>
  <c r="BO20" i="68"/>
  <c r="BO19" i="68"/>
  <c r="EF9" i="68"/>
  <c r="BN20" i="68"/>
  <c r="BM20" i="68"/>
  <c r="DG20" i="68"/>
  <c r="BL20" i="68"/>
  <c r="BK20" i="68"/>
  <c r="DE20" i="68"/>
  <c r="BJ20" i="68"/>
  <c r="BI20" i="68"/>
  <c r="DC20" i="68"/>
  <c r="BH20" i="68"/>
  <c r="BG20" i="68"/>
  <c r="BG19" i="68"/>
  <c r="DX9" i="68"/>
  <c r="BF20" i="68"/>
  <c r="BE20" i="68"/>
  <c r="CY20" i="68"/>
  <c r="BD20" i="68"/>
  <c r="BC20" i="68"/>
  <c r="CW20" i="68"/>
  <c r="BB20" i="68"/>
  <c r="BA20" i="68"/>
  <c r="CU20" i="68"/>
  <c r="AZ20" i="68"/>
  <c r="AY20" i="68"/>
  <c r="AY19" i="68"/>
  <c r="DP9" i="68"/>
  <c r="AX20" i="68"/>
  <c r="AW20" i="68"/>
  <c r="CQ20" i="68"/>
  <c r="AV20" i="68"/>
  <c r="AU20" i="68"/>
  <c r="EH19" i="68"/>
  <c r="EG19" i="68"/>
  <c r="EF19" i="68"/>
  <c r="EE19" i="68"/>
  <c r="ED19" i="68"/>
  <c r="EC19" i="68"/>
  <c r="EB19" i="68"/>
  <c r="EA19" i="68"/>
  <c r="DZ19" i="68"/>
  <c r="DY19" i="68"/>
  <c r="DX19" i="68"/>
  <c r="DW19" i="68"/>
  <c r="DV19" i="68"/>
  <c r="DU19" i="68"/>
  <c r="DT19" i="68"/>
  <c r="DS19" i="68"/>
  <c r="DR19" i="68"/>
  <c r="DQ19" i="68"/>
  <c r="DP19" i="68"/>
  <c r="DO19" i="68"/>
  <c r="DN19" i="68"/>
  <c r="DM19" i="68"/>
  <c r="BQ19" i="68"/>
  <c r="DK19" i="68"/>
  <c r="DI19" i="68"/>
  <c r="BM19" i="68"/>
  <c r="DG19" i="68"/>
  <c r="BK19" i="68"/>
  <c r="DE19" i="68"/>
  <c r="BI19" i="68"/>
  <c r="DC19" i="68"/>
  <c r="DA19" i="68"/>
  <c r="BE19" i="68"/>
  <c r="CY19" i="68"/>
  <c r="BC19" i="68"/>
  <c r="CW19" i="68"/>
  <c r="BA19" i="68"/>
  <c r="CU19" i="68"/>
  <c r="CS19" i="68"/>
  <c r="AW19" i="68"/>
  <c r="CQ19" i="68"/>
  <c r="BR19" i="68"/>
  <c r="CO19" i="68"/>
  <c r="BP19" i="68"/>
  <c r="DJ19" i="68"/>
  <c r="BN19" i="68"/>
  <c r="DH19" i="68"/>
  <c r="BL19" i="68"/>
  <c r="DF19" i="68"/>
  <c r="BJ19" i="68"/>
  <c r="DD19" i="68"/>
  <c r="BH19" i="68"/>
  <c r="DB19" i="68"/>
  <c r="BF19" i="68"/>
  <c r="CZ19" i="68"/>
  <c r="BD19" i="68"/>
  <c r="CX19" i="68"/>
  <c r="BB19" i="68"/>
  <c r="CV19" i="68"/>
  <c r="AZ19" i="68"/>
  <c r="CT19" i="68"/>
  <c r="AX19" i="68"/>
  <c r="CR19" i="68"/>
  <c r="AV19" i="68"/>
  <c r="CP19" i="68"/>
  <c r="AU19" i="68"/>
  <c r="EH18" i="68"/>
  <c r="EF18" i="68"/>
  <c r="ED18" i="68"/>
  <c r="EB18" i="68"/>
  <c r="DZ18" i="68"/>
  <c r="DX18" i="68"/>
  <c r="DV18" i="68"/>
  <c r="DT18" i="68"/>
  <c r="DR18" i="68"/>
  <c r="DP18" i="68"/>
  <c r="DN18" i="68"/>
  <c r="BP18" i="68"/>
  <c r="CM18" i="68"/>
  <c r="DJ18" i="68"/>
  <c r="BL18" i="68"/>
  <c r="CI18" i="68"/>
  <c r="DF18" i="68"/>
  <c r="BH18" i="68"/>
  <c r="CE18" i="68"/>
  <c r="DB18" i="68"/>
  <c r="BD18" i="68"/>
  <c r="CA18" i="68"/>
  <c r="CX18" i="68"/>
  <c r="AZ18" i="68"/>
  <c r="BW18" i="68"/>
  <c r="CT18" i="68"/>
  <c r="AV18" i="68"/>
  <c r="BS18" i="68"/>
  <c r="CP18" i="68"/>
  <c r="CN18" i="68"/>
  <c r="CL18" i="68"/>
  <c r="CK18" i="68"/>
  <c r="CJ18" i="68"/>
  <c r="CH18" i="68"/>
  <c r="CG18" i="68"/>
  <c r="CF18" i="68"/>
  <c r="CD18" i="68"/>
  <c r="CC18" i="68"/>
  <c r="CB18" i="68"/>
  <c r="BZ18" i="68"/>
  <c r="BY18" i="68"/>
  <c r="BX18" i="68"/>
  <c r="BV18" i="68"/>
  <c r="BU18" i="68"/>
  <c r="BT18" i="68"/>
  <c r="BR18" i="68"/>
  <c r="CO18" i="68"/>
  <c r="BQ18" i="68"/>
  <c r="DK18" i="68"/>
  <c r="BO18" i="68"/>
  <c r="DI18" i="68"/>
  <c r="BN18" i="68"/>
  <c r="DH18" i="68"/>
  <c r="BM18" i="68"/>
  <c r="DG18" i="68"/>
  <c r="BK18" i="68"/>
  <c r="DE18" i="68"/>
  <c r="BJ18" i="68"/>
  <c r="DD18" i="68"/>
  <c r="BI18" i="68"/>
  <c r="DC18" i="68"/>
  <c r="BG18" i="68"/>
  <c r="DA18" i="68"/>
  <c r="BF18" i="68"/>
  <c r="CZ18" i="68"/>
  <c r="BE18" i="68"/>
  <c r="CY18" i="68"/>
  <c r="BC18" i="68"/>
  <c r="CW18" i="68"/>
  <c r="BB18" i="68"/>
  <c r="CV18" i="68"/>
  <c r="BA18" i="68"/>
  <c r="CU18" i="68"/>
  <c r="AY18" i="68"/>
  <c r="CS18" i="68"/>
  <c r="AX18" i="68"/>
  <c r="CR18" i="68"/>
  <c r="AW18" i="68"/>
  <c r="CQ18" i="68"/>
  <c r="AU18" i="68"/>
  <c r="EF17" i="68"/>
  <c r="EB17" i="68"/>
  <c r="DX17" i="68"/>
  <c r="DT17" i="68"/>
  <c r="DP17" i="68"/>
  <c r="DL17" i="68"/>
  <c r="DL18" i="68"/>
  <c r="DL19" i="68"/>
  <c r="DL20" i="68"/>
  <c r="BP17" i="68"/>
  <c r="DJ17" i="68"/>
  <c r="BN17" i="68"/>
  <c r="DH17" i="68"/>
  <c r="BL17" i="68"/>
  <c r="DF17" i="68"/>
  <c r="BJ17" i="68"/>
  <c r="DD17" i="68"/>
  <c r="BH17" i="68"/>
  <c r="DB17" i="68"/>
  <c r="BF17" i="68"/>
  <c r="CZ17" i="68"/>
  <c r="BD17" i="68"/>
  <c r="CX17" i="68"/>
  <c r="BB17" i="68"/>
  <c r="CV17" i="68"/>
  <c r="AZ17" i="68"/>
  <c r="CT17" i="68"/>
  <c r="AX17" i="68"/>
  <c r="CR17" i="68"/>
  <c r="BS17" i="68"/>
  <c r="AV17" i="68"/>
  <c r="CP17" i="68"/>
  <c r="BR17" i="68"/>
  <c r="CO17" i="68"/>
  <c r="BQ17" i="68"/>
  <c r="DK17" i="68"/>
  <c r="BO17" i="68"/>
  <c r="DI17" i="68"/>
  <c r="BM17" i="68"/>
  <c r="DG17" i="68"/>
  <c r="BK17" i="68"/>
  <c r="DE17" i="68"/>
  <c r="BI17" i="68"/>
  <c r="DC17" i="68"/>
  <c r="BG17" i="68"/>
  <c r="DA17" i="68"/>
  <c r="BE17" i="68"/>
  <c r="CY17" i="68"/>
  <c r="BC17" i="68"/>
  <c r="CW17" i="68"/>
  <c r="BA17" i="68"/>
  <c r="CU17" i="68"/>
  <c r="AY17" i="68"/>
  <c r="CS17" i="68"/>
  <c r="AW17" i="68"/>
  <c r="CQ17" i="68"/>
  <c r="AU17" i="68"/>
  <c r="CN16" i="68"/>
  <c r="CM16" i="68"/>
  <c r="BP16" i="68"/>
  <c r="DJ16" i="68"/>
  <c r="CL16" i="68"/>
  <c r="CK16" i="68"/>
  <c r="CJ16" i="68"/>
  <c r="CI16" i="68"/>
  <c r="BL16" i="68"/>
  <c r="DF16" i="68"/>
  <c r="CH16" i="68"/>
  <c r="CG16" i="68"/>
  <c r="CF16" i="68"/>
  <c r="CE16" i="68"/>
  <c r="BH16" i="68"/>
  <c r="DB16" i="68"/>
  <c r="CD16" i="68"/>
  <c r="CC16" i="68"/>
  <c r="CB16" i="68"/>
  <c r="CA16" i="68"/>
  <c r="BD16" i="68"/>
  <c r="CX16" i="68"/>
  <c r="BZ16" i="68"/>
  <c r="BY16" i="68"/>
  <c r="BX16" i="68"/>
  <c r="BW16" i="68"/>
  <c r="AZ16" i="68"/>
  <c r="CT16" i="68"/>
  <c r="BV16" i="68"/>
  <c r="BU16" i="68"/>
  <c r="BT16" i="68"/>
  <c r="BS16" i="68"/>
  <c r="AV16" i="68"/>
  <c r="CP16" i="68"/>
  <c r="BR16" i="68"/>
  <c r="CO16" i="68"/>
  <c r="BQ16" i="68"/>
  <c r="DK16" i="68"/>
  <c r="BO16" i="68"/>
  <c r="DI16" i="68"/>
  <c r="BN16" i="68"/>
  <c r="DH16" i="68"/>
  <c r="BM16" i="68"/>
  <c r="DG16" i="68"/>
  <c r="BK16" i="68"/>
  <c r="DE16" i="68"/>
  <c r="BJ16" i="68"/>
  <c r="DD16" i="68"/>
  <c r="BI16" i="68"/>
  <c r="DC16" i="68"/>
  <c r="BG16" i="68"/>
  <c r="DA16" i="68"/>
  <c r="BF16" i="68"/>
  <c r="CZ16" i="68"/>
  <c r="BE16" i="68"/>
  <c r="CY16" i="68"/>
  <c r="BC16" i="68"/>
  <c r="CW16" i="68"/>
  <c r="BB16" i="68"/>
  <c r="CV16" i="68"/>
  <c r="BA16" i="68"/>
  <c r="CU16" i="68"/>
  <c r="AY16" i="68"/>
  <c r="CS16" i="68"/>
  <c r="AX16" i="68"/>
  <c r="CR16" i="68"/>
  <c r="AW16" i="68"/>
  <c r="CQ16" i="68"/>
  <c r="AU16" i="68"/>
  <c r="BP15" i="68"/>
  <c r="DJ15" i="68"/>
  <c r="BN15" i="68"/>
  <c r="DH15" i="68"/>
  <c r="BL15" i="68"/>
  <c r="DF15" i="68"/>
  <c r="BJ15" i="68"/>
  <c r="DD15" i="68"/>
  <c r="BH15" i="68"/>
  <c r="DB15" i="68"/>
  <c r="BF15" i="68"/>
  <c r="CZ15" i="68"/>
  <c r="BD15" i="68"/>
  <c r="CX15" i="68"/>
  <c r="BB15" i="68"/>
  <c r="CV15" i="68"/>
  <c r="AZ15" i="68"/>
  <c r="CT15" i="68"/>
  <c r="AX15" i="68"/>
  <c r="CR15" i="68"/>
  <c r="BS15" i="68"/>
  <c r="AV15" i="68"/>
  <c r="CP15" i="68"/>
  <c r="BR15" i="68"/>
  <c r="CO15" i="68"/>
  <c r="BQ15" i="68"/>
  <c r="DK15" i="68"/>
  <c r="BO15" i="68"/>
  <c r="DI15" i="68"/>
  <c r="BM15" i="68"/>
  <c r="DG15" i="68"/>
  <c r="BK15" i="68"/>
  <c r="DE15" i="68"/>
  <c r="BI15" i="68"/>
  <c r="DC15" i="68"/>
  <c r="BG15" i="68"/>
  <c r="DA15" i="68"/>
  <c r="BE15" i="68"/>
  <c r="CY15" i="68"/>
  <c r="BC15" i="68"/>
  <c r="CW15" i="68"/>
  <c r="BA15" i="68"/>
  <c r="CU15" i="68"/>
  <c r="AY15" i="68"/>
  <c r="CS15" i="68"/>
  <c r="AW15" i="68"/>
  <c r="CQ15" i="68"/>
  <c r="AU15" i="68"/>
  <c r="CN14" i="68"/>
  <c r="CM14" i="68"/>
  <c r="CL14" i="68"/>
  <c r="CK14" i="68"/>
  <c r="CJ14" i="68"/>
  <c r="CI14" i="68"/>
  <c r="CH14" i="68"/>
  <c r="CG14" i="68"/>
  <c r="CF14" i="68"/>
  <c r="CE14" i="68"/>
  <c r="CD14" i="68"/>
  <c r="CC14" i="68"/>
  <c r="CB14" i="68"/>
  <c r="CA14" i="68"/>
  <c r="BZ14" i="68"/>
  <c r="BY14" i="68"/>
  <c r="BX14" i="68"/>
  <c r="BW14" i="68"/>
  <c r="BV14" i="68"/>
  <c r="BU14" i="68"/>
  <c r="BT14" i="68"/>
  <c r="BS14" i="68"/>
  <c r="BR14" i="68"/>
  <c r="CO14" i="68"/>
  <c r="BQ14" i="68"/>
  <c r="DK14" i="68"/>
  <c r="BP14" i="68"/>
  <c r="DJ14" i="68"/>
  <c r="BO14" i="68"/>
  <c r="DI14" i="68"/>
  <c r="BN14" i="68"/>
  <c r="DH14" i="68"/>
  <c r="BM14" i="68"/>
  <c r="DG14" i="68"/>
  <c r="BL14" i="68"/>
  <c r="DF14" i="68"/>
  <c r="BK14" i="68"/>
  <c r="DE14" i="68"/>
  <c r="BJ14" i="68"/>
  <c r="DD14" i="68"/>
  <c r="BI14" i="68"/>
  <c r="DC14" i="68"/>
  <c r="BH14" i="68"/>
  <c r="DB14" i="68"/>
  <c r="BG14" i="68"/>
  <c r="DA14" i="68"/>
  <c r="BF14" i="68"/>
  <c r="CZ14" i="68"/>
  <c r="BE14" i="68"/>
  <c r="CY14" i="68"/>
  <c r="BD14" i="68"/>
  <c r="CX14" i="68"/>
  <c r="BC14" i="68"/>
  <c r="CW14" i="68"/>
  <c r="BB14" i="68"/>
  <c r="CV14" i="68"/>
  <c r="BA14" i="68"/>
  <c r="CU14" i="68"/>
  <c r="AZ14" i="68"/>
  <c r="CT14" i="68"/>
  <c r="AY14" i="68"/>
  <c r="CS14" i="68"/>
  <c r="AX14" i="68"/>
  <c r="CR14" i="68"/>
  <c r="AW14" i="68"/>
  <c r="CQ14" i="68"/>
  <c r="AV14" i="68"/>
  <c r="CP14" i="68"/>
  <c r="AU14" i="68"/>
  <c r="EH13" i="68"/>
  <c r="EG13" i="68"/>
  <c r="EF13" i="68"/>
  <c r="EE13" i="68"/>
  <c r="ED13" i="68"/>
  <c r="EC13" i="68"/>
  <c r="EB13" i="68"/>
  <c r="EA13" i="68"/>
  <c r="DZ13" i="68"/>
  <c r="DY13" i="68"/>
  <c r="DX13" i="68"/>
  <c r="DW13" i="68"/>
  <c r="DV13" i="68"/>
  <c r="DU13" i="68"/>
  <c r="DT13" i="68"/>
  <c r="DS13" i="68"/>
  <c r="DR13" i="68"/>
  <c r="DQ13" i="68"/>
  <c r="DP13" i="68"/>
  <c r="DO13" i="68"/>
  <c r="DN13" i="68"/>
  <c r="DM13" i="68"/>
  <c r="BQ13" i="68"/>
  <c r="DK13" i="68"/>
  <c r="BO13" i="68"/>
  <c r="DI13" i="68"/>
  <c r="BM13" i="68"/>
  <c r="DG13" i="68"/>
  <c r="BK13" i="68"/>
  <c r="DE13" i="68"/>
  <c r="BI13" i="68"/>
  <c r="DC13" i="68"/>
  <c r="BG13" i="68"/>
  <c r="DA13" i="68"/>
  <c r="BE13" i="68"/>
  <c r="CY13" i="68"/>
  <c r="BC13" i="68"/>
  <c r="CW13" i="68"/>
  <c r="BA13" i="68"/>
  <c r="CU13" i="68"/>
  <c r="AY13" i="68"/>
  <c r="CS13" i="68"/>
  <c r="AW13" i="68"/>
  <c r="CQ13" i="68"/>
  <c r="BS13" i="68"/>
  <c r="BR13" i="68"/>
  <c r="CO13" i="68"/>
  <c r="BP13" i="68"/>
  <c r="DJ13" i="68"/>
  <c r="BN13" i="68"/>
  <c r="DH13" i="68"/>
  <c r="BL13" i="68"/>
  <c r="DF13" i="68"/>
  <c r="BJ13" i="68"/>
  <c r="DD13" i="68"/>
  <c r="BH13" i="68"/>
  <c r="DB13" i="68"/>
  <c r="BF13" i="68"/>
  <c r="CZ13" i="68"/>
  <c r="BD13" i="68"/>
  <c r="CX13" i="68"/>
  <c r="BB13" i="68"/>
  <c r="CV13" i="68"/>
  <c r="AZ13" i="68"/>
  <c r="CT13" i="68"/>
  <c r="AX13" i="68"/>
  <c r="CR13" i="68"/>
  <c r="AV13" i="68"/>
  <c r="CP13" i="68"/>
  <c r="AU13" i="68"/>
  <c r="EH12" i="68"/>
  <c r="EG12" i="68"/>
  <c r="EF12" i="68"/>
  <c r="EE12" i="68"/>
  <c r="ED12" i="68"/>
  <c r="EC12" i="68"/>
  <c r="EB12" i="68"/>
  <c r="EA12" i="68"/>
  <c r="DZ12" i="68"/>
  <c r="DY12" i="68"/>
  <c r="DX12" i="68"/>
  <c r="DW12" i="68"/>
  <c r="DV12" i="68"/>
  <c r="DU12" i="68"/>
  <c r="DT12" i="68"/>
  <c r="DS12" i="68"/>
  <c r="DR12" i="68"/>
  <c r="DQ12" i="68"/>
  <c r="DP12" i="68"/>
  <c r="DO12" i="68"/>
  <c r="DN12" i="68"/>
  <c r="DM12" i="68"/>
  <c r="CN12" i="68"/>
  <c r="CM12" i="68"/>
  <c r="CL12" i="68"/>
  <c r="CK12" i="68"/>
  <c r="CJ12" i="68"/>
  <c r="CI12" i="68"/>
  <c r="CH12" i="68"/>
  <c r="CG12" i="68"/>
  <c r="CF12" i="68"/>
  <c r="CE12" i="68"/>
  <c r="CD12" i="68"/>
  <c r="CC12" i="68"/>
  <c r="CB12" i="68"/>
  <c r="CA12" i="68"/>
  <c r="BZ12" i="68"/>
  <c r="BY12" i="68"/>
  <c r="BX12" i="68"/>
  <c r="BW12" i="68"/>
  <c r="BV12" i="68"/>
  <c r="BU12" i="68"/>
  <c r="BT12" i="68"/>
  <c r="BS12" i="68"/>
  <c r="BR12" i="68"/>
  <c r="CO12" i="68"/>
  <c r="BQ12" i="68"/>
  <c r="BP12" i="68"/>
  <c r="DJ12" i="68"/>
  <c r="BO12" i="68"/>
  <c r="BN12" i="68"/>
  <c r="DH12" i="68"/>
  <c r="BM12" i="68"/>
  <c r="BL12" i="68"/>
  <c r="DF12" i="68"/>
  <c r="BK12" i="68"/>
  <c r="BJ12" i="68"/>
  <c r="DD12" i="68"/>
  <c r="BI12" i="68"/>
  <c r="BH12" i="68"/>
  <c r="DB12" i="68"/>
  <c r="BG12" i="68"/>
  <c r="BF12" i="68"/>
  <c r="CZ12" i="68"/>
  <c r="BE12" i="68"/>
  <c r="BD12" i="68"/>
  <c r="CX12" i="68"/>
  <c r="BC12" i="68"/>
  <c r="BB12" i="68"/>
  <c r="CV12" i="68"/>
  <c r="BA12" i="68"/>
  <c r="AZ12" i="68"/>
  <c r="CT12" i="68"/>
  <c r="AY12" i="68"/>
  <c r="AX12" i="68"/>
  <c r="CR12" i="68"/>
  <c r="AW12" i="68"/>
  <c r="AV12" i="68"/>
  <c r="CP12" i="68"/>
  <c r="AU12" i="68"/>
  <c r="EH11" i="68"/>
  <c r="EF11" i="68"/>
  <c r="ED11" i="68"/>
  <c r="EB11" i="68"/>
  <c r="DZ11" i="68"/>
  <c r="DX11" i="68"/>
  <c r="DV11" i="68"/>
  <c r="DT11" i="68"/>
  <c r="DR11" i="68"/>
  <c r="DP11" i="68"/>
  <c r="DN11" i="68"/>
  <c r="BP11" i="68"/>
  <c r="DJ11" i="68"/>
  <c r="BN11" i="68"/>
  <c r="DH11" i="68"/>
  <c r="BL11" i="68"/>
  <c r="DF11" i="68"/>
  <c r="BJ11" i="68"/>
  <c r="DD11" i="68"/>
  <c r="BH11" i="68"/>
  <c r="DB11" i="68"/>
  <c r="BF11" i="68"/>
  <c r="CZ11" i="68"/>
  <c r="BD11" i="68"/>
  <c r="CX11" i="68"/>
  <c r="BB11" i="68"/>
  <c r="CV11" i="68"/>
  <c r="AZ11" i="68"/>
  <c r="CT11" i="68"/>
  <c r="AX11" i="68"/>
  <c r="CR11" i="68"/>
  <c r="AV11" i="68"/>
  <c r="BS11" i="68"/>
  <c r="CP11" i="68"/>
  <c r="BR11" i="68"/>
  <c r="CO11" i="68"/>
  <c r="BQ11" i="68"/>
  <c r="DK11" i="68"/>
  <c r="BO11" i="68"/>
  <c r="DI11" i="68"/>
  <c r="BM11" i="68"/>
  <c r="DG11" i="68"/>
  <c r="BK11" i="68"/>
  <c r="DE11" i="68"/>
  <c r="BI11" i="68"/>
  <c r="DC11" i="68"/>
  <c r="BG11" i="68"/>
  <c r="DA11" i="68"/>
  <c r="BE11" i="68"/>
  <c r="CY11" i="68"/>
  <c r="BC11" i="68"/>
  <c r="CW11" i="68"/>
  <c r="BA11" i="68"/>
  <c r="CU11" i="68"/>
  <c r="AY11" i="68"/>
  <c r="CS11" i="68"/>
  <c r="AW11" i="68"/>
  <c r="CQ11" i="68"/>
  <c r="AU11" i="68"/>
  <c r="EG10" i="68"/>
  <c r="EE10" i="68"/>
  <c r="EC10" i="68"/>
  <c r="EA10" i="68"/>
  <c r="DY10" i="68"/>
  <c r="DW10" i="68"/>
  <c r="DU10" i="68"/>
  <c r="DS10" i="68"/>
  <c r="DQ10" i="68"/>
  <c r="DO10" i="68"/>
  <c r="DM10" i="68"/>
  <c r="BR10" i="68"/>
  <c r="CO10" i="68"/>
  <c r="CN10" i="68"/>
  <c r="CM10" i="68"/>
  <c r="CL10" i="68"/>
  <c r="CK10" i="68"/>
  <c r="CJ10" i="68"/>
  <c r="CI10" i="68"/>
  <c r="CH10" i="68"/>
  <c r="CG10" i="68"/>
  <c r="CF10" i="68"/>
  <c r="CE10" i="68"/>
  <c r="CD10" i="68"/>
  <c r="CC10" i="68"/>
  <c r="CB10" i="68"/>
  <c r="CA10" i="68"/>
  <c r="BZ10" i="68"/>
  <c r="BY10" i="68"/>
  <c r="BX10" i="68"/>
  <c r="BW10" i="68"/>
  <c r="BV10" i="68"/>
  <c r="BU10" i="68"/>
  <c r="BT10" i="68"/>
  <c r="BS10" i="68"/>
  <c r="BQ10" i="68"/>
  <c r="DK10" i="68"/>
  <c r="BP10" i="68"/>
  <c r="BO10" i="68"/>
  <c r="DI10" i="68"/>
  <c r="BN10" i="68"/>
  <c r="BM10" i="68"/>
  <c r="DG10" i="68"/>
  <c r="BL10" i="68"/>
  <c r="BK10" i="68"/>
  <c r="DE10" i="68"/>
  <c r="BJ10" i="68"/>
  <c r="BI10" i="68"/>
  <c r="DC10" i="68"/>
  <c r="BH10" i="68"/>
  <c r="BG10" i="68"/>
  <c r="DA10" i="68"/>
  <c r="BF10" i="68"/>
  <c r="BE10" i="68"/>
  <c r="CY10" i="68"/>
  <c r="BD10" i="68"/>
  <c r="BC10" i="68"/>
  <c r="CW10" i="68"/>
  <c r="BB10" i="68"/>
  <c r="BA10" i="68"/>
  <c r="CU10" i="68"/>
  <c r="AZ10" i="68"/>
  <c r="AY10" i="68"/>
  <c r="CS10" i="68"/>
  <c r="AX10" i="68"/>
  <c r="AW10" i="68"/>
  <c r="CQ10" i="68"/>
  <c r="AV10" i="68"/>
  <c r="AU10" i="68"/>
  <c r="EG9" i="68"/>
  <c r="EE9" i="68"/>
  <c r="EC9" i="68"/>
  <c r="EA9" i="68"/>
  <c r="DY9" i="68"/>
  <c r="DW9" i="68"/>
  <c r="DU9" i="68"/>
  <c r="DS9" i="68"/>
  <c r="DQ9" i="68"/>
  <c r="DO9" i="68"/>
  <c r="DM9" i="68"/>
  <c r="DL9" i="68"/>
  <c r="DL10" i="68"/>
  <c r="DL11" i="68"/>
  <c r="DL12" i="68"/>
  <c r="BQ9" i="68"/>
  <c r="DK9" i="68"/>
  <c r="BO9" i="68"/>
  <c r="DI9" i="68"/>
  <c r="BM9" i="68"/>
  <c r="DG9" i="68"/>
  <c r="BK9" i="68"/>
  <c r="DE9" i="68"/>
  <c r="BI9" i="68"/>
  <c r="DC9" i="68"/>
  <c r="BG9" i="68"/>
  <c r="DA9" i="68"/>
  <c r="BE9" i="68"/>
  <c r="CY9" i="68"/>
  <c r="BC9" i="68"/>
  <c r="CW9" i="68"/>
  <c r="BA9" i="68"/>
  <c r="CU9" i="68"/>
  <c r="AY9" i="68"/>
  <c r="CS9" i="68"/>
  <c r="AW9" i="68"/>
  <c r="CQ9" i="68"/>
  <c r="BS9" i="68"/>
  <c r="BR9" i="68"/>
  <c r="CO9" i="68"/>
  <c r="BP9" i="68"/>
  <c r="DJ9" i="68"/>
  <c r="BN9" i="68"/>
  <c r="DH9" i="68"/>
  <c r="BL9" i="68"/>
  <c r="DF9" i="68"/>
  <c r="BJ9" i="68"/>
  <c r="DD9" i="68"/>
  <c r="BH9" i="68"/>
  <c r="DB9" i="68"/>
  <c r="BF9" i="68"/>
  <c r="CZ9" i="68"/>
  <c r="BD9" i="68"/>
  <c r="CX9" i="68"/>
  <c r="BB9" i="68"/>
  <c r="CV9" i="68"/>
  <c r="AZ9" i="68"/>
  <c r="CT9" i="68"/>
  <c r="AX9" i="68"/>
  <c r="CR9" i="68"/>
  <c r="AV9" i="68"/>
  <c r="CP9" i="68"/>
  <c r="AU9" i="68"/>
  <c r="BR8" i="68"/>
  <c r="CO8" i="68"/>
  <c r="CN8" i="68"/>
  <c r="CM8" i="68"/>
  <c r="CL8" i="68"/>
  <c r="CK8" i="68"/>
  <c r="CJ8" i="68"/>
  <c r="CI8" i="68"/>
  <c r="CH8" i="68"/>
  <c r="CG8" i="68"/>
  <c r="CF8" i="68"/>
  <c r="CE8" i="68"/>
  <c r="CD8" i="68"/>
  <c r="CC8" i="68"/>
  <c r="CB8" i="68"/>
  <c r="CA8" i="68"/>
  <c r="BZ8" i="68"/>
  <c r="BY8" i="68"/>
  <c r="BX8" i="68"/>
  <c r="BW8" i="68"/>
  <c r="BV8" i="68"/>
  <c r="BU8" i="68"/>
  <c r="BT8" i="68"/>
  <c r="BS8" i="68"/>
  <c r="DM16" i="68"/>
  <c r="BQ8" i="68"/>
  <c r="DK8" i="68"/>
  <c r="BP8" i="68"/>
  <c r="BO8" i="68"/>
  <c r="EF8" i="68"/>
  <c r="BN8" i="68"/>
  <c r="BM8" i="68"/>
  <c r="DG8" i="68"/>
  <c r="BL8" i="68"/>
  <c r="BK8" i="68"/>
  <c r="EB8" i="68"/>
  <c r="BJ8" i="68"/>
  <c r="BI8" i="68"/>
  <c r="DC8" i="68"/>
  <c r="BH8" i="68"/>
  <c r="BG8" i="68"/>
  <c r="DX8" i="68"/>
  <c r="BF8" i="68"/>
  <c r="BE8" i="68"/>
  <c r="CY8" i="68"/>
  <c r="BD8" i="68"/>
  <c r="BC8" i="68"/>
  <c r="DT8" i="68"/>
  <c r="BB8" i="68"/>
  <c r="BA8" i="68"/>
  <c r="CU8" i="68"/>
  <c r="AZ8" i="68"/>
  <c r="AY8" i="68"/>
  <c r="DP8" i="68"/>
  <c r="AX8" i="68"/>
  <c r="AW8" i="68"/>
  <c r="CQ8" i="68"/>
  <c r="AV8" i="68"/>
  <c r="AU8" i="68"/>
  <c r="CP7" i="68"/>
  <c r="BT7" i="68"/>
  <c r="BR7" i="68"/>
  <c r="CO7" i="68"/>
  <c r="AU7" i="68"/>
  <c r="B105" i="20"/>
  <c r="Z10" i="69"/>
  <c r="AB10" i="69"/>
  <c r="AD10" i="69"/>
  <c r="AF10" i="69"/>
  <c r="AH10" i="69"/>
  <c r="AJ10" i="69"/>
  <c r="AL10" i="69"/>
  <c r="AN10" i="69"/>
  <c r="AP10" i="69"/>
  <c r="AR10" i="69"/>
  <c r="AT10" i="69"/>
  <c r="Y11" i="69"/>
  <c r="AA11" i="69"/>
  <c r="AC11" i="69"/>
  <c r="AE11" i="69"/>
  <c r="AG11" i="69"/>
  <c r="AI11" i="69"/>
  <c r="AK11" i="69"/>
  <c r="AM11" i="69"/>
  <c r="AO11" i="69"/>
  <c r="AQ11" i="69"/>
  <c r="AS11" i="69"/>
  <c r="DN16" i="68"/>
  <c r="CQ7" i="68"/>
  <c r="BU7" i="68"/>
  <c r="CS8" i="68"/>
  <c r="CW8" i="68"/>
  <c r="DA8" i="68"/>
  <c r="DE8" i="68"/>
  <c r="DI8" i="68"/>
  <c r="DN8" i="68"/>
  <c r="DR8" i="68"/>
  <c r="DV8" i="68"/>
  <c r="DZ8" i="68"/>
  <c r="ED8" i="68"/>
  <c r="EH8" i="68"/>
  <c r="DN50" i="68"/>
  <c r="DN68" i="68"/>
  <c r="DP50" i="68"/>
  <c r="DP68" i="68"/>
  <c r="DR50" i="68"/>
  <c r="DR68" i="68"/>
  <c r="DV50" i="68"/>
  <c r="DV68" i="68"/>
  <c r="DZ50" i="68"/>
  <c r="DZ68" i="68"/>
  <c r="ED50" i="68"/>
  <c r="ED68" i="68"/>
  <c r="EH50" i="68"/>
  <c r="EH68" i="68"/>
  <c r="DM8" i="68"/>
  <c r="DO8" i="68"/>
  <c r="DQ8" i="68"/>
  <c r="DS8" i="68"/>
  <c r="DU8" i="68"/>
  <c r="DW8" i="68"/>
  <c r="DY8" i="68"/>
  <c r="EA8" i="68"/>
  <c r="EC8" i="68"/>
  <c r="EE8" i="68"/>
  <c r="EG8" i="68"/>
  <c r="CP10" i="68"/>
  <c r="CR10" i="68"/>
  <c r="CT10" i="68"/>
  <c r="CV10" i="68"/>
  <c r="CX10" i="68"/>
  <c r="CZ10" i="68"/>
  <c r="DB10" i="68"/>
  <c r="DD10" i="68"/>
  <c r="DF10" i="68"/>
  <c r="DH10" i="68"/>
  <c r="DJ10" i="68"/>
  <c r="CQ12" i="68"/>
  <c r="CS12" i="68"/>
  <c r="CU12" i="68"/>
  <c r="CW12" i="68"/>
  <c r="CY12" i="68"/>
  <c r="DA12" i="68"/>
  <c r="DC12" i="68"/>
  <c r="DE12" i="68"/>
  <c r="DG12" i="68"/>
  <c r="DI12" i="68"/>
  <c r="DK12" i="68"/>
  <c r="DN26" i="68"/>
  <c r="DN42" i="68"/>
  <c r="DR26" i="68"/>
  <c r="DR42" i="68"/>
  <c r="DV26" i="68"/>
  <c r="DV42" i="68"/>
  <c r="DZ26" i="68"/>
  <c r="DZ42" i="68"/>
  <c r="ED26" i="68"/>
  <c r="ED42" i="68"/>
  <c r="EH26" i="68"/>
  <c r="EH42" i="68"/>
  <c r="DP26" i="68"/>
  <c r="DP42" i="68"/>
  <c r="EB26" i="68"/>
  <c r="EB42" i="68"/>
  <c r="DP27" i="68"/>
  <c r="DP43" i="68"/>
  <c r="DT27" i="68"/>
  <c r="DT43" i="68"/>
  <c r="DX27" i="68"/>
  <c r="DX43" i="68"/>
  <c r="EB27" i="68"/>
  <c r="EB43" i="68"/>
  <c r="EF27" i="68"/>
  <c r="EF43" i="68"/>
  <c r="DX50" i="68"/>
  <c r="DX68" i="68"/>
  <c r="EB50" i="68"/>
  <c r="EB68" i="68"/>
  <c r="EF50" i="68"/>
  <c r="EF68" i="68"/>
  <c r="CS20" i="68"/>
  <c r="CS24" i="68"/>
  <c r="CS26" i="68"/>
  <c r="CS28" i="68"/>
  <c r="DP25" i="68"/>
  <c r="DP41" i="68"/>
  <c r="DA20" i="68"/>
  <c r="DA24" i="68"/>
  <c r="DA26" i="68"/>
  <c r="DA28" i="68"/>
  <c r="DX25" i="68"/>
  <c r="DX41" i="68"/>
  <c r="DI20" i="68"/>
  <c r="DI24" i="68"/>
  <c r="DI26" i="68"/>
  <c r="DI28" i="68"/>
  <c r="EF25" i="68"/>
  <c r="EF41" i="68"/>
  <c r="CW34" i="68"/>
  <c r="DT26" i="68"/>
  <c r="DT42" i="68"/>
  <c r="DA34" i="68"/>
  <c r="DX26" i="68"/>
  <c r="DX42" i="68"/>
  <c r="DI34" i="68"/>
  <c r="EF26" i="68"/>
  <c r="EF42" i="68"/>
  <c r="CV43" i="68"/>
  <c r="DD43" i="68"/>
  <c r="DH43" i="68"/>
  <c r="DO44" i="68"/>
  <c r="DW44" i="68"/>
  <c r="EE44" i="68"/>
  <c r="DQ44" i="68"/>
  <c r="EG44" i="68"/>
  <c r="CP8" i="68"/>
  <c r="DM24" i="68"/>
  <c r="DM40" i="68"/>
  <c r="CR8" i="68"/>
  <c r="CT8" i="68"/>
  <c r="CV8" i="68"/>
  <c r="CX8" i="68"/>
  <c r="CZ8" i="68"/>
  <c r="DB8" i="68"/>
  <c r="DD8" i="68"/>
  <c r="DF8" i="68"/>
  <c r="DH8" i="68"/>
  <c r="DJ8" i="68"/>
  <c r="DN9" i="68"/>
  <c r="DR9" i="68"/>
  <c r="DT9" i="68"/>
  <c r="DV9" i="68"/>
  <c r="DZ9" i="68"/>
  <c r="EB9" i="68"/>
  <c r="ED9" i="68"/>
  <c r="EH9" i="68"/>
  <c r="DN10" i="68"/>
  <c r="DP10" i="68"/>
  <c r="DR10" i="68"/>
  <c r="DV10" i="68"/>
  <c r="DZ10" i="68"/>
  <c r="EB10" i="68"/>
  <c r="ED10" i="68"/>
  <c r="EH10" i="68"/>
  <c r="DM11" i="68"/>
  <c r="DO11" i="68"/>
  <c r="DQ11" i="68"/>
  <c r="DU11" i="68"/>
  <c r="DW11" i="68"/>
  <c r="DY11" i="68"/>
  <c r="EC11" i="68"/>
  <c r="EG11" i="68"/>
  <c r="DM50" i="68"/>
  <c r="DM68" i="68"/>
  <c r="DO50" i="68"/>
  <c r="DO68" i="68"/>
  <c r="DQ50" i="68"/>
  <c r="DQ68" i="68"/>
  <c r="DS50" i="68"/>
  <c r="DS68" i="68"/>
  <c r="DU50" i="68"/>
  <c r="DU68" i="68"/>
  <c r="DW50" i="68"/>
  <c r="DW68" i="68"/>
  <c r="DY50" i="68"/>
  <c r="DY68" i="68"/>
  <c r="EA50" i="68"/>
  <c r="EA68" i="68"/>
  <c r="EC50" i="68"/>
  <c r="EC68" i="68"/>
  <c r="EE50" i="68"/>
  <c r="EE68" i="68"/>
  <c r="EG50" i="68"/>
  <c r="EG68" i="68"/>
  <c r="CP20" i="68"/>
  <c r="CR20" i="68"/>
  <c r="CR22" i="68"/>
  <c r="CR30" i="68"/>
  <c r="DO25" i="68"/>
  <c r="DO41" i="68"/>
  <c r="CT20" i="68"/>
  <c r="CV20" i="68"/>
  <c r="CV22" i="68"/>
  <c r="CV30" i="68"/>
  <c r="DS25" i="68"/>
  <c r="DS41" i="68"/>
  <c r="CX20" i="68"/>
  <c r="CZ20" i="68"/>
  <c r="CZ22" i="68"/>
  <c r="CZ30" i="68"/>
  <c r="DW25" i="68"/>
  <c r="DW41" i="68"/>
  <c r="DB20" i="68"/>
  <c r="DD20" i="68"/>
  <c r="DD22" i="68"/>
  <c r="DD30" i="68"/>
  <c r="EA25" i="68"/>
  <c r="EA41" i="68"/>
  <c r="DF20" i="68"/>
  <c r="DH20" i="68"/>
  <c r="DH22" i="68"/>
  <c r="DH30" i="68"/>
  <c r="EE25" i="68"/>
  <c r="EE41" i="68"/>
  <c r="DJ20" i="68"/>
  <c r="CP22" i="68"/>
  <c r="CT22" i="68"/>
  <c r="CX22" i="68"/>
  <c r="DB22" i="68"/>
  <c r="DF22" i="68"/>
  <c r="DJ22" i="68"/>
  <c r="CQ24" i="68"/>
  <c r="CQ26" i="68"/>
  <c r="CQ28" i="68"/>
  <c r="DN25" i="68"/>
  <c r="DN41" i="68"/>
  <c r="CU24" i="68"/>
  <c r="CU26" i="68"/>
  <c r="CU28" i="68"/>
  <c r="DR25" i="68"/>
  <c r="DR41" i="68"/>
  <c r="CW24" i="68"/>
  <c r="CW26" i="68"/>
  <c r="CW28" i="68"/>
  <c r="DT25" i="68"/>
  <c r="DT41" i="68"/>
  <c r="CY24" i="68"/>
  <c r="CY26" i="68"/>
  <c r="CY28" i="68"/>
  <c r="DV25" i="68"/>
  <c r="DV41" i="68"/>
  <c r="DC24" i="68"/>
  <c r="DC26" i="68"/>
  <c r="DC28" i="68"/>
  <c r="DZ25" i="68"/>
  <c r="DZ41" i="68"/>
  <c r="DE24" i="68"/>
  <c r="DE26" i="68"/>
  <c r="DE28" i="68"/>
  <c r="EB25" i="68"/>
  <c r="EB41" i="68"/>
  <c r="DG24" i="68"/>
  <c r="DG26" i="68"/>
  <c r="DG28" i="68"/>
  <c r="ED25" i="68"/>
  <c r="ED41" i="68"/>
  <c r="DK24" i="68"/>
  <c r="DK26" i="68"/>
  <c r="DK28" i="68"/>
  <c r="EH25" i="68"/>
  <c r="EH41" i="68"/>
  <c r="CP30" i="68"/>
  <c r="CT30" i="68"/>
  <c r="CX30" i="68"/>
  <c r="DB30" i="68"/>
  <c r="DF30" i="68"/>
  <c r="DJ30" i="68"/>
  <c r="DM18" i="68"/>
  <c r="DO18" i="68"/>
  <c r="DQ18" i="68"/>
  <c r="DS18" i="68"/>
  <c r="DU18" i="68"/>
  <c r="DW18" i="68"/>
  <c r="DY18" i="68"/>
  <c r="EA18" i="68"/>
  <c r="EC18" i="68"/>
  <c r="EE18" i="68"/>
  <c r="EG18" i="68"/>
  <c r="CP34" i="68"/>
  <c r="CR34" i="68"/>
  <c r="CR38" i="68"/>
  <c r="CR42" i="68"/>
  <c r="DO26" i="68"/>
  <c r="DO42" i="68"/>
  <c r="CT34" i="68"/>
  <c r="CT38" i="68"/>
  <c r="CT42" i="68"/>
  <c r="DQ26" i="68"/>
  <c r="DQ42" i="68"/>
  <c r="CV34" i="68"/>
  <c r="CV38" i="68"/>
  <c r="CV42" i="68"/>
  <c r="DS26" i="68"/>
  <c r="DS42" i="68"/>
  <c r="CX34" i="68"/>
  <c r="CZ34" i="68"/>
  <c r="CZ38" i="68"/>
  <c r="CZ42" i="68"/>
  <c r="DW26" i="68"/>
  <c r="DW42" i="68"/>
  <c r="DB34" i="68"/>
  <c r="DB38" i="68"/>
  <c r="DB42" i="68"/>
  <c r="DY26" i="68"/>
  <c r="DY42" i="68"/>
  <c r="DD34" i="68"/>
  <c r="DD38" i="68"/>
  <c r="DD42" i="68"/>
  <c r="EA26" i="68"/>
  <c r="EA42" i="68"/>
  <c r="DF34" i="68"/>
  <c r="DF38" i="68"/>
  <c r="DF42" i="68"/>
  <c r="EC26" i="68"/>
  <c r="EC42" i="68"/>
  <c r="DH34" i="68"/>
  <c r="DH38" i="68"/>
  <c r="DH42" i="68"/>
  <c r="EE26" i="68"/>
  <c r="EE42" i="68"/>
  <c r="DJ34" i="68"/>
  <c r="CP38" i="68"/>
  <c r="CX38" i="68"/>
  <c r="DJ38" i="68"/>
  <c r="CP42" i="68"/>
  <c r="CX42" i="68"/>
  <c r="DJ42" i="68"/>
  <c r="DM28" i="68"/>
  <c r="DU28" i="68"/>
  <c r="EC28" i="68"/>
  <c r="DN54" i="68"/>
  <c r="DT50" i="68"/>
  <c r="DT68" i="68"/>
  <c r="DM25" i="68"/>
  <c r="DM41" i="68"/>
  <c r="DQ25" i="68"/>
  <c r="DQ41" i="68"/>
  <c r="DU25" i="68"/>
  <c r="DU41" i="68"/>
  <c r="DY25" i="68"/>
  <c r="DY41" i="68"/>
  <c r="EC25" i="68"/>
  <c r="EC41" i="68"/>
  <c r="EG25" i="68"/>
  <c r="EG41" i="68"/>
  <c r="DM54" i="68"/>
  <c r="DM26" i="68"/>
  <c r="DM42" i="68"/>
  <c r="DU26" i="68"/>
  <c r="DU42" i="68"/>
  <c r="EG26" i="68"/>
  <c r="EG42" i="68"/>
  <c r="DS28" i="68"/>
  <c r="EA28" i="68"/>
  <c r="DY44" i="68"/>
  <c r="CP46" i="68"/>
  <c r="CP50" i="68"/>
  <c r="CP52" i="68"/>
  <c r="DM27" i="68"/>
  <c r="DM43" i="68"/>
  <c r="CR46" i="68"/>
  <c r="CR50" i="68"/>
  <c r="CR52" i="68"/>
  <c r="DO27" i="68"/>
  <c r="DO43" i="68"/>
  <c r="CT46" i="68"/>
  <c r="CT50" i="68"/>
  <c r="CT52" i="68"/>
  <c r="DQ27" i="68"/>
  <c r="DQ43" i="68"/>
  <c r="CV46" i="68"/>
  <c r="CX46" i="68"/>
  <c r="CX50" i="68"/>
  <c r="CX52" i="68"/>
  <c r="DU27" i="68"/>
  <c r="DU43" i="68"/>
  <c r="CZ46" i="68"/>
  <c r="CZ50" i="68"/>
  <c r="CZ52" i="68"/>
  <c r="DW27" i="68"/>
  <c r="DW43" i="68"/>
  <c r="DB46" i="68"/>
  <c r="DB50" i="68"/>
  <c r="DB52" i="68"/>
  <c r="DY27" i="68"/>
  <c r="DY43" i="68"/>
  <c r="DD46" i="68"/>
  <c r="DF46" i="68"/>
  <c r="DF50" i="68"/>
  <c r="DF52" i="68"/>
  <c r="EC27" i="68"/>
  <c r="EC43" i="68"/>
  <c r="DH46" i="68"/>
  <c r="DJ46" i="68"/>
  <c r="DJ50" i="68"/>
  <c r="DJ52" i="68"/>
  <c r="EG27" i="68"/>
  <c r="EG43" i="68"/>
  <c r="CV50" i="68"/>
  <c r="DD50" i="68"/>
  <c r="DH50" i="68"/>
  <c r="CV52" i="68"/>
  <c r="DD52" i="68"/>
  <c r="DH52" i="68"/>
  <c r="CQ64" i="68"/>
  <c r="CQ66" i="68"/>
  <c r="DN28" i="68"/>
  <c r="CS64" i="68"/>
  <c r="CU64" i="68"/>
  <c r="CW64" i="68"/>
  <c r="CY64" i="68"/>
  <c r="CY66" i="68"/>
  <c r="DV28" i="68"/>
  <c r="DA64" i="68"/>
  <c r="DC64" i="68"/>
  <c r="DE64" i="68"/>
  <c r="DG64" i="68"/>
  <c r="DG66" i="68"/>
  <c r="ED28" i="68"/>
  <c r="DI64" i="68"/>
  <c r="DI66" i="68"/>
  <c r="EF28" i="68"/>
  <c r="DK64" i="68"/>
  <c r="CS66" i="68"/>
  <c r="CU66" i="68"/>
  <c r="CW66" i="68"/>
  <c r="DA66" i="68"/>
  <c r="DC66" i="68"/>
  <c r="DE66" i="68"/>
  <c r="DK66" i="68"/>
  <c r="CQ68" i="68"/>
  <c r="DN29" i="68"/>
  <c r="DN45" i="68"/>
  <c r="CS68" i="68"/>
  <c r="DP29" i="68"/>
  <c r="DP45" i="68"/>
  <c r="CU68" i="68"/>
  <c r="DR29" i="68"/>
  <c r="DR45" i="68"/>
  <c r="CW68" i="68"/>
  <c r="DT29" i="68"/>
  <c r="DT45" i="68"/>
  <c r="CY68" i="68"/>
  <c r="DV29" i="68"/>
  <c r="DV45" i="68"/>
  <c r="DA68" i="68"/>
  <c r="DX29" i="68"/>
  <c r="DX45" i="68"/>
  <c r="DC68" i="68"/>
  <c r="DZ29" i="68"/>
  <c r="DZ45" i="68"/>
  <c r="DE68" i="68"/>
  <c r="EB29" i="68"/>
  <c r="EB45" i="68"/>
  <c r="DG68" i="68"/>
  <c r="ED29" i="68"/>
  <c r="ED45" i="68"/>
  <c r="DI68" i="68"/>
  <c r="EF29" i="68"/>
  <c r="EF45" i="68"/>
  <c r="DK68" i="68"/>
  <c r="EH29" i="68"/>
  <c r="EH45" i="68"/>
  <c r="CP70" i="68"/>
  <c r="DM29" i="68"/>
  <c r="DM45" i="68"/>
  <c r="CR70" i="68"/>
  <c r="DO29" i="68"/>
  <c r="DO45" i="68"/>
  <c r="CT70" i="68"/>
  <c r="DQ29" i="68"/>
  <c r="DQ45" i="68"/>
  <c r="CV70" i="68"/>
  <c r="DS29" i="68"/>
  <c r="DS45" i="68"/>
  <c r="CX70" i="68"/>
  <c r="DU29" i="68"/>
  <c r="DU45" i="68"/>
  <c r="CZ70" i="68"/>
  <c r="DW29" i="68"/>
  <c r="DW45" i="68"/>
  <c r="DB70" i="68"/>
  <c r="DY29" i="68"/>
  <c r="DY45" i="68"/>
  <c r="DD70" i="68"/>
  <c r="EA29" i="68"/>
  <c r="EA45" i="68"/>
  <c r="DF70" i="68"/>
  <c r="EC29" i="68"/>
  <c r="EC45" i="68"/>
  <c r="DH70" i="68"/>
  <c r="EE29" i="68"/>
  <c r="EE45" i="68"/>
  <c r="DJ70" i="68"/>
  <c r="EG29" i="68"/>
  <c r="EG45" i="68"/>
  <c r="ED44" i="68"/>
  <c r="DV44" i="68"/>
  <c r="DN44" i="68"/>
  <c r="EF44" i="68"/>
  <c r="EB28" i="68"/>
  <c r="DX28" i="68"/>
  <c r="DT28" i="68"/>
  <c r="DP28" i="68"/>
  <c r="DS44" i="68"/>
  <c r="EC44" i="68"/>
  <c r="DM58" i="68"/>
  <c r="DM44" i="68"/>
  <c r="EE27" i="68"/>
  <c r="EE43" i="68"/>
  <c r="DS27" i="68"/>
  <c r="DS43" i="68"/>
  <c r="DN24" i="68"/>
  <c r="DN40" i="68"/>
  <c r="EH28" i="68"/>
  <c r="DZ28" i="68"/>
  <c r="DR28" i="68"/>
  <c r="EA44" i="68"/>
  <c r="DU44" i="68"/>
  <c r="EA27" i="68"/>
  <c r="EA43" i="68"/>
  <c r="DO16" i="68"/>
  <c r="DO54" i="68"/>
  <c r="BV7" i="68"/>
  <c r="CR7" i="68"/>
  <c r="DO24" i="68"/>
  <c r="DO40" i="68"/>
  <c r="DO58" i="68"/>
  <c r="DR44" i="68"/>
  <c r="EH44" i="68"/>
  <c r="CS7" i="68"/>
  <c r="DP24" i="68"/>
  <c r="DP58" i="68"/>
  <c r="DP44" i="68"/>
  <c r="DX44" i="68"/>
  <c r="DP16" i="68"/>
  <c r="DP54" i="68"/>
  <c r="DP40" i="68"/>
  <c r="BW7" i="68"/>
  <c r="DZ44" i="68"/>
  <c r="DM65" i="68"/>
  <c r="DT44" i="68"/>
  <c r="EB44" i="68"/>
  <c r="DN58" i="68"/>
  <c r="G239" i="64"/>
  <c r="F239" i="64"/>
  <c r="E239" i="64"/>
  <c r="G82" i="6"/>
  <c r="F82" i="6"/>
  <c r="E82" i="6"/>
  <c r="G80" i="6"/>
  <c r="F80" i="6"/>
  <c r="E80" i="6"/>
  <c r="G76" i="6"/>
  <c r="F76" i="6"/>
  <c r="E76" i="6"/>
  <c r="G72" i="6"/>
  <c r="F72" i="6"/>
  <c r="E72" i="6"/>
  <c r="G68" i="6"/>
  <c r="F68" i="6"/>
  <c r="E68" i="6"/>
  <c r="G64" i="6"/>
  <c r="F64" i="6"/>
  <c r="E64" i="6"/>
  <c r="G60" i="6"/>
  <c r="F60" i="6"/>
  <c r="E60" i="6"/>
  <c r="G56" i="6"/>
  <c r="F56" i="6"/>
  <c r="E56" i="6"/>
  <c r="G52" i="6"/>
  <c r="F52" i="6"/>
  <c r="E52" i="6"/>
  <c r="G48" i="6"/>
  <c r="F48" i="6"/>
  <c r="E48" i="6"/>
  <c r="G44" i="6"/>
  <c r="F44" i="6"/>
  <c r="E44" i="6"/>
  <c r="G40" i="6"/>
  <c r="F40" i="6"/>
  <c r="E40" i="6"/>
  <c r="G36" i="6"/>
  <c r="F36" i="6"/>
  <c r="E36" i="6"/>
  <c r="G32" i="6"/>
  <c r="F32" i="6"/>
  <c r="E32" i="6"/>
  <c r="G28" i="6"/>
  <c r="F28" i="6"/>
  <c r="E28" i="6"/>
  <c r="O27" i="6"/>
  <c r="R27" i="6"/>
  <c r="N27" i="6"/>
  <c r="N26" i="6"/>
  <c r="Q27" i="6"/>
  <c r="N25" i="6"/>
  <c r="Q26" i="6"/>
  <c r="O25" i="6"/>
  <c r="O24" i="6"/>
  <c r="R25" i="6"/>
  <c r="N24" i="6"/>
  <c r="Q25" i="6"/>
  <c r="M25" i="6"/>
  <c r="M24" i="6"/>
  <c r="P25" i="6"/>
  <c r="O23" i="6"/>
  <c r="R24" i="6"/>
  <c r="N23" i="6"/>
  <c r="Q24" i="6"/>
  <c r="M23" i="6"/>
  <c r="P24" i="6"/>
  <c r="G24" i="6"/>
  <c r="F24" i="6"/>
  <c r="E24" i="6"/>
  <c r="R23" i="6"/>
  <c r="N22" i="6"/>
  <c r="Q23" i="6"/>
  <c r="P23" i="6"/>
  <c r="O21" i="6"/>
  <c r="R22" i="6"/>
  <c r="N21" i="6"/>
  <c r="Q22" i="6"/>
  <c r="P22" i="6"/>
  <c r="N20" i="6"/>
  <c r="Q21" i="6"/>
  <c r="M20" i="6"/>
  <c r="P21" i="6"/>
  <c r="N19" i="6"/>
  <c r="Q20" i="6"/>
  <c r="G20" i="6"/>
  <c r="F20" i="6"/>
  <c r="E20" i="6"/>
  <c r="O19" i="6"/>
  <c r="R20" i="6"/>
  <c r="N18" i="6"/>
  <c r="Q19" i="6"/>
  <c r="M19" i="6"/>
  <c r="P20" i="6"/>
  <c r="O18" i="6"/>
  <c r="O17" i="6"/>
  <c r="R18" i="6"/>
  <c r="N17" i="6"/>
  <c r="Q18" i="6"/>
  <c r="M18" i="6"/>
  <c r="M17" i="6"/>
  <c r="P18" i="6"/>
  <c r="R17" i="6"/>
  <c r="N16" i="6"/>
  <c r="Q17" i="6"/>
  <c r="P17" i="6"/>
  <c r="O15" i="6"/>
  <c r="R16" i="6"/>
  <c r="N15" i="6"/>
  <c r="Q16" i="6"/>
  <c r="P16" i="6"/>
  <c r="G16" i="6"/>
  <c r="F16" i="6"/>
  <c r="E16" i="6"/>
  <c r="N14" i="6"/>
  <c r="Q15" i="6"/>
  <c r="M14" i="6"/>
  <c r="P15" i="6"/>
  <c r="N13" i="6"/>
  <c r="Q14" i="6"/>
  <c r="M13" i="6"/>
  <c r="P14" i="6"/>
  <c r="O13" i="6"/>
  <c r="O12" i="6"/>
  <c r="R13" i="6"/>
  <c r="N12" i="6"/>
  <c r="Q13" i="6"/>
  <c r="M12" i="6"/>
  <c r="P13" i="6"/>
  <c r="O11" i="6"/>
  <c r="R12" i="6"/>
  <c r="N11" i="6"/>
  <c r="Q12" i="6"/>
  <c r="M11" i="6"/>
  <c r="P12" i="6"/>
  <c r="G12" i="6"/>
  <c r="F12" i="6"/>
  <c r="E12" i="6"/>
  <c r="R11" i="6"/>
  <c r="N10" i="6"/>
  <c r="Q11" i="6"/>
  <c r="P11" i="6"/>
  <c r="O9" i="6"/>
  <c r="R10" i="6"/>
  <c r="N9" i="6"/>
  <c r="Q10" i="6"/>
  <c r="M9" i="6"/>
  <c r="P10" i="6"/>
  <c r="R9" i="6"/>
  <c r="Q9" i="6"/>
  <c r="P9" i="6"/>
  <c r="I9" i="6"/>
  <c r="I10" i="6"/>
  <c r="I11" i="6"/>
  <c r="I12" i="6"/>
  <c r="I13" i="6"/>
  <c r="I14" i="6"/>
  <c r="I15" i="6"/>
  <c r="I16" i="6"/>
  <c r="I17" i="6"/>
  <c r="I18" i="6"/>
  <c r="I19" i="6"/>
  <c r="I20" i="6"/>
  <c r="I21" i="6"/>
  <c r="I22" i="6"/>
  <c r="I23" i="6"/>
  <c r="I24" i="6"/>
  <c r="I25" i="6"/>
  <c r="I26" i="6"/>
  <c r="I27" i="6"/>
  <c r="G8" i="6"/>
  <c r="F8" i="6"/>
  <c r="DN65" i="68"/>
  <c r="DO65" i="68"/>
  <c r="DQ16" i="68"/>
  <c r="DQ54" i="68"/>
  <c r="CT7" i="68"/>
  <c r="DQ24" i="68"/>
  <c r="BX7" i="68"/>
  <c r="DP65" i="68"/>
  <c r="R15" i="6"/>
  <c r="R21" i="6"/>
  <c r="P26" i="6"/>
  <c r="R26" i="6"/>
  <c r="R14" i="6"/>
  <c r="P19" i="6"/>
  <c r="R19" i="6"/>
  <c r="DQ40" i="68"/>
  <c r="DQ58" i="68"/>
  <c r="DR16" i="68"/>
  <c r="DR54" i="68"/>
  <c r="CU7" i="68"/>
  <c r="DR24" i="68"/>
  <c r="BY7" i="68"/>
  <c r="DR40" i="68"/>
  <c r="DR58" i="68"/>
  <c r="DQ65" i="68"/>
  <c r="DS16" i="68"/>
  <c r="DS54" i="68"/>
  <c r="BZ7" i="68"/>
  <c r="CV7" i="68"/>
  <c r="DS24" i="68"/>
  <c r="DT16" i="68"/>
  <c r="DT54" i="68"/>
  <c r="CW7" i="68"/>
  <c r="DT24" i="68"/>
  <c r="CA7" i="68"/>
  <c r="DR65" i="68"/>
  <c r="DS40" i="68"/>
  <c r="DS58" i="68"/>
  <c r="DT40" i="68"/>
  <c r="DT58" i="68"/>
  <c r="DS65" i="68"/>
  <c r="DU16" i="68"/>
  <c r="DU54" i="68"/>
  <c r="CX7" i="68"/>
  <c r="DU24" i="68"/>
  <c r="CB7" i="68"/>
  <c r="DU40" i="68"/>
  <c r="DU58" i="68"/>
  <c r="DT65" i="68"/>
  <c r="DV16" i="68"/>
  <c r="DV54" i="68"/>
  <c r="CY7" i="68"/>
  <c r="DV24" i="68"/>
  <c r="CC7" i="68"/>
  <c r="C105" i="20"/>
  <c r="D105" i="20"/>
  <c r="E105" i="20"/>
  <c r="F105" i="20"/>
  <c r="G105" i="20"/>
  <c r="H105" i="20"/>
  <c r="I105" i="20"/>
  <c r="J105" i="20"/>
  <c r="K105" i="20"/>
  <c r="L105" i="20"/>
  <c r="M105" i="20"/>
  <c r="N105" i="20"/>
  <c r="O105" i="20"/>
  <c r="P105" i="20"/>
  <c r="Q105" i="20"/>
  <c r="R105" i="20"/>
  <c r="S105" i="20"/>
  <c r="T105" i="20"/>
  <c r="U105" i="20"/>
  <c r="V105" i="20"/>
  <c r="W105" i="20"/>
  <c r="W133" i="20"/>
  <c r="V133" i="20"/>
  <c r="U133" i="20"/>
  <c r="T133" i="20"/>
  <c r="S133" i="20"/>
  <c r="R133" i="20"/>
  <c r="Q133" i="20"/>
  <c r="P133" i="20"/>
  <c r="O133" i="20"/>
  <c r="N133" i="20"/>
  <c r="M133" i="20"/>
  <c r="L133" i="20"/>
  <c r="K133" i="20"/>
  <c r="J133" i="20"/>
  <c r="I133" i="20"/>
  <c r="H133" i="20"/>
  <c r="G133" i="20"/>
  <c r="F133" i="20"/>
  <c r="E133" i="20"/>
  <c r="D133" i="20"/>
  <c r="C133" i="20"/>
  <c r="W132" i="20"/>
  <c r="V132" i="20"/>
  <c r="U132" i="20"/>
  <c r="T132" i="20"/>
  <c r="S132" i="20"/>
  <c r="R132" i="20"/>
  <c r="Q132" i="20"/>
  <c r="P132" i="20"/>
  <c r="O132" i="20"/>
  <c r="N132" i="20"/>
  <c r="M132" i="20"/>
  <c r="L132" i="20"/>
  <c r="K132" i="20"/>
  <c r="J132" i="20"/>
  <c r="I132" i="20"/>
  <c r="H132" i="20"/>
  <c r="G132" i="20"/>
  <c r="F132" i="20"/>
  <c r="E132" i="20"/>
  <c r="D132" i="20"/>
  <c r="C132" i="20"/>
  <c r="W131" i="20"/>
  <c r="V131" i="20"/>
  <c r="U131" i="20"/>
  <c r="T131" i="20"/>
  <c r="S131" i="20"/>
  <c r="R131" i="20"/>
  <c r="Q131" i="20"/>
  <c r="P131" i="20"/>
  <c r="O131" i="20"/>
  <c r="N131" i="20"/>
  <c r="M131" i="20"/>
  <c r="L131" i="20"/>
  <c r="K131" i="20"/>
  <c r="J131" i="20"/>
  <c r="I131" i="20"/>
  <c r="H131" i="20"/>
  <c r="G131" i="20"/>
  <c r="F131" i="20"/>
  <c r="E131" i="20"/>
  <c r="D131" i="20"/>
  <c r="C131" i="20"/>
  <c r="W130" i="20"/>
  <c r="V130" i="20"/>
  <c r="U130" i="20"/>
  <c r="T130" i="20"/>
  <c r="S130" i="20"/>
  <c r="R130" i="20"/>
  <c r="Q130" i="20"/>
  <c r="P130" i="20"/>
  <c r="O130" i="20"/>
  <c r="N130" i="20"/>
  <c r="M130" i="20"/>
  <c r="L130" i="20"/>
  <c r="K130" i="20"/>
  <c r="J130" i="20"/>
  <c r="I130" i="20"/>
  <c r="H130" i="20"/>
  <c r="G130" i="20"/>
  <c r="F130" i="20"/>
  <c r="E130" i="20"/>
  <c r="D130" i="20"/>
  <c r="C130" i="20"/>
  <c r="W129" i="20"/>
  <c r="V129" i="20"/>
  <c r="U129" i="20"/>
  <c r="T129" i="20"/>
  <c r="S129" i="20"/>
  <c r="R129" i="20"/>
  <c r="Q129" i="20"/>
  <c r="P129" i="20"/>
  <c r="O129" i="20"/>
  <c r="N129" i="20"/>
  <c r="M129" i="20"/>
  <c r="L129" i="20"/>
  <c r="K129" i="20"/>
  <c r="J129" i="20"/>
  <c r="I129" i="20"/>
  <c r="H129" i="20"/>
  <c r="G129" i="20"/>
  <c r="F129" i="20"/>
  <c r="E129" i="20"/>
  <c r="D129" i="20"/>
  <c r="C129" i="20"/>
  <c r="W128" i="20"/>
  <c r="V128" i="20"/>
  <c r="U128" i="20"/>
  <c r="T128" i="20"/>
  <c r="S128" i="20"/>
  <c r="R128" i="20"/>
  <c r="Q128" i="20"/>
  <c r="P128" i="20"/>
  <c r="O128" i="20"/>
  <c r="N128" i="20"/>
  <c r="M128" i="20"/>
  <c r="L128" i="20"/>
  <c r="K128" i="20"/>
  <c r="J128" i="20"/>
  <c r="I128" i="20"/>
  <c r="H128" i="20"/>
  <c r="G128" i="20"/>
  <c r="F128" i="20"/>
  <c r="E128" i="20"/>
  <c r="D128" i="20"/>
  <c r="C128" i="20"/>
  <c r="W127" i="20"/>
  <c r="V127" i="20"/>
  <c r="U127" i="20"/>
  <c r="T127" i="20"/>
  <c r="S127" i="20"/>
  <c r="R127" i="20"/>
  <c r="Q127" i="20"/>
  <c r="P127" i="20"/>
  <c r="O127" i="20"/>
  <c r="N127" i="20"/>
  <c r="M127" i="20"/>
  <c r="L127" i="20"/>
  <c r="K127" i="20"/>
  <c r="J127" i="20"/>
  <c r="I127" i="20"/>
  <c r="H127" i="20"/>
  <c r="G127" i="20"/>
  <c r="F127" i="20"/>
  <c r="E127" i="20"/>
  <c r="D127" i="20"/>
  <c r="C127" i="20"/>
  <c r="W126" i="20"/>
  <c r="V126" i="20"/>
  <c r="U126" i="20"/>
  <c r="T126" i="20"/>
  <c r="S126" i="20"/>
  <c r="R126" i="20"/>
  <c r="Q126" i="20"/>
  <c r="P126" i="20"/>
  <c r="O126" i="20"/>
  <c r="N126" i="20"/>
  <c r="M126" i="20"/>
  <c r="L126" i="20"/>
  <c r="K126" i="20"/>
  <c r="J126" i="20"/>
  <c r="I126" i="20"/>
  <c r="H126" i="20"/>
  <c r="G126" i="20"/>
  <c r="F126" i="20"/>
  <c r="E126" i="20"/>
  <c r="D126" i="20"/>
  <c r="C126" i="20"/>
  <c r="W125" i="20"/>
  <c r="V125" i="20"/>
  <c r="U125" i="20"/>
  <c r="T125" i="20"/>
  <c r="S125" i="20"/>
  <c r="R125" i="20"/>
  <c r="Q125" i="20"/>
  <c r="P125" i="20"/>
  <c r="O125" i="20"/>
  <c r="N125" i="20"/>
  <c r="M125" i="20"/>
  <c r="L125" i="20"/>
  <c r="K125" i="20"/>
  <c r="J125" i="20"/>
  <c r="I125" i="20"/>
  <c r="H125" i="20"/>
  <c r="G125" i="20"/>
  <c r="F125" i="20"/>
  <c r="E125" i="20"/>
  <c r="D125" i="20"/>
  <c r="C125" i="20"/>
  <c r="W124" i="20"/>
  <c r="V124" i="20"/>
  <c r="U124" i="20"/>
  <c r="T124" i="20"/>
  <c r="S124" i="20"/>
  <c r="R124" i="20"/>
  <c r="Q124" i="20"/>
  <c r="P124" i="20"/>
  <c r="O124" i="20"/>
  <c r="N124" i="20"/>
  <c r="M124" i="20"/>
  <c r="L124" i="20"/>
  <c r="K124" i="20"/>
  <c r="J124" i="20"/>
  <c r="I124" i="20"/>
  <c r="H124" i="20"/>
  <c r="G124" i="20"/>
  <c r="F124" i="20"/>
  <c r="E124" i="20"/>
  <c r="D124" i="20"/>
  <c r="C124" i="20"/>
  <c r="W123" i="20"/>
  <c r="V123" i="20"/>
  <c r="U123" i="20"/>
  <c r="T123" i="20"/>
  <c r="S123" i="20"/>
  <c r="R123" i="20"/>
  <c r="Q123" i="20"/>
  <c r="P123" i="20"/>
  <c r="O123" i="20"/>
  <c r="N123" i="20"/>
  <c r="M123" i="20"/>
  <c r="L123" i="20"/>
  <c r="K123" i="20"/>
  <c r="J123" i="20"/>
  <c r="I123" i="20"/>
  <c r="H123" i="20"/>
  <c r="G123" i="20"/>
  <c r="F123" i="20"/>
  <c r="E123" i="20"/>
  <c r="D123" i="20"/>
  <c r="C123" i="20"/>
  <c r="W122" i="20"/>
  <c r="V122" i="20"/>
  <c r="U122" i="20"/>
  <c r="T122" i="20"/>
  <c r="S122" i="20"/>
  <c r="R122" i="20"/>
  <c r="Q122" i="20"/>
  <c r="P122" i="20"/>
  <c r="O122" i="20"/>
  <c r="N122" i="20"/>
  <c r="M122" i="20"/>
  <c r="L122" i="20"/>
  <c r="K122" i="20"/>
  <c r="J122" i="20"/>
  <c r="I122" i="20"/>
  <c r="H122" i="20"/>
  <c r="G122" i="20"/>
  <c r="F122" i="20"/>
  <c r="E122" i="20"/>
  <c r="D122" i="20"/>
  <c r="C122" i="20"/>
  <c r="W121" i="20"/>
  <c r="V121" i="20"/>
  <c r="U121" i="20"/>
  <c r="T121" i="20"/>
  <c r="S121" i="20"/>
  <c r="R121" i="20"/>
  <c r="Q121" i="20"/>
  <c r="P121" i="20"/>
  <c r="O121" i="20"/>
  <c r="N121" i="20"/>
  <c r="M121" i="20"/>
  <c r="L121" i="20"/>
  <c r="K121" i="20"/>
  <c r="J121" i="20"/>
  <c r="I121" i="20"/>
  <c r="H121" i="20"/>
  <c r="G121" i="20"/>
  <c r="F121" i="20"/>
  <c r="E121" i="20"/>
  <c r="D121" i="20"/>
  <c r="C121" i="20"/>
  <c r="W120" i="20"/>
  <c r="V120" i="20"/>
  <c r="U120" i="20"/>
  <c r="T120" i="20"/>
  <c r="S120" i="20"/>
  <c r="R120" i="20"/>
  <c r="Q120" i="20"/>
  <c r="P120" i="20"/>
  <c r="O120" i="20"/>
  <c r="N120" i="20"/>
  <c r="M120" i="20"/>
  <c r="L120" i="20"/>
  <c r="K120" i="20"/>
  <c r="J120" i="20"/>
  <c r="I120" i="20"/>
  <c r="H120" i="20"/>
  <c r="G120" i="20"/>
  <c r="F120" i="20"/>
  <c r="E120" i="20"/>
  <c r="D120" i="20"/>
  <c r="C120" i="20"/>
  <c r="W119" i="20"/>
  <c r="V119" i="20"/>
  <c r="U119" i="20"/>
  <c r="T119" i="20"/>
  <c r="S119" i="20"/>
  <c r="R119" i="20"/>
  <c r="Q119" i="20"/>
  <c r="P119" i="20"/>
  <c r="O119" i="20"/>
  <c r="N119" i="20"/>
  <c r="M119" i="20"/>
  <c r="L119" i="20"/>
  <c r="K119" i="20"/>
  <c r="J119" i="20"/>
  <c r="I119" i="20"/>
  <c r="H119" i="20"/>
  <c r="G119" i="20"/>
  <c r="F119" i="20"/>
  <c r="E119" i="20"/>
  <c r="D119" i="20"/>
  <c r="C119" i="20"/>
  <c r="W118" i="20"/>
  <c r="V118" i="20"/>
  <c r="U118" i="20"/>
  <c r="T118" i="20"/>
  <c r="S118" i="20"/>
  <c r="R118" i="20"/>
  <c r="Q118" i="20"/>
  <c r="P118" i="20"/>
  <c r="O118" i="20"/>
  <c r="N118" i="20"/>
  <c r="M118" i="20"/>
  <c r="L118" i="20"/>
  <c r="K118" i="20"/>
  <c r="J118" i="20"/>
  <c r="I118" i="20"/>
  <c r="H118" i="20"/>
  <c r="G118" i="20"/>
  <c r="F118" i="20"/>
  <c r="E118" i="20"/>
  <c r="D118" i="20"/>
  <c r="C118" i="20"/>
  <c r="W117" i="20"/>
  <c r="V117" i="20"/>
  <c r="U117" i="20"/>
  <c r="T117" i="20"/>
  <c r="S117" i="20"/>
  <c r="R117" i="20"/>
  <c r="Q117" i="20"/>
  <c r="P117" i="20"/>
  <c r="O117" i="20"/>
  <c r="N117" i="20"/>
  <c r="M117" i="20"/>
  <c r="L117" i="20"/>
  <c r="K117" i="20"/>
  <c r="J117" i="20"/>
  <c r="I117" i="20"/>
  <c r="H117" i="20"/>
  <c r="G117" i="20"/>
  <c r="F117" i="20"/>
  <c r="E117" i="20"/>
  <c r="D117" i="20"/>
  <c r="C117" i="20"/>
  <c r="W116" i="20"/>
  <c r="V116" i="20"/>
  <c r="U116" i="20"/>
  <c r="T116" i="20"/>
  <c r="S116" i="20"/>
  <c r="R116" i="20"/>
  <c r="Q116" i="20"/>
  <c r="P116" i="20"/>
  <c r="O116" i="20"/>
  <c r="N116" i="20"/>
  <c r="M116" i="20"/>
  <c r="L116" i="20"/>
  <c r="K116" i="20"/>
  <c r="J116" i="20"/>
  <c r="I116" i="20"/>
  <c r="H116" i="20"/>
  <c r="G116" i="20"/>
  <c r="F116" i="20"/>
  <c r="E116" i="20"/>
  <c r="D116" i="20"/>
  <c r="C116" i="20"/>
  <c r="W115" i="20"/>
  <c r="V115" i="20"/>
  <c r="U115" i="20"/>
  <c r="T115" i="20"/>
  <c r="S115" i="20"/>
  <c r="R115" i="20"/>
  <c r="Q115" i="20"/>
  <c r="P115" i="20"/>
  <c r="O115" i="20"/>
  <c r="N115" i="20"/>
  <c r="M115" i="20"/>
  <c r="L115" i="20"/>
  <c r="K115" i="20"/>
  <c r="J115" i="20"/>
  <c r="I115" i="20"/>
  <c r="H115" i="20"/>
  <c r="G115" i="20"/>
  <c r="F115" i="20"/>
  <c r="E115" i="20"/>
  <c r="D115" i="20"/>
  <c r="C115" i="20"/>
  <c r="W114" i="20"/>
  <c r="V114" i="20"/>
  <c r="U114" i="20"/>
  <c r="T114" i="20"/>
  <c r="S114" i="20"/>
  <c r="R114" i="20"/>
  <c r="Q114" i="20"/>
  <c r="P114" i="20"/>
  <c r="O114" i="20"/>
  <c r="N114" i="20"/>
  <c r="M114" i="20"/>
  <c r="L114" i="20"/>
  <c r="K114" i="20"/>
  <c r="J114" i="20"/>
  <c r="I114" i="20"/>
  <c r="H114" i="20"/>
  <c r="G114" i="20"/>
  <c r="F114" i="20"/>
  <c r="E114" i="20"/>
  <c r="D114" i="20"/>
  <c r="C114" i="20"/>
  <c r="W113" i="20"/>
  <c r="V113" i="20"/>
  <c r="U113" i="20"/>
  <c r="T113" i="20"/>
  <c r="S113" i="20"/>
  <c r="R113" i="20"/>
  <c r="Q113" i="20"/>
  <c r="P113" i="20"/>
  <c r="O113" i="20"/>
  <c r="N113" i="20"/>
  <c r="M113" i="20"/>
  <c r="L113" i="20"/>
  <c r="K113" i="20"/>
  <c r="J113" i="20"/>
  <c r="I113" i="20"/>
  <c r="H113" i="20"/>
  <c r="G113" i="20"/>
  <c r="F113" i="20"/>
  <c r="E113" i="20"/>
  <c r="D113" i="20"/>
  <c r="C113" i="20"/>
  <c r="W112" i="20"/>
  <c r="V112" i="20"/>
  <c r="U112" i="20"/>
  <c r="T112" i="20"/>
  <c r="S112" i="20"/>
  <c r="R112" i="20"/>
  <c r="Q112" i="20"/>
  <c r="P112" i="20"/>
  <c r="O112" i="20"/>
  <c r="N112" i="20"/>
  <c r="M112" i="20"/>
  <c r="L112" i="20"/>
  <c r="K112" i="20"/>
  <c r="J112" i="20"/>
  <c r="I112" i="20"/>
  <c r="H112" i="20"/>
  <c r="G112" i="20"/>
  <c r="F112" i="20"/>
  <c r="E112" i="20"/>
  <c r="D112" i="20"/>
  <c r="C112" i="20"/>
  <c r="B112" i="20"/>
  <c r="W111" i="20"/>
  <c r="V111" i="20"/>
  <c r="U111" i="20"/>
  <c r="T111" i="20"/>
  <c r="S111" i="20"/>
  <c r="R111" i="20"/>
  <c r="Q111" i="20"/>
  <c r="P111" i="20"/>
  <c r="O111" i="20"/>
  <c r="N111" i="20"/>
  <c r="M111" i="20"/>
  <c r="L111" i="20"/>
  <c r="K111" i="20"/>
  <c r="J111" i="20"/>
  <c r="I111" i="20"/>
  <c r="H111" i="20"/>
  <c r="G111" i="20"/>
  <c r="F111" i="20"/>
  <c r="E111" i="20"/>
  <c r="D111" i="20"/>
  <c r="C111" i="20"/>
  <c r="W110" i="20"/>
  <c r="V110" i="20"/>
  <c r="U110" i="20"/>
  <c r="T110" i="20"/>
  <c r="S110" i="20"/>
  <c r="R110" i="20"/>
  <c r="Q110" i="20"/>
  <c r="P110" i="20"/>
  <c r="O110" i="20"/>
  <c r="N110" i="20"/>
  <c r="M110" i="20"/>
  <c r="L110" i="20"/>
  <c r="K110" i="20"/>
  <c r="J110" i="20"/>
  <c r="I110" i="20"/>
  <c r="H110" i="20"/>
  <c r="G110" i="20"/>
  <c r="F110" i="20"/>
  <c r="E110" i="20"/>
  <c r="D110" i="20"/>
  <c r="C110" i="20"/>
  <c r="B110" i="20"/>
  <c r="W104" i="20"/>
  <c r="V104" i="20"/>
  <c r="U104" i="20"/>
  <c r="T104" i="20"/>
  <c r="S104" i="20"/>
  <c r="R104" i="20"/>
  <c r="Q104" i="20"/>
  <c r="P104" i="20"/>
  <c r="O104" i="20"/>
  <c r="N104" i="20"/>
  <c r="M104" i="20"/>
  <c r="L104" i="20"/>
  <c r="K104" i="20"/>
  <c r="J104" i="20"/>
  <c r="I104" i="20"/>
  <c r="H104" i="20"/>
  <c r="G104" i="20"/>
  <c r="F104" i="20"/>
  <c r="E104" i="20"/>
  <c r="D104" i="20"/>
  <c r="C104" i="20"/>
  <c r="B104" i="20"/>
  <c r="W103" i="20"/>
  <c r="V103" i="20"/>
  <c r="U103" i="20"/>
  <c r="T103" i="20"/>
  <c r="S103" i="20"/>
  <c r="R103" i="20"/>
  <c r="Q103" i="20"/>
  <c r="P103" i="20"/>
  <c r="O103" i="20"/>
  <c r="N103" i="20"/>
  <c r="M103" i="20"/>
  <c r="L103" i="20"/>
  <c r="K103" i="20"/>
  <c r="J103" i="20"/>
  <c r="I103" i="20"/>
  <c r="H103" i="20"/>
  <c r="G103" i="20"/>
  <c r="F103" i="20"/>
  <c r="E103" i="20"/>
  <c r="D103" i="20"/>
  <c r="C103" i="20"/>
  <c r="B103" i="20"/>
  <c r="W102" i="20"/>
  <c r="V102" i="20"/>
  <c r="U102" i="20"/>
  <c r="T102" i="20"/>
  <c r="S102" i="20"/>
  <c r="R102" i="20"/>
  <c r="Q102" i="20"/>
  <c r="P102" i="20"/>
  <c r="O102" i="20"/>
  <c r="N102" i="20"/>
  <c r="M102" i="20"/>
  <c r="L102" i="20"/>
  <c r="K102" i="20"/>
  <c r="J102" i="20"/>
  <c r="I102" i="20"/>
  <c r="H102" i="20"/>
  <c r="G102" i="20"/>
  <c r="F102" i="20"/>
  <c r="E102" i="20"/>
  <c r="D102" i="20"/>
  <c r="C102" i="20"/>
  <c r="B102" i="20"/>
  <c r="W101" i="20"/>
  <c r="V101" i="20"/>
  <c r="U101" i="20"/>
  <c r="T101" i="20"/>
  <c r="S101" i="20"/>
  <c r="R101" i="20"/>
  <c r="Q101" i="20"/>
  <c r="P101" i="20"/>
  <c r="O101" i="20"/>
  <c r="N101" i="20"/>
  <c r="M101" i="20"/>
  <c r="L101" i="20"/>
  <c r="K101" i="20"/>
  <c r="J101" i="20"/>
  <c r="I101" i="20"/>
  <c r="H101" i="20"/>
  <c r="G101" i="20"/>
  <c r="F101" i="20"/>
  <c r="E101" i="20"/>
  <c r="D101" i="20"/>
  <c r="C101" i="20"/>
  <c r="B101" i="20"/>
  <c r="W100" i="20"/>
  <c r="V100" i="20"/>
  <c r="U100" i="20"/>
  <c r="T100" i="20"/>
  <c r="S100" i="20"/>
  <c r="R100" i="20"/>
  <c r="Q100" i="20"/>
  <c r="P100" i="20"/>
  <c r="O100" i="20"/>
  <c r="N100" i="20"/>
  <c r="M100" i="20"/>
  <c r="L100" i="20"/>
  <c r="K100" i="20"/>
  <c r="J100" i="20"/>
  <c r="I100" i="20"/>
  <c r="H100" i="20"/>
  <c r="G100" i="20"/>
  <c r="F100" i="20"/>
  <c r="E100" i="20"/>
  <c r="D100" i="20"/>
  <c r="C100" i="20"/>
  <c r="B100" i="20"/>
  <c r="W99" i="20"/>
  <c r="V99" i="20"/>
  <c r="U99" i="20"/>
  <c r="T99" i="20"/>
  <c r="S99" i="20"/>
  <c r="R99" i="20"/>
  <c r="Q99" i="20"/>
  <c r="P99" i="20"/>
  <c r="O99" i="20"/>
  <c r="N99" i="20"/>
  <c r="M99" i="20"/>
  <c r="L99" i="20"/>
  <c r="K99" i="20"/>
  <c r="J99" i="20"/>
  <c r="I99" i="20"/>
  <c r="H99" i="20"/>
  <c r="G99" i="20"/>
  <c r="F99" i="20"/>
  <c r="E99" i="20"/>
  <c r="D99" i="20"/>
  <c r="C99" i="20"/>
  <c r="B99" i="20"/>
  <c r="W98" i="20"/>
  <c r="V98" i="20"/>
  <c r="U98" i="20"/>
  <c r="T98" i="20"/>
  <c r="S98" i="20"/>
  <c r="R98" i="20"/>
  <c r="Q98" i="20"/>
  <c r="P98" i="20"/>
  <c r="O98" i="20"/>
  <c r="N98" i="20"/>
  <c r="M98" i="20"/>
  <c r="L98" i="20"/>
  <c r="K98" i="20"/>
  <c r="J98" i="20"/>
  <c r="I98" i="20"/>
  <c r="H98" i="20"/>
  <c r="G98" i="20"/>
  <c r="F98" i="20"/>
  <c r="E98" i="20"/>
  <c r="D98" i="20"/>
  <c r="C98" i="20"/>
  <c r="B98" i="20"/>
  <c r="W97" i="20"/>
  <c r="V97" i="20"/>
  <c r="U97" i="20"/>
  <c r="T97" i="20"/>
  <c r="S97" i="20"/>
  <c r="R97" i="20"/>
  <c r="Q97" i="20"/>
  <c r="P97" i="20"/>
  <c r="O97" i="20"/>
  <c r="N97" i="20"/>
  <c r="M97" i="20"/>
  <c r="L97" i="20"/>
  <c r="K97" i="20"/>
  <c r="J97" i="20"/>
  <c r="I97" i="20"/>
  <c r="H97" i="20"/>
  <c r="G97" i="20"/>
  <c r="F97" i="20"/>
  <c r="E97" i="20"/>
  <c r="D97" i="20"/>
  <c r="C97" i="20"/>
  <c r="B97" i="20"/>
  <c r="W96" i="20"/>
  <c r="V96" i="20"/>
  <c r="U96" i="20"/>
  <c r="T96" i="20"/>
  <c r="S96" i="20"/>
  <c r="R96" i="20"/>
  <c r="Q96" i="20"/>
  <c r="P96" i="20"/>
  <c r="O96" i="20"/>
  <c r="N96" i="20"/>
  <c r="M96" i="20"/>
  <c r="L96" i="20"/>
  <c r="K96" i="20"/>
  <c r="J96" i="20"/>
  <c r="I96" i="20"/>
  <c r="H96" i="20"/>
  <c r="G96" i="20"/>
  <c r="F96" i="20"/>
  <c r="E96" i="20"/>
  <c r="D96" i="20"/>
  <c r="C96" i="20"/>
  <c r="B96" i="20"/>
  <c r="W95" i="20"/>
  <c r="V95" i="20"/>
  <c r="U95" i="20"/>
  <c r="T95" i="20"/>
  <c r="S95" i="20"/>
  <c r="R95" i="20"/>
  <c r="Q95" i="20"/>
  <c r="P95" i="20"/>
  <c r="O95" i="20"/>
  <c r="N95" i="20"/>
  <c r="M95" i="20"/>
  <c r="L95" i="20"/>
  <c r="K95" i="20"/>
  <c r="J95" i="20"/>
  <c r="I95" i="20"/>
  <c r="H95" i="20"/>
  <c r="G95" i="20"/>
  <c r="F95" i="20"/>
  <c r="E95" i="20"/>
  <c r="D95" i="20"/>
  <c r="C95" i="20"/>
  <c r="B95" i="20"/>
  <c r="W94" i="20"/>
  <c r="V94" i="20"/>
  <c r="U94" i="20"/>
  <c r="T94" i="20"/>
  <c r="S94" i="20"/>
  <c r="R94" i="20"/>
  <c r="Q94" i="20"/>
  <c r="P94" i="20"/>
  <c r="O94" i="20"/>
  <c r="N94" i="20"/>
  <c r="M94" i="20"/>
  <c r="L94" i="20"/>
  <c r="K94" i="20"/>
  <c r="J94" i="20"/>
  <c r="I94" i="20"/>
  <c r="H94" i="20"/>
  <c r="G94" i="20"/>
  <c r="F94" i="20"/>
  <c r="E94" i="20"/>
  <c r="D94" i="20"/>
  <c r="C94" i="20"/>
  <c r="B94" i="20"/>
  <c r="W93" i="20"/>
  <c r="V93" i="20"/>
  <c r="U93" i="20"/>
  <c r="T93" i="20"/>
  <c r="S93" i="20"/>
  <c r="R93" i="20"/>
  <c r="Q93" i="20"/>
  <c r="P93" i="20"/>
  <c r="O93" i="20"/>
  <c r="N93" i="20"/>
  <c r="M93" i="20"/>
  <c r="L93" i="20"/>
  <c r="K93" i="20"/>
  <c r="J93" i="20"/>
  <c r="I93" i="20"/>
  <c r="H93" i="20"/>
  <c r="G93" i="20"/>
  <c r="F93" i="20"/>
  <c r="E93" i="20"/>
  <c r="D93" i="20"/>
  <c r="C93" i="20"/>
  <c r="B93" i="20"/>
  <c r="W92" i="20"/>
  <c r="V92" i="20"/>
  <c r="U92" i="20"/>
  <c r="T92" i="20"/>
  <c r="S92" i="20"/>
  <c r="R92" i="20"/>
  <c r="Q92" i="20"/>
  <c r="P92" i="20"/>
  <c r="O92" i="20"/>
  <c r="N92" i="20"/>
  <c r="M92" i="20"/>
  <c r="L92" i="20"/>
  <c r="K92" i="20"/>
  <c r="J92" i="20"/>
  <c r="I92" i="20"/>
  <c r="H92" i="20"/>
  <c r="G92" i="20"/>
  <c r="F92" i="20"/>
  <c r="E92" i="20"/>
  <c r="D92" i="20"/>
  <c r="C92" i="20"/>
  <c r="B92" i="20"/>
  <c r="W91" i="20"/>
  <c r="V91" i="20"/>
  <c r="U91" i="20"/>
  <c r="T91" i="20"/>
  <c r="S91" i="20"/>
  <c r="R91" i="20"/>
  <c r="Q91" i="20"/>
  <c r="P91" i="20"/>
  <c r="O91" i="20"/>
  <c r="N91" i="20"/>
  <c r="M91" i="20"/>
  <c r="L91" i="20"/>
  <c r="K91" i="20"/>
  <c r="J91" i="20"/>
  <c r="I91" i="20"/>
  <c r="H91" i="20"/>
  <c r="G91" i="20"/>
  <c r="F91" i="20"/>
  <c r="E91" i="20"/>
  <c r="D91" i="20"/>
  <c r="C91" i="20"/>
  <c r="B91" i="20"/>
  <c r="W90" i="20"/>
  <c r="V90" i="20"/>
  <c r="U90" i="20"/>
  <c r="T90" i="20"/>
  <c r="S90" i="20"/>
  <c r="R90" i="20"/>
  <c r="Q90" i="20"/>
  <c r="P90" i="20"/>
  <c r="O90" i="20"/>
  <c r="N90" i="20"/>
  <c r="M90" i="20"/>
  <c r="L90" i="20"/>
  <c r="K90" i="20"/>
  <c r="J90" i="20"/>
  <c r="I90" i="20"/>
  <c r="H90" i="20"/>
  <c r="G90" i="20"/>
  <c r="F90" i="20"/>
  <c r="E90" i="20"/>
  <c r="D90" i="20"/>
  <c r="C90" i="20"/>
  <c r="B90" i="20"/>
  <c r="W89" i="20"/>
  <c r="V89" i="20"/>
  <c r="U89" i="20"/>
  <c r="T89" i="20"/>
  <c r="S89" i="20"/>
  <c r="R89" i="20"/>
  <c r="Q89" i="20"/>
  <c r="P89" i="20"/>
  <c r="O89" i="20"/>
  <c r="N89" i="20"/>
  <c r="M89" i="20"/>
  <c r="L89" i="20"/>
  <c r="K89" i="20"/>
  <c r="J89" i="20"/>
  <c r="I89" i="20"/>
  <c r="H89" i="20"/>
  <c r="G89" i="20"/>
  <c r="F89" i="20"/>
  <c r="E89" i="20"/>
  <c r="D89" i="20"/>
  <c r="C89" i="20"/>
  <c r="B89" i="20"/>
  <c r="W88" i="20"/>
  <c r="V88" i="20"/>
  <c r="U88" i="20"/>
  <c r="T88" i="20"/>
  <c r="S88" i="20"/>
  <c r="R88" i="20"/>
  <c r="Q88" i="20"/>
  <c r="P88" i="20"/>
  <c r="O88" i="20"/>
  <c r="N88" i="20"/>
  <c r="M88" i="20"/>
  <c r="L88" i="20"/>
  <c r="K88" i="20"/>
  <c r="J88" i="20"/>
  <c r="I88" i="20"/>
  <c r="H88" i="20"/>
  <c r="G88" i="20"/>
  <c r="F88" i="20"/>
  <c r="E88" i="20"/>
  <c r="D88" i="20"/>
  <c r="C88" i="20"/>
  <c r="B88" i="20"/>
  <c r="W87" i="20"/>
  <c r="V87" i="20"/>
  <c r="U87" i="20"/>
  <c r="T87" i="20"/>
  <c r="S87" i="20"/>
  <c r="R87" i="20"/>
  <c r="Q87" i="20"/>
  <c r="P87" i="20"/>
  <c r="O87" i="20"/>
  <c r="N87" i="20"/>
  <c r="M87" i="20"/>
  <c r="L87" i="20"/>
  <c r="K87" i="20"/>
  <c r="J87" i="20"/>
  <c r="I87" i="20"/>
  <c r="H87" i="20"/>
  <c r="G87" i="20"/>
  <c r="F87" i="20"/>
  <c r="E87" i="20"/>
  <c r="D87" i="20"/>
  <c r="C87" i="20"/>
  <c r="B87" i="20"/>
  <c r="W86" i="20"/>
  <c r="V86" i="20"/>
  <c r="U86" i="20"/>
  <c r="T86" i="20"/>
  <c r="S86" i="20"/>
  <c r="R86" i="20"/>
  <c r="Q86" i="20"/>
  <c r="P86" i="20"/>
  <c r="O86" i="20"/>
  <c r="N86" i="20"/>
  <c r="M86" i="20"/>
  <c r="L86" i="20"/>
  <c r="K86" i="20"/>
  <c r="J86" i="20"/>
  <c r="I86" i="20"/>
  <c r="H86" i="20"/>
  <c r="G86" i="20"/>
  <c r="F86" i="20"/>
  <c r="E86" i="20"/>
  <c r="D86" i="20"/>
  <c r="C86" i="20"/>
  <c r="B86" i="20"/>
  <c r="W85" i="20"/>
  <c r="V85" i="20"/>
  <c r="U85" i="20"/>
  <c r="T85" i="20"/>
  <c r="S85" i="20"/>
  <c r="R85" i="20"/>
  <c r="Q85" i="20"/>
  <c r="P85" i="20"/>
  <c r="O85" i="20"/>
  <c r="N85" i="20"/>
  <c r="M85" i="20"/>
  <c r="L85" i="20"/>
  <c r="K85" i="20"/>
  <c r="J85" i="20"/>
  <c r="I85" i="20"/>
  <c r="H85" i="20"/>
  <c r="G85" i="20"/>
  <c r="F85" i="20"/>
  <c r="E85" i="20"/>
  <c r="D85" i="20"/>
  <c r="C85" i="20"/>
  <c r="B85" i="20"/>
  <c r="W84" i="20"/>
  <c r="V84" i="20"/>
  <c r="U84" i="20"/>
  <c r="T84" i="20"/>
  <c r="S84" i="20"/>
  <c r="R84" i="20"/>
  <c r="Q84" i="20"/>
  <c r="P84" i="20"/>
  <c r="O84" i="20"/>
  <c r="N84" i="20"/>
  <c r="M84" i="20"/>
  <c r="L84" i="20"/>
  <c r="K84" i="20"/>
  <c r="J84" i="20"/>
  <c r="I84" i="20"/>
  <c r="H84" i="20"/>
  <c r="G84" i="20"/>
  <c r="F84" i="20"/>
  <c r="E84" i="20"/>
  <c r="D84" i="20"/>
  <c r="C84" i="20"/>
  <c r="B84" i="20"/>
  <c r="W83" i="20"/>
  <c r="V83" i="20"/>
  <c r="U83" i="20"/>
  <c r="T83" i="20"/>
  <c r="S83" i="20"/>
  <c r="R83" i="20"/>
  <c r="Q83" i="20"/>
  <c r="P83" i="20"/>
  <c r="O83" i="20"/>
  <c r="N83" i="20"/>
  <c r="M83" i="20"/>
  <c r="L83" i="20"/>
  <c r="K83" i="20"/>
  <c r="J83" i="20"/>
  <c r="I83" i="20"/>
  <c r="H83" i="20"/>
  <c r="G83" i="20"/>
  <c r="F83" i="20"/>
  <c r="E83" i="20"/>
  <c r="D83" i="20"/>
  <c r="C83" i="20"/>
  <c r="B83" i="20"/>
  <c r="W82" i="20"/>
  <c r="V82" i="20"/>
  <c r="U82" i="20"/>
  <c r="T82" i="20"/>
  <c r="S82" i="20"/>
  <c r="R82" i="20"/>
  <c r="Q82" i="20"/>
  <c r="P82" i="20"/>
  <c r="O82" i="20"/>
  <c r="N82" i="20"/>
  <c r="M82" i="20"/>
  <c r="L82" i="20"/>
  <c r="K82" i="20"/>
  <c r="J82" i="20"/>
  <c r="I82" i="20"/>
  <c r="H82" i="20"/>
  <c r="G82" i="20"/>
  <c r="F82" i="20"/>
  <c r="E82" i="20"/>
  <c r="D82" i="20"/>
  <c r="C82" i="20"/>
  <c r="B82" i="20"/>
  <c r="DV40" i="68"/>
  <c r="DV58" i="68"/>
  <c r="DU65" i="68"/>
  <c r="DW16" i="68"/>
  <c r="DW54" i="68"/>
  <c r="CD7" i="68"/>
  <c r="CZ7" i="68"/>
  <c r="DW24" i="68"/>
  <c r="B113" i="20"/>
  <c r="B115" i="20"/>
  <c r="B117" i="20"/>
  <c r="B119" i="20"/>
  <c r="B121" i="20"/>
  <c r="B123" i="20"/>
  <c r="B125" i="20"/>
  <c r="B127" i="20"/>
  <c r="B129" i="20"/>
  <c r="B131" i="20"/>
  <c r="B133" i="20"/>
  <c r="B111" i="20"/>
  <c r="B114" i="20"/>
  <c r="B116" i="20"/>
  <c r="B118" i="20"/>
  <c r="B120" i="20"/>
  <c r="B122" i="20"/>
  <c r="B124" i="20"/>
  <c r="B126" i="20"/>
  <c r="B128" i="20"/>
  <c r="B130" i="20"/>
  <c r="B132" i="20"/>
  <c r="AO9" i="22"/>
  <c r="AG9" i="22"/>
  <c r="AZ9" i="22"/>
  <c r="AO24" i="22"/>
  <c r="AG24" i="22"/>
  <c r="AZ24" i="22"/>
  <c r="AO6" i="22"/>
  <c r="AG6" i="22"/>
  <c r="AZ6" i="22"/>
  <c r="AO7" i="22"/>
  <c r="AG7" i="22"/>
  <c r="AZ7" i="22"/>
  <c r="AO8" i="22"/>
  <c r="AG8" i="22"/>
  <c r="AZ8" i="22"/>
  <c r="AO10" i="22"/>
  <c r="AG10" i="22"/>
  <c r="AZ10" i="22"/>
  <c r="AO11" i="22"/>
  <c r="AG11" i="22"/>
  <c r="AZ11" i="22"/>
  <c r="AO12" i="22"/>
  <c r="AG12" i="22"/>
  <c r="AZ12" i="22"/>
  <c r="AO13" i="22"/>
  <c r="AG13" i="22"/>
  <c r="AZ13" i="22"/>
  <c r="AO14" i="22"/>
  <c r="AG14" i="22"/>
  <c r="AZ14" i="22"/>
  <c r="AO15" i="22"/>
  <c r="AG15" i="22"/>
  <c r="AZ15" i="22"/>
  <c r="AO16" i="22"/>
  <c r="AG16" i="22"/>
  <c r="AZ16" i="22"/>
  <c r="AO17" i="22"/>
  <c r="AG17" i="22"/>
  <c r="AZ17" i="22"/>
  <c r="AO18" i="22"/>
  <c r="AG18" i="22"/>
  <c r="AZ18" i="22"/>
  <c r="AZ19" i="22"/>
  <c r="AO20" i="22"/>
  <c r="AG20" i="22"/>
  <c r="AZ20" i="22"/>
  <c r="AO21" i="22"/>
  <c r="AG21" i="22"/>
  <c r="AZ21" i="22"/>
  <c r="AO22" i="22"/>
  <c r="AG22" i="22"/>
  <c r="AZ22" i="22"/>
  <c r="AZ23" i="22"/>
  <c r="AO5" i="22"/>
  <c r="AG5" i="22"/>
  <c r="AZ5" i="22"/>
  <c r="AO48" i="22"/>
  <c r="AL24" i="22"/>
  <c r="AL46" i="22"/>
  <c r="AC24" i="22"/>
  <c r="AC46" i="22"/>
  <c r="AD24" i="22"/>
  <c r="AD46" i="22"/>
  <c r="AE24" i="22"/>
  <c r="AE46" i="22"/>
  <c r="AF24" i="22"/>
  <c r="AF46" i="22"/>
  <c r="AG46" i="22"/>
  <c r="AH24" i="22"/>
  <c r="AH46" i="22"/>
  <c r="AI24" i="22"/>
  <c r="AI46" i="22"/>
  <c r="AJ24" i="22"/>
  <c r="AJ46" i="22"/>
  <c r="AK24" i="22"/>
  <c r="AK46" i="22"/>
  <c r="AM24" i="22"/>
  <c r="AM46" i="22"/>
  <c r="AN24" i="22"/>
  <c r="AN46" i="22"/>
  <c r="AO46" i="22"/>
  <c r="AP24" i="22"/>
  <c r="AP46" i="22"/>
  <c r="AQ24" i="22"/>
  <c r="AQ46" i="22"/>
  <c r="AB24" i="22"/>
  <c r="AB46" i="22"/>
  <c r="B247" i="22"/>
  <c r="C247" i="22"/>
  <c r="D247" i="22"/>
  <c r="E247" i="22"/>
  <c r="F247" i="22"/>
  <c r="G247" i="22"/>
  <c r="H247" i="22"/>
  <c r="I247" i="22"/>
  <c r="J247" i="22"/>
  <c r="K247" i="22"/>
  <c r="L247" i="22"/>
  <c r="M247" i="22"/>
  <c r="N247" i="22"/>
  <c r="O247" i="22"/>
  <c r="P247" i="22"/>
  <c r="Q247" i="22"/>
  <c r="AC70" i="22"/>
  <c r="C246" i="22"/>
  <c r="D246" i="22"/>
  <c r="E246" i="22"/>
  <c r="F246" i="22"/>
  <c r="G246" i="22"/>
  <c r="H246" i="22"/>
  <c r="I246" i="22"/>
  <c r="J246" i="22"/>
  <c r="K246" i="22"/>
  <c r="L246" i="22"/>
  <c r="M246" i="22"/>
  <c r="N246" i="22"/>
  <c r="O246" i="22"/>
  <c r="P246" i="22"/>
  <c r="Q246" i="22"/>
  <c r="B246" i="22"/>
  <c r="AB91" i="22"/>
  <c r="D523" i="15"/>
  <c r="D312" i="15"/>
  <c r="T101" i="53"/>
  <c r="U101" i="53"/>
  <c r="V101" i="53"/>
  <c r="T129" i="53"/>
  <c r="S101" i="53"/>
  <c r="S129" i="53"/>
  <c r="R101" i="53"/>
  <c r="R129" i="53"/>
  <c r="Q101" i="53"/>
  <c r="Q129" i="53"/>
  <c r="P101" i="53"/>
  <c r="P129" i="53"/>
  <c r="O101" i="53"/>
  <c r="O129" i="53"/>
  <c r="N101" i="53"/>
  <c r="N129" i="53"/>
  <c r="M101" i="53"/>
  <c r="M129" i="53"/>
  <c r="T100" i="53"/>
  <c r="U100" i="53"/>
  <c r="V100" i="53"/>
  <c r="T128" i="53"/>
  <c r="S100" i="53"/>
  <c r="S128" i="53"/>
  <c r="R100" i="53"/>
  <c r="R128" i="53"/>
  <c r="Q100" i="53"/>
  <c r="Q128" i="53"/>
  <c r="P100" i="53"/>
  <c r="P128" i="53"/>
  <c r="O100" i="53"/>
  <c r="O128" i="53"/>
  <c r="N100" i="53"/>
  <c r="N128" i="53"/>
  <c r="M100" i="53"/>
  <c r="M128" i="53"/>
  <c r="H94" i="53"/>
  <c r="S94" i="53"/>
  <c r="S127" i="53"/>
  <c r="G94" i="53"/>
  <c r="R94" i="53"/>
  <c r="R127" i="53"/>
  <c r="F94" i="53"/>
  <c r="Q94" i="53"/>
  <c r="Q127" i="53"/>
  <c r="E94" i="53"/>
  <c r="P94" i="53"/>
  <c r="P127" i="53"/>
  <c r="D94" i="53"/>
  <c r="O94" i="53"/>
  <c r="O127" i="53"/>
  <c r="C94" i="53"/>
  <c r="N94" i="53"/>
  <c r="N127" i="53"/>
  <c r="M94" i="53"/>
  <c r="M127" i="53"/>
  <c r="L110" i="53"/>
  <c r="L111" i="53"/>
  <c r="L112" i="53"/>
  <c r="L113" i="53"/>
  <c r="L114" i="53"/>
  <c r="L115" i="53"/>
  <c r="L116" i="53"/>
  <c r="L117" i="53"/>
  <c r="L118" i="53"/>
  <c r="L119" i="53"/>
  <c r="L120" i="53"/>
  <c r="L121" i="53"/>
  <c r="L122" i="53"/>
  <c r="L123" i="53"/>
  <c r="L124" i="53"/>
  <c r="L125" i="53"/>
  <c r="L126" i="53"/>
  <c r="L127" i="53"/>
  <c r="H89" i="53"/>
  <c r="S89" i="53"/>
  <c r="S126" i="53"/>
  <c r="G89" i="53"/>
  <c r="R89" i="53"/>
  <c r="R126" i="53"/>
  <c r="F89" i="53"/>
  <c r="Q89" i="53"/>
  <c r="Q126" i="53"/>
  <c r="E89" i="53"/>
  <c r="P89" i="53"/>
  <c r="P126" i="53"/>
  <c r="D89" i="53"/>
  <c r="O89" i="53"/>
  <c r="O126" i="53"/>
  <c r="C89" i="53"/>
  <c r="N89" i="53"/>
  <c r="N126" i="53"/>
  <c r="M89" i="53"/>
  <c r="M126" i="53"/>
  <c r="H84" i="53"/>
  <c r="S84" i="53"/>
  <c r="S125" i="53"/>
  <c r="G84" i="53"/>
  <c r="R84" i="53"/>
  <c r="R125" i="53"/>
  <c r="F84" i="53"/>
  <c r="Q84" i="53"/>
  <c r="Q125" i="53"/>
  <c r="E84" i="53"/>
  <c r="P84" i="53"/>
  <c r="P125" i="53"/>
  <c r="D84" i="53"/>
  <c r="O84" i="53"/>
  <c r="O125" i="53"/>
  <c r="C84" i="53"/>
  <c r="N84" i="53"/>
  <c r="N125" i="53"/>
  <c r="M84" i="53"/>
  <c r="M125" i="53"/>
  <c r="H79" i="53"/>
  <c r="S79" i="53"/>
  <c r="S124" i="53"/>
  <c r="G79" i="53"/>
  <c r="R79" i="53"/>
  <c r="R124" i="53"/>
  <c r="F79" i="53"/>
  <c r="Q79" i="53"/>
  <c r="Q124" i="53"/>
  <c r="E79" i="53"/>
  <c r="P79" i="53"/>
  <c r="P124" i="53"/>
  <c r="D79" i="53"/>
  <c r="O79" i="53"/>
  <c r="O124" i="53"/>
  <c r="C79" i="53"/>
  <c r="N79" i="53"/>
  <c r="N124" i="53"/>
  <c r="M79" i="53"/>
  <c r="M124" i="53"/>
  <c r="H74" i="53"/>
  <c r="S74" i="53"/>
  <c r="S123" i="53"/>
  <c r="G74" i="53"/>
  <c r="R74" i="53"/>
  <c r="R123" i="53"/>
  <c r="F74" i="53"/>
  <c r="Q74" i="53"/>
  <c r="Q123" i="53"/>
  <c r="E74" i="53"/>
  <c r="P74" i="53"/>
  <c r="P123" i="53"/>
  <c r="D74" i="53"/>
  <c r="O74" i="53"/>
  <c r="O123" i="53"/>
  <c r="C74" i="53"/>
  <c r="N74" i="53"/>
  <c r="N123" i="53"/>
  <c r="M74" i="53"/>
  <c r="M123" i="53"/>
  <c r="H69" i="53"/>
  <c r="S69" i="53"/>
  <c r="S122" i="53"/>
  <c r="G69" i="53"/>
  <c r="R69" i="53"/>
  <c r="R122" i="53"/>
  <c r="F69" i="53"/>
  <c r="Q69" i="53"/>
  <c r="Q122" i="53"/>
  <c r="E69" i="53"/>
  <c r="P69" i="53"/>
  <c r="P122" i="53"/>
  <c r="D69" i="53"/>
  <c r="O69" i="53"/>
  <c r="O122" i="53"/>
  <c r="C69" i="53"/>
  <c r="N69" i="53"/>
  <c r="N122" i="53"/>
  <c r="M69" i="53"/>
  <c r="M122" i="53"/>
  <c r="H64" i="53"/>
  <c r="S64" i="53"/>
  <c r="S121" i="53"/>
  <c r="G64" i="53"/>
  <c r="R64" i="53"/>
  <c r="R121" i="53"/>
  <c r="F64" i="53"/>
  <c r="Q64" i="53"/>
  <c r="Q121" i="53"/>
  <c r="E64" i="53"/>
  <c r="P64" i="53"/>
  <c r="P121" i="53"/>
  <c r="D64" i="53"/>
  <c r="O64" i="53"/>
  <c r="O121" i="53"/>
  <c r="C64" i="53"/>
  <c r="N64" i="53"/>
  <c r="N121" i="53"/>
  <c r="M64" i="53"/>
  <c r="M121" i="53"/>
  <c r="H59" i="53"/>
  <c r="S59" i="53"/>
  <c r="S120" i="53"/>
  <c r="G59" i="53"/>
  <c r="R59" i="53"/>
  <c r="R120" i="53"/>
  <c r="F59" i="53"/>
  <c r="Q59" i="53"/>
  <c r="Q120" i="53"/>
  <c r="E59" i="53"/>
  <c r="P59" i="53"/>
  <c r="P120" i="53"/>
  <c r="D59" i="53"/>
  <c r="O59" i="53"/>
  <c r="O120" i="53"/>
  <c r="C59" i="53"/>
  <c r="N59" i="53"/>
  <c r="N120" i="53"/>
  <c r="M59" i="53"/>
  <c r="M120" i="53"/>
  <c r="H54" i="53"/>
  <c r="S54" i="53"/>
  <c r="S119" i="53"/>
  <c r="G54" i="53"/>
  <c r="R54" i="53"/>
  <c r="R119" i="53"/>
  <c r="F54" i="53"/>
  <c r="Q54" i="53"/>
  <c r="Q119" i="53"/>
  <c r="E54" i="53"/>
  <c r="P54" i="53"/>
  <c r="P119" i="53"/>
  <c r="D54" i="53"/>
  <c r="O54" i="53"/>
  <c r="O119" i="53"/>
  <c r="C54" i="53"/>
  <c r="N54" i="53"/>
  <c r="N119" i="53"/>
  <c r="M54" i="53"/>
  <c r="M119" i="53"/>
  <c r="H49" i="53"/>
  <c r="S49" i="53"/>
  <c r="S118" i="53"/>
  <c r="G49" i="53"/>
  <c r="R49" i="53"/>
  <c r="R118" i="53"/>
  <c r="F49" i="53"/>
  <c r="Q49" i="53"/>
  <c r="Q118" i="53"/>
  <c r="E49" i="53"/>
  <c r="P49" i="53"/>
  <c r="P118" i="53"/>
  <c r="D49" i="53"/>
  <c r="O49" i="53"/>
  <c r="O118" i="53"/>
  <c r="C49" i="53"/>
  <c r="N49" i="53"/>
  <c r="N118" i="53"/>
  <c r="M49" i="53"/>
  <c r="M118" i="53"/>
  <c r="H44" i="53"/>
  <c r="S44" i="53"/>
  <c r="S117" i="53"/>
  <c r="G44" i="53"/>
  <c r="R44" i="53"/>
  <c r="R117" i="53"/>
  <c r="F44" i="53"/>
  <c r="Q44" i="53"/>
  <c r="Q117" i="53"/>
  <c r="E44" i="53"/>
  <c r="P44" i="53"/>
  <c r="P117" i="53"/>
  <c r="D44" i="53"/>
  <c r="O44" i="53"/>
  <c r="O117" i="53"/>
  <c r="C44" i="53"/>
  <c r="N44" i="53"/>
  <c r="N117" i="53"/>
  <c r="M44" i="53"/>
  <c r="M117" i="53"/>
  <c r="H39" i="53"/>
  <c r="S39" i="53"/>
  <c r="S116" i="53"/>
  <c r="G39" i="53"/>
  <c r="R39" i="53"/>
  <c r="R116" i="53"/>
  <c r="F39" i="53"/>
  <c r="Q39" i="53"/>
  <c r="Q116" i="53"/>
  <c r="E39" i="53"/>
  <c r="P39" i="53"/>
  <c r="P116" i="53"/>
  <c r="D39" i="53"/>
  <c r="O39" i="53"/>
  <c r="O116" i="53"/>
  <c r="C39" i="53"/>
  <c r="N39" i="53"/>
  <c r="N116" i="53"/>
  <c r="M39" i="53"/>
  <c r="M116" i="53"/>
  <c r="H34" i="53"/>
  <c r="S34" i="53"/>
  <c r="S115" i="53"/>
  <c r="G34" i="53"/>
  <c r="R34" i="53"/>
  <c r="R115" i="53"/>
  <c r="F34" i="53"/>
  <c r="Q34" i="53"/>
  <c r="Q115" i="53"/>
  <c r="E34" i="53"/>
  <c r="P34" i="53"/>
  <c r="P115" i="53"/>
  <c r="D34" i="53"/>
  <c r="O34" i="53"/>
  <c r="O115" i="53"/>
  <c r="C34" i="53"/>
  <c r="N34" i="53"/>
  <c r="N115" i="53"/>
  <c r="M34" i="53"/>
  <c r="M115" i="53"/>
  <c r="H29" i="53"/>
  <c r="S29" i="53"/>
  <c r="S114" i="53"/>
  <c r="G29" i="53"/>
  <c r="R29" i="53"/>
  <c r="R114" i="53"/>
  <c r="F29" i="53"/>
  <c r="Q29" i="53"/>
  <c r="Q114" i="53"/>
  <c r="E29" i="53"/>
  <c r="P29" i="53"/>
  <c r="P114" i="53"/>
  <c r="D29" i="53"/>
  <c r="O29" i="53"/>
  <c r="O114" i="53"/>
  <c r="C29" i="53"/>
  <c r="N29" i="53"/>
  <c r="N114" i="53"/>
  <c r="M29" i="53"/>
  <c r="M114" i="53"/>
  <c r="H24" i="53"/>
  <c r="S24" i="53"/>
  <c r="S113" i="53"/>
  <c r="G24" i="53"/>
  <c r="R24" i="53"/>
  <c r="R113" i="53"/>
  <c r="F24" i="53"/>
  <c r="Q24" i="53"/>
  <c r="Q113" i="53"/>
  <c r="E24" i="53"/>
  <c r="P24" i="53"/>
  <c r="P113" i="53"/>
  <c r="D24" i="53"/>
  <c r="O24" i="53"/>
  <c r="O113" i="53"/>
  <c r="C24" i="53"/>
  <c r="N24" i="53"/>
  <c r="N113" i="53"/>
  <c r="M24" i="53"/>
  <c r="M113" i="53"/>
  <c r="H19" i="53"/>
  <c r="S19" i="53"/>
  <c r="S112" i="53"/>
  <c r="G19" i="53"/>
  <c r="R19" i="53"/>
  <c r="R112" i="53"/>
  <c r="F19" i="53"/>
  <c r="Q19" i="53"/>
  <c r="Q112" i="53"/>
  <c r="E19" i="53"/>
  <c r="P19" i="53"/>
  <c r="P112" i="53"/>
  <c r="D19" i="53"/>
  <c r="O19" i="53"/>
  <c r="O112" i="53"/>
  <c r="C19" i="53"/>
  <c r="N19" i="53"/>
  <c r="N112" i="53"/>
  <c r="M19" i="53"/>
  <c r="M112" i="53"/>
  <c r="H14" i="53"/>
  <c r="S14" i="53"/>
  <c r="S111" i="53"/>
  <c r="G14" i="53"/>
  <c r="R14" i="53"/>
  <c r="R111" i="53"/>
  <c r="F14" i="53"/>
  <c r="Q14" i="53"/>
  <c r="Q111" i="53"/>
  <c r="E14" i="53"/>
  <c r="P14" i="53"/>
  <c r="P111" i="53"/>
  <c r="D14" i="53"/>
  <c r="O14" i="53"/>
  <c r="O111" i="53"/>
  <c r="C14" i="53"/>
  <c r="N14" i="53"/>
  <c r="N111" i="53"/>
  <c r="M14" i="53"/>
  <c r="M111" i="53"/>
  <c r="H9" i="53"/>
  <c r="S9" i="53"/>
  <c r="S110" i="53"/>
  <c r="G9" i="53"/>
  <c r="R9" i="53"/>
  <c r="R110" i="53"/>
  <c r="F9" i="53"/>
  <c r="Q9" i="53"/>
  <c r="Q110" i="53"/>
  <c r="E9" i="53"/>
  <c r="P9" i="53"/>
  <c r="P110" i="53"/>
  <c r="D9" i="53"/>
  <c r="O9" i="53"/>
  <c r="O110" i="53"/>
  <c r="C9" i="53"/>
  <c r="N9" i="53"/>
  <c r="N110" i="53"/>
  <c r="M9" i="53"/>
  <c r="M110" i="53"/>
  <c r="H4" i="53"/>
  <c r="S4" i="53"/>
  <c r="S109" i="53"/>
  <c r="G4" i="53"/>
  <c r="R4" i="53"/>
  <c r="R109" i="53"/>
  <c r="F4" i="53"/>
  <c r="Q4" i="53"/>
  <c r="Q109" i="53"/>
  <c r="E4" i="53"/>
  <c r="P4" i="53"/>
  <c r="P109" i="53"/>
  <c r="D4" i="53"/>
  <c r="O4" i="53"/>
  <c r="O109" i="53"/>
  <c r="C4" i="53"/>
  <c r="N4" i="53"/>
  <c r="N109" i="53"/>
  <c r="M4" i="53"/>
  <c r="M109" i="53"/>
  <c r="T99" i="53"/>
  <c r="S99" i="53"/>
  <c r="Q99" i="53"/>
  <c r="O99" i="53"/>
  <c r="M99" i="53"/>
  <c r="T98" i="53"/>
  <c r="U98" i="53"/>
  <c r="V98" i="53"/>
  <c r="S98" i="53"/>
  <c r="R98" i="53"/>
  <c r="Q98" i="53"/>
  <c r="P98" i="53"/>
  <c r="O98" i="53"/>
  <c r="N98" i="53"/>
  <c r="M98" i="53"/>
  <c r="T97" i="53"/>
  <c r="U97" i="53"/>
  <c r="V97" i="53"/>
  <c r="S97" i="53"/>
  <c r="R97" i="53"/>
  <c r="Q97" i="53"/>
  <c r="P97" i="53"/>
  <c r="O97" i="53"/>
  <c r="N97" i="53"/>
  <c r="M97" i="53"/>
  <c r="T96" i="53"/>
  <c r="U96" i="53"/>
  <c r="V96" i="53"/>
  <c r="S96" i="53"/>
  <c r="R96" i="53"/>
  <c r="Q96" i="53"/>
  <c r="P96" i="53"/>
  <c r="O96" i="53"/>
  <c r="N96" i="53"/>
  <c r="M96" i="53"/>
  <c r="T95" i="53"/>
  <c r="U95" i="53"/>
  <c r="V95" i="53"/>
  <c r="S95" i="53"/>
  <c r="R95" i="53"/>
  <c r="Q95" i="53"/>
  <c r="P95" i="53"/>
  <c r="O95" i="53"/>
  <c r="N95" i="53"/>
  <c r="M95" i="53"/>
  <c r="T93" i="53"/>
  <c r="U93" i="53"/>
  <c r="V93" i="53"/>
  <c r="S93" i="53"/>
  <c r="R93" i="53"/>
  <c r="Q93" i="53"/>
  <c r="P93" i="53"/>
  <c r="O93" i="53"/>
  <c r="N93" i="53"/>
  <c r="M93" i="53"/>
  <c r="T92" i="53"/>
  <c r="U92" i="53"/>
  <c r="V92" i="53"/>
  <c r="S92" i="53"/>
  <c r="R92" i="53"/>
  <c r="Q92" i="53"/>
  <c r="P92" i="53"/>
  <c r="O92" i="53"/>
  <c r="N92" i="53"/>
  <c r="M92" i="53"/>
  <c r="T91" i="53"/>
  <c r="U91" i="53"/>
  <c r="V91" i="53"/>
  <c r="S91" i="53"/>
  <c r="R91" i="53"/>
  <c r="Q91" i="53"/>
  <c r="P91" i="53"/>
  <c r="O91" i="53"/>
  <c r="N91" i="53"/>
  <c r="M91" i="53"/>
  <c r="T90" i="53"/>
  <c r="U90" i="53"/>
  <c r="V90" i="53"/>
  <c r="S90" i="53"/>
  <c r="R90" i="53"/>
  <c r="Q90" i="53"/>
  <c r="P90" i="53"/>
  <c r="O90" i="53"/>
  <c r="N90" i="53"/>
  <c r="M90" i="53"/>
  <c r="T88" i="53"/>
  <c r="U88" i="53"/>
  <c r="V88" i="53"/>
  <c r="S88" i="53"/>
  <c r="R88" i="53"/>
  <c r="Q88" i="53"/>
  <c r="P88" i="53"/>
  <c r="O88" i="53"/>
  <c r="N88" i="53"/>
  <c r="M88" i="53"/>
  <c r="T87" i="53"/>
  <c r="U87" i="53"/>
  <c r="V87" i="53"/>
  <c r="S87" i="53"/>
  <c r="R87" i="53"/>
  <c r="Q87" i="53"/>
  <c r="P87" i="53"/>
  <c r="O87" i="53"/>
  <c r="N87" i="53"/>
  <c r="M87" i="53"/>
  <c r="T86" i="53"/>
  <c r="U86" i="53"/>
  <c r="V86" i="53"/>
  <c r="S86" i="53"/>
  <c r="R86" i="53"/>
  <c r="Q86" i="53"/>
  <c r="P86" i="53"/>
  <c r="O86" i="53"/>
  <c r="N86" i="53"/>
  <c r="M86" i="53"/>
  <c r="T85" i="53"/>
  <c r="U85" i="53"/>
  <c r="V85" i="53"/>
  <c r="S85" i="53"/>
  <c r="R85" i="53"/>
  <c r="Q85" i="53"/>
  <c r="P85" i="53"/>
  <c r="O85" i="53"/>
  <c r="N85" i="53"/>
  <c r="M85" i="53"/>
  <c r="T83" i="53"/>
  <c r="U83" i="53"/>
  <c r="V83" i="53"/>
  <c r="S83" i="53"/>
  <c r="R83" i="53"/>
  <c r="Q83" i="53"/>
  <c r="P83" i="53"/>
  <c r="O83" i="53"/>
  <c r="N83" i="53"/>
  <c r="M83" i="53"/>
  <c r="T82" i="53"/>
  <c r="U82" i="53"/>
  <c r="V82" i="53"/>
  <c r="S82" i="53"/>
  <c r="R82" i="53"/>
  <c r="Q82" i="53"/>
  <c r="P82" i="53"/>
  <c r="O82" i="53"/>
  <c r="N82" i="53"/>
  <c r="M82" i="53"/>
  <c r="T81" i="53"/>
  <c r="U81" i="53"/>
  <c r="V81" i="53"/>
  <c r="S81" i="53"/>
  <c r="R81" i="53"/>
  <c r="Q81" i="53"/>
  <c r="P81" i="53"/>
  <c r="O81" i="53"/>
  <c r="N81" i="53"/>
  <c r="M81" i="53"/>
  <c r="T80" i="53"/>
  <c r="U80" i="53"/>
  <c r="V80" i="53"/>
  <c r="S80" i="53"/>
  <c r="R80" i="53"/>
  <c r="Q80" i="53"/>
  <c r="P80" i="53"/>
  <c r="O80" i="53"/>
  <c r="N80" i="53"/>
  <c r="M80" i="53"/>
  <c r="T78" i="53"/>
  <c r="U78" i="53"/>
  <c r="V78" i="53"/>
  <c r="S78" i="53"/>
  <c r="R78" i="53"/>
  <c r="Q78" i="53"/>
  <c r="P78" i="53"/>
  <c r="O78" i="53"/>
  <c r="N78" i="53"/>
  <c r="M78" i="53"/>
  <c r="T77" i="53"/>
  <c r="U77" i="53"/>
  <c r="V77" i="53"/>
  <c r="S77" i="53"/>
  <c r="R77" i="53"/>
  <c r="Q77" i="53"/>
  <c r="P77" i="53"/>
  <c r="O77" i="53"/>
  <c r="N77" i="53"/>
  <c r="M77" i="53"/>
  <c r="T76" i="53"/>
  <c r="U76" i="53"/>
  <c r="V76" i="53"/>
  <c r="S76" i="53"/>
  <c r="R76" i="53"/>
  <c r="Q76" i="53"/>
  <c r="P76" i="53"/>
  <c r="O76" i="53"/>
  <c r="N76" i="53"/>
  <c r="M76" i="53"/>
  <c r="T75" i="53"/>
  <c r="U75" i="53"/>
  <c r="V75" i="53"/>
  <c r="S75" i="53"/>
  <c r="R75" i="53"/>
  <c r="Q75" i="53"/>
  <c r="P75" i="53"/>
  <c r="O75" i="53"/>
  <c r="N75" i="53"/>
  <c r="M75" i="53"/>
  <c r="T73" i="53"/>
  <c r="U73" i="53"/>
  <c r="V73" i="53"/>
  <c r="S73" i="53"/>
  <c r="R73" i="53"/>
  <c r="Q73" i="53"/>
  <c r="P73" i="53"/>
  <c r="O73" i="53"/>
  <c r="N73" i="53"/>
  <c r="M73" i="53"/>
  <c r="T72" i="53"/>
  <c r="U72" i="53"/>
  <c r="V72" i="53"/>
  <c r="S72" i="53"/>
  <c r="R72" i="53"/>
  <c r="Q72" i="53"/>
  <c r="P72" i="53"/>
  <c r="O72" i="53"/>
  <c r="N72" i="53"/>
  <c r="M72" i="53"/>
  <c r="T71" i="53"/>
  <c r="U71" i="53"/>
  <c r="V71" i="53"/>
  <c r="S71" i="53"/>
  <c r="R71" i="53"/>
  <c r="Q71" i="53"/>
  <c r="P71" i="53"/>
  <c r="O71" i="53"/>
  <c r="N71" i="53"/>
  <c r="M71" i="53"/>
  <c r="T70" i="53"/>
  <c r="U70" i="53"/>
  <c r="V70" i="53"/>
  <c r="S70" i="53"/>
  <c r="R70" i="53"/>
  <c r="Q70" i="53"/>
  <c r="P70" i="53"/>
  <c r="O70" i="53"/>
  <c r="N70" i="53"/>
  <c r="M70" i="53"/>
  <c r="T68" i="53"/>
  <c r="U68" i="53"/>
  <c r="V68" i="53"/>
  <c r="S68" i="53"/>
  <c r="R68" i="53"/>
  <c r="Q68" i="53"/>
  <c r="P68" i="53"/>
  <c r="O68" i="53"/>
  <c r="N68" i="53"/>
  <c r="M68" i="53"/>
  <c r="T67" i="53"/>
  <c r="U67" i="53"/>
  <c r="V67" i="53"/>
  <c r="S67" i="53"/>
  <c r="R67" i="53"/>
  <c r="Q67" i="53"/>
  <c r="P67" i="53"/>
  <c r="O67" i="53"/>
  <c r="N67" i="53"/>
  <c r="M67" i="53"/>
  <c r="T66" i="53"/>
  <c r="U66" i="53"/>
  <c r="V66" i="53"/>
  <c r="S66" i="53"/>
  <c r="R66" i="53"/>
  <c r="Q66" i="53"/>
  <c r="P66" i="53"/>
  <c r="O66" i="53"/>
  <c r="N66" i="53"/>
  <c r="M66" i="53"/>
  <c r="T65" i="53"/>
  <c r="U65" i="53"/>
  <c r="V65" i="53"/>
  <c r="S65" i="53"/>
  <c r="R65" i="53"/>
  <c r="Q65" i="53"/>
  <c r="P65" i="53"/>
  <c r="O65" i="53"/>
  <c r="N65" i="53"/>
  <c r="M65" i="53"/>
  <c r="T63" i="53"/>
  <c r="U63" i="53"/>
  <c r="V63" i="53"/>
  <c r="S63" i="53"/>
  <c r="R63" i="53"/>
  <c r="Q63" i="53"/>
  <c r="P63" i="53"/>
  <c r="O63" i="53"/>
  <c r="N63" i="53"/>
  <c r="M63" i="53"/>
  <c r="T62" i="53"/>
  <c r="U62" i="53"/>
  <c r="V62" i="53"/>
  <c r="S62" i="53"/>
  <c r="R62" i="53"/>
  <c r="Q62" i="53"/>
  <c r="P62" i="53"/>
  <c r="O62" i="53"/>
  <c r="N62" i="53"/>
  <c r="M62" i="53"/>
  <c r="T61" i="53"/>
  <c r="U61" i="53"/>
  <c r="V61" i="53"/>
  <c r="S61" i="53"/>
  <c r="R61" i="53"/>
  <c r="Q61" i="53"/>
  <c r="P61" i="53"/>
  <c r="O61" i="53"/>
  <c r="N61" i="53"/>
  <c r="M61" i="53"/>
  <c r="T60" i="53"/>
  <c r="U60" i="53"/>
  <c r="V60" i="53"/>
  <c r="S60" i="53"/>
  <c r="R60" i="53"/>
  <c r="Q60" i="53"/>
  <c r="P60" i="53"/>
  <c r="O60" i="53"/>
  <c r="N60" i="53"/>
  <c r="M60" i="53"/>
  <c r="T58" i="53"/>
  <c r="U58" i="53"/>
  <c r="V58" i="53"/>
  <c r="S58" i="53"/>
  <c r="R58" i="53"/>
  <c r="Q58" i="53"/>
  <c r="P58" i="53"/>
  <c r="O58" i="53"/>
  <c r="N58" i="53"/>
  <c r="M58" i="53"/>
  <c r="T57" i="53"/>
  <c r="U57" i="53"/>
  <c r="V57" i="53"/>
  <c r="S57" i="53"/>
  <c r="R57" i="53"/>
  <c r="Q57" i="53"/>
  <c r="P57" i="53"/>
  <c r="O57" i="53"/>
  <c r="N57" i="53"/>
  <c r="M57" i="53"/>
  <c r="T56" i="53"/>
  <c r="U56" i="53"/>
  <c r="V56" i="53"/>
  <c r="S56" i="53"/>
  <c r="R56" i="53"/>
  <c r="Q56" i="53"/>
  <c r="P56" i="53"/>
  <c r="O56" i="53"/>
  <c r="N56" i="53"/>
  <c r="M56" i="53"/>
  <c r="T55" i="53"/>
  <c r="U55" i="53"/>
  <c r="V55" i="53"/>
  <c r="S55" i="53"/>
  <c r="R55" i="53"/>
  <c r="Q55" i="53"/>
  <c r="P55" i="53"/>
  <c r="O55" i="53"/>
  <c r="N55" i="53"/>
  <c r="M55" i="53"/>
  <c r="T53" i="53"/>
  <c r="U53" i="53"/>
  <c r="V53" i="53"/>
  <c r="S53" i="53"/>
  <c r="R53" i="53"/>
  <c r="Q53" i="53"/>
  <c r="P53" i="53"/>
  <c r="O53" i="53"/>
  <c r="N53" i="53"/>
  <c r="M53" i="53"/>
  <c r="T52" i="53"/>
  <c r="U52" i="53"/>
  <c r="V52" i="53"/>
  <c r="S52" i="53"/>
  <c r="R52" i="53"/>
  <c r="Q52" i="53"/>
  <c r="P52" i="53"/>
  <c r="O52" i="53"/>
  <c r="N52" i="53"/>
  <c r="M52" i="53"/>
  <c r="T51" i="53"/>
  <c r="U51" i="53"/>
  <c r="V51" i="53"/>
  <c r="S51" i="53"/>
  <c r="R51" i="53"/>
  <c r="Q51" i="53"/>
  <c r="P51" i="53"/>
  <c r="O51" i="53"/>
  <c r="N51" i="53"/>
  <c r="M51" i="53"/>
  <c r="T50" i="53"/>
  <c r="U50" i="53"/>
  <c r="V50" i="53"/>
  <c r="S50" i="53"/>
  <c r="R50" i="53"/>
  <c r="Q50" i="53"/>
  <c r="P50" i="53"/>
  <c r="O50" i="53"/>
  <c r="N50" i="53"/>
  <c r="M50" i="53"/>
  <c r="T48" i="53"/>
  <c r="U48" i="53"/>
  <c r="V48" i="53"/>
  <c r="S48" i="53"/>
  <c r="R48" i="53"/>
  <c r="Q48" i="53"/>
  <c r="P48" i="53"/>
  <c r="O48" i="53"/>
  <c r="N48" i="53"/>
  <c r="M48" i="53"/>
  <c r="T47" i="53"/>
  <c r="U47" i="53"/>
  <c r="V47" i="53"/>
  <c r="S47" i="53"/>
  <c r="R47" i="53"/>
  <c r="Q47" i="53"/>
  <c r="P47" i="53"/>
  <c r="O47" i="53"/>
  <c r="N47" i="53"/>
  <c r="M47" i="53"/>
  <c r="T46" i="53"/>
  <c r="U46" i="53"/>
  <c r="V46" i="53"/>
  <c r="S46" i="53"/>
  <c r="R46" i="53"/>
  <c r="Q46" i="53"/>
  <c r="P46" i="53"/>
  <c r="O46" i="53"/>
  <c r="N46" i="53"/>
  <c r="M46" i="53"/>
  <c r="T45" i="53"/>
  <c r="U45" i="53"/>
  <c r="V45" i="53"/>
  <c r="S45" i="53"/>
  <c r="R45" i="53"/>
  <c r="Q45" i="53"/>
  <c r="P45" i="53"/>
  <c r="O45" i="53"/>
  <c r="N45" i="53"/>
  <c r="M45" i="53"/>
  <c r="T43" i="53"/>
  <c r="U43" i="53"/>
  <c r="V43" i="53"/>
  <c r="S43" i="53"/>
  <c r="R43" i="53"/>
  <c r="Q43" i="53"/>
  <c r="P43" i="53"/>
  <c r="O43" i="53"/>
  <c r="N43" i="53"/>
  <c r="M43" i="53"/>
  <c r="T42" i="53"/>
  <c r="U42" i="53"/>
  <c r="V42" i="53"/>
  <c r="S42" i="53"/>
  <c r="R42" i="53"/>
  <c r="Q42" i="53"/>
  <c r="P42" i="53"/>
  <c r="O42" i="53"/>
  <c r="N42" i="53"/>
  <c r="M42" i="53"/>
  <c r="T41" i="53"/>
  <c r="U41" i="53"/>
  <c r="V41" i="53"/>
  <c r="S41" i="53"/>
  <c r="R41" i="53"/>
  <c r="Q41" i="53"/>
  <c r="P41" i="53"/>
  <c r="O41" i="53"/>
  <c r="N41" i="53"/>
  <c r="M41" i="53"/>
  <c r="T40" i="53"/>
  <c r="U40" i="53"/>
  <c r="V40" i="53"/>
  <c r="S40" i="53"/>
  <c r="R40" i="53"/>
  <c r="Q40" i="53"/>
  <c r="P40" i="53"/>
  <c r="O40" i="53"/>
  <c r="N40" i="53"/>
  <c r="M40" i="53"/>
  <c r="T38" i="53"/>
  <c r="U38" i="53"/>
  <c r="V38" i="53"/>
  <c r="S38" i="53"/>
  <c r="R38" i="53"/>
  <c r="Q38" i="53"/>
  <c r="P38" i="53"/>
  <c r="O38" i="53"/>
  <c r="N38" i="53"/>
  <c r="M38" i="53"/>
  <c r="T37" i="53"/>
  <c r="U37" i="53"/>
  <c r="V37" i="53"/>
  <c r="S37" i="53"/>
  <c r="R37" i="53"/>
  <c r="Q37" i="53"/>
  <c r="P37" i="53"/>
  <c r="O37" i="53"/>
  <c r="N37" i="53"/>
  <c r="M37" i="53"/>
  <c r="T36" i="53"/>
  <c r="U36" i="53"/>
  <c r="V36" i="53"/>
  <c r="S36" i="53"/>
  <c r="R36" i="53"/>
  <c r="Q36" i="53"/>
  <c r="P36" i="53"/>
  <c r="O36" i="53"/>
  <c r="N36" i="53"/>
  <c r="M36" i="53"/>
  <c r="T35" i="53"/>
  <c r="U35" i="53"/>
  <c r="V35" i="53"/>
  <c r="S35" i="53"/>
  <c r="R35" i="53"/>
  <c r="Q35" i="53"/>
  <c r="P35" i="53"/>
  <c r="O35" i="53"/>
  <c r="N35" i="53"/>
  <c r="M35" i="53"/>
  <c r="T33" i="53"/>
  <c r="U33" i="53"/>
  <c r="V33" i="53"/>
  <c r="S33" i="53"/>
  <c r="R33" i="53"/>
  <c r="Q33" i="53"/>
  <c r="P33" i="53"/>
  <c r="O33" i="53"/>
  <c r="N33" i="53"/>
  <c r="M33" i="53"/>
  <c r="T32" i="53"/>
  <c r="U32" i="53"/>
  <c r="V32" i="53"/>
  <c r="S32" i="53"/>
  <c r="R32" i="53"/>
  <c r="Q32" i="53"/>
  <c r="P32" i="53"/>
  <c r="O32" i="53"/>
  <c r="N32" i="53"/>
  <c r="M32" i="53"/>
  <c r="T31" i="53"/>
  <c r="U31" i="53"/>
  <c r="V31" i="53"/>
  <c r="S31" i="53"/>
  <c r="R31" i="53"/>
  <c r="Q31" i="53"/>
  <c r="P31" i="53"/>
  <c r="O31" i="53"/>
  <c r="N31" i="53"/>
  <c r="M31" i="53"/>
  <c r="T30" i="53"/>
  <c r="U30" i="53"/>
  <c r="V30" i="53"/>
  <c r="S30" i="53"/>
  <c r="R30" i="53"/>
  <c r="Q30" i="53"/>
  <c r="P30" i="53"/>
  <c r="O30" i="53"/>
  <c r="N30" i="53"/>
  <c r="M30" i="53"/>
  <c r="T28" i="53"/>
  <c r="U28" i="53"/>
  <c r="V28" i="53"/>
  <c r="S28" i="53"/>
  <c r="R28" i="53"/>
  <c r="Q28" i="53"/>
  <c r="P28" i="53"/>
  <c r="O28" i="53"/>
  <c r="N28" i="53"/>
  <c r="M28" i="53"/>
  <c r="T27" i="53"/>
  <c r="U27" i="53"/>
  <c r="V27" i="53"/>
  <c r="S27" i="53"/>
  <c r="R27" i="53"/>
  <c r="Q27" i="53"/>
  <c r="P27" i="53"/>
  <c r="O27" i="53"/>
  <c r="N27" i="53"/>
  <c r="M27" i="53"/>
  <c r="T26" i="53"/>
  <c r="U26" i="53"/>
  <c r="V26" i="53"/>
  <c r="S26" i="53"/>
  <c r="R26" i="53"/>
  <c r="Q26" i="53"/>
  <c r="P26" i="53"/>
  <c r="O26" i="53"/>
  <c r="N26" i="53"/>
  <c r="M26" i="53"/>
  <c r="T25" i="53"/>
  <c r="U25" i="53"/>
  <c r="V25" i="53"/>
  <c r="S25" i="53"/>
  <c r="R25" i="53"/>
  <c r="Q25" i="53"/>
  <c r="P25" i="53"/>
  <c r="O25" i="53"/>
  <c r="N25" i="53"/>
  <c r="M25" i="53"/>
  <c r="T23" i="53"/>
  <c r="U23" i="53"/>
  <c r="V23" i="53"/>
  <c r="S23" i="53"/>
  <c r="R23" i="53"/>
  <c r="Q23" i="53"/>
  <c r="P23" i="53"/>
  <c r="O23" i="53"/>
  <c r="N23" i="53"/>
  <c r="M23" i="53"/>
  <c r="T22" i="53"/>
  <c r="U22" i="53"/>
  <c r="V22" i="53"/>
  <c r="S22" i="53"/>
  <c r="R22" i="53"/>
  <c r="Q22" i="53"/>
  <c r="P22" i="53"/>
  <c r="O22" i="53"/>
  <c r="N22" i="53"/>
  <c r="M22" i="53"/>
  <c r="T21" i="53"/>
  <c r="U21" i="53"/>
  <c r="V21" i="53"/>
  <c r="S21" i="53"/>
  <c r="R21" i="53"/>
  <c r="Q21" i="53"/>
  <c r="P21" i="53"/>
  <c r="O21" i="53"/>
  <c r="N21" i="53"/>
  <c r="M21" i="53"/>
  <c r="T20" i="53"/>
  <c r="U20" i="53"/>
  <c r="V20" i="53"/>
  <c r="S20" i="53"/>
  <c r="R20" i="53"/>
  <c r="Q20" i="53"/>
  <c r="P20" i="53"/>
  <c r="O20" i="53"/>
  <c r="N20" i="53"/>
  <c r="M20" i="53"/>
  <c r="T18" i="53"/>
  <c r="U18" i="53"/>
  <c r="V18" i="53"/>
  <c r="S18" i="53"/>
  <c r="R18" i="53"/>
  <c r="Q18" i="53"/>
  <c r="P18" i="53"/>
  <c r="O18" i="53"/>
  <c r="N18" i="53"/>
  <c r="M18" i="53"/>
  <c r="T17" i="53"/>
  <c r="U17" i="53"/>
  <c r="V17" i="53"/>
  <c r="S17" i="53"/>
  <c r="R17" i="53"/>
  <c r="Q17" i="53"/>
  <c r="P17" i="53"/>
  <c r="O17" i="53"/>
  <c r="N17" i="53"/>
  <c r="M17" i="53"/>
  <c r="T16" i="53"/>
  <c r="U16" i="53"/>
  <c r="V16" i="53"/>
  <c r="S16" i="53"/>
  <c r="R16" i="53"/>
  <c r="Q16" i="53"/>
  <c r="P16" i="53"/>
  <c r="O16" i="53"/>
  <c r="N16" i="53"/>
  <c r="M16" i="53"/>
  <c r="T15" i="53"/>
  <c r="U15" i="53"/>
  <c r="V15" i="53"/>
  <c r="S15" i="53"/>
  <c r="R15" i="53"/>
  <c r="Q15" i="53"/>
  <c r="P15" i="53"/>
  <c r="O15" i="53"/>
  <c r="N15" i="53"/>
  <c r="M15" i="53"/>
  <c r="T13" i="53"/>
  <c r="U13" i="53"/>
  <c r="V13" i="53"/>
  <c r="S13" i="53"/>
  <c r="R13" i="53"/>
  <c r="Q13" i="53"/>
  <c r="P13" i="53"/>
  <c r="O13" i="53"/>
  <c r="N13" i="53"/>
  <c r="M13" i="53"/>
  <c r="T12" i="53"/>
  <c r="U12" i="53"/>
  <c r="V12" i="53"/>
  <c r="S12" i="53"/>
  <c r="R12" i="53"/>
  <c r="Q12" i="53"/>
  <c r="P12" i="53"/>
  <c r="O12" i="53"/>
  <c r="N12" i="53"/>
  <c r="M12" i="53"/>
  <c r="T11" i="53"/>
  <c r="U11" i="53"/>
  <c r="V11" i="53"/>
  <c r="S11" i="53"/>
  <c r="R11" i="53"/>
  <c r="Q11" i="53"/>
  <c r="P11" i="53"/>
  <c r="O11" i="53"/>
  <c r="N11" i="53"/>
  <c r="M11" i="53"/>
  <c r="T10" i="53"/>
  <c r="U10" i="53"/>
  <c r="V10" i="53"/>
  <c r="S10" i="53"/>
  <c r="R10" i="53"/>
  <c r="Q10" i="53"/>
  <c r="P10" i="53"/>
  <c r="O10" i="53"/>
  <c r="N10" i="53"/>
  <c r="M10" i="53"/>
  <c r="T8" i="53"/>
  <c r="U8" i="53"/>
  <c r="V8" i="53"/>
  <c r="S8" i="53"/>
  <c r="R8" i="53"/>
  <c r="Q8" i="53"/>
  <c r="P8" i="53"/>
  <c r="O8" i="53"/>
  <c r="N8" i="53"/>
  <c r="M8" i="53"/>
  <c r="T7" i="53"/>
  <c r="U7" i="53"/>
  <c r="V7" i="53"/>
  <c r="S7" i="53"/>
  <c r="R7" i="53"/>
  <c r="Q7" i="53"/>
  <c r="P7" i="53"/>
  <c r="O7" i="53"/>
  <c r="N7" i="53"/>
  <c r="M7" i="53"/>
  <c r="T6" i="53"/>
  <c r="U6" i="53"/>
  <c r="V6" i="53"/>
  <c r="S6" i="53"/>
  <c r="R6" i="53"/>
  <c r="Q6" i="53"/>
  <c r="P6" i="53"/>
  <c r="O6" i="53"/>
  <c r="N6" i="53"/>
  <c r="M6" i="53"/>
  <c r="T5" i="53"/>
  <c r="U5" i="53"/>
  <c r="V5" i="53"/>
  <c r="S5" i="53"/>
  <c r="R5" i="53"/>
  <c r="Q5" i="53"/>
  <c r="P5" i="53"/>
  <c r="O5" i="53"/>
  <c r="N5" i="53"/>
  <c r="M5" i="53"/>
  <c r="P12" i="26"/>
  <c r="Y13" i="26"/>
  <c r="Y34" i="26"/>
  <c r="Y15" i="26"/>
  <c r="Y36" i="26"/>
  <c r="Y12" i="26"/>
  <c r="Y33" i="26"/>
  <c r="Y57" i="26"/>
  <c r="Y55" i="26"/>
  <c r="Q54" i="26"/>
  <c r="R54" i="26"/>
  <c r="S54" i="26"/>
  <c r="T54" i="26"/>
  <c r="U54" i="26"/>
  <c r="V54" i="26"/>
  <c r="W54" i="26"/>
  <c r="X54" i="26"/>
  <c r="Y54" i="26"/>
  <c r="Y30" i="26"/>
  <c r="Y51" i="26"/>
  <c r="Y72" i="26"/>
  <c r="O13" i="26"/>
  <c r="O34" i="26"/>
  <c r="O55" i="26"/>
  <c r="O14" i="26"/>
  <c r="O35" i="26"/>
  <c r="O56" i="26"/>
  <c r="O15" i="26"/>
  <c r="O36" i="26"/>
  <c r="O57" i="26"/>
  <c r="O16" i="26"/>
  <c r="O37" i="26"/>
  <c r="O58" i="26"/>
  <c r="O17" i="26"/>
  <c r="O38" i="26"/>
  <c r="O59" i="26"/>
  <c r="O18" i="26"/>
  <c r="O39" i="26"/>
  <c r="O60" i="26"/>
  <c r="O19" i="26"/>
  <c r="O40" i="26"/>
  <c r="O61" i="26"/>
  <c r="O20" i="26"/>
  <c r="O41" i="26"/>
  <c r="O62" i="26"/>
  <c r="O21" i="26"/>
  <c r="O42" i="26"/>
  <c r="O63" i="26"/>
  <c r="O22" i="26"/>
  <c r="O43" i="26"/>
  <c r="O64" i="26"/>
  <c r="O23" i="26"/>
  <c r="O44" i="26"/>
  <c r="O65" i="26"/>
  <c r="O24" i="26"/>
  <c r="O45" i="26"/>
  <c r="O66" i="26"/>
  <c r="O25" i="26"/>
  <c r="O46" i="26"/>
  <c r="O67" i="26"/>
  <c r="O26" i="26"/>
  <c r="O47" i="26"/>
  <c r="O68" i="26"/>
  <c r="O27" i="26"/>
  <c r="O48" i="26"/>
  <c r="O69" i="26"/>
  <c r="O28" i="26"/>
  <c r="O49" i="26"/>
  <c r="O70" i="26"/>
  <c r="O29" i="26"/>
  <c r="O50" i="26"/>
  <c r="O71" i="26"/>
  <c r="O51" i="26"/>
  <c r="O72" i="26"/>
  <c r="P14" i="26"/>
  <c r="P35" i="26"/>
  <c r="P33" i="26"/>
  <c r="P56" i="26"/>
  <c r="Q14" i="26"/>
  <c r="Q35" i="26"/>
  <c r="Q12" i="26"/>
  <c r="Q33" i="26"/>
  <c r="Q56" i="26"/>
  <c r="R14" i="26"/>
  <c r="R35" i="26"/>
  <c r="R12" i="26"/>
  <c r="R33" i="26"/>
  <c r="R56" i="26"/>
  <c r="S14" i="26"/>
  <c r="S35" i="26"/>
  <c r="S12" i="26"/>
  <c r="S33" i="26"/>
  <c r="S56" i="26"/>
  <c r="T14" i="26"/>
  <c r="T35" i="26"/>
  <c r="T12" i="26"/>
  <c r="T33" i="26"/>
  <c r="T56" i="26"/>
  <c r="U14" i="26"/>
  <c r="U35" i="26"/>
  <c r="U12" i="26"/>
  <c r="U33" i="26"/>
  <c r="U56" i="26"/>
  <c r="V14" i="26"/>
  <c r="V35" i="26"/>
  <c r="V12" i="26"/>
  <c r="V33" i="26"/>
  <c r="V56" i="26"/>
  <c r="W14" i="26"/>
  <c r="W35" i="26"/>
  <c r="W12" i="26"/>
  <c r="W33" i="26"/>
  <c r="W56" i="26"/>
  <c r="X14" i="26"/>
  <c r="X35" i="26"/>
  <c r="X12" i="26"/>
  <c r="X33" i="26"/>
  <c r="X56" i="26"/>
  <c r="Y14" i="26"/>
  <c r="Y35" i="26"/>
  <c r="Y56" i="26"/>
  <c r="Z14" i="26"/>
  <c r="Z35" i="26"/>
  <c r="Z12" i="26"/>
  <c r="Z33" i="26"/>
  <c r="Z56" i="26"/>
  <c r="AA14" i="26"/>
  <c r="AA35" i="26"/>
  <c r="AA12" i="26"/>
  <c r="AA33" i="26"/>
  <c r="AA56" i="26"/>
  <c r="AB14" i="26"/>
  <c r="AB35" i="26"/>
  <c r="AB12" i="26"/>
  <c r="AB33" i="26"/>
  <c r="AB56" i="26"/>
  <c r="P15" i="26"/>
  <c r="P36" i="26"/>
  <c r="P57" i="26"/>
  <c r="Q15" i="26"/>
  <c r="Q36" i="26"/>
  <c r="Q57" i="26"/>
  <c r="R15" i="26"/>
  <c r="R36" i="26"/>
  <c r="R57" i="26"/>
  <c r="S15" i="26"/>
  <c r="S36" i="26"/>
  <c r="S57" i="26"/>
  <c r="T15" i="26"/>
  <c r="T36" i="26"/>
  <c r="T57" i="26"/>
  <c r="U15" i="26"/>
  <c r="U36" i="26"/>
  <c r="U57" i="26"/>
  <c r="V15" i="26"/>
  <c r="V36" i="26"/>
  <c r="V57" i="26"/>
  <c r="W15" i="26"/>
  <c r="W36" i="26"/>
  <c r="W57" i="26"/>
  <c r="X15" i="26"/>
  <c r="X36" i="26"/>
  <c r="X57" i="26"/>
  <c r="Z15" i="26"/>
  <c r="Z36" i="26"/>
  <c r="Z57" i="26"/>
  <c r="AA15" i="26"/>
  <c r="AA36" i="26"/>
  <c r="AA57" i="26"/>
  <c r="AB15" i="26"/>
  <c r="AB36" i="26"/>
  <c r="AB57" i="26"/>
  <c r="P16" i="26"/>
  <c r="P37" i="26"/>
  <c r="P58" i="26"/>
  <c r="Q16" i="26"/>
  <c r="Q37" i="26"/>
  <c r="Q58" i="26"/>
  <c r="R16" i="26"/>
  <c r="R37" i="26"/>
  <c r="R58" i="26"/>
  <c r="S16" i="26"/>
  <c r="S37" i="26"/>
  <c r="S58" i="26"/>
  <c r="T16" i="26"/>
  <c r="T37" i="26"/>
  <c r="T58" i="26"/>
  <c r="U16" i="26"/>
  <c r="U37" i="26"/>
  <c r="U58" i="26"/>
  <c r="V16" i="26"/>
  <c r="V37" i="26"/>
  <c r="V58" i="26"/>
  <c r="W16" i="26"/>
  <c r="W37" i="26"/>
  <c r="W58" i="26"/>
  <c r="X16" i="26"/>
  <c r="X37" i="26"/>
  <c r="X58" i="26"/>
  <c r="Y16" i="26"/>
  <c r="Y37" i="26"/>
  <c r="Y58" i="26"/>
  <c r="Z16" i="26"/>
  <c r="Z37" i="26"/>
  <c r="Z58" i="26"/>
  <c r="AA16" i="26"/>
  <c r="AA37" i="26"/>
  <c r="AA58" i="26"/>
  <c r="AB16" i="26"/>
  <c r="AB37" i="26"/>
  <c r="AB58" i="26"/>
  <c r="P17" i="26"/>
  <c r="P38" i="26"/>
  <c r="P59" i="26"/>
  <c r="Q17" i="26"/>
  <c r="Q38" i="26"/>
  <c r="Q59" i="26"/>
  <c r="R17" i="26"/>
  <c r="R38" i="26"/>
  <c r="R59" i="26"/>
  <c r="S17" i="26"/>
  <c r="S38" i="26"/>
  <c r="S59" i="26"/>
  <c r="T17" i="26"/>
  <c r="T38" i="26"/>
  <c r="T59" i="26"/>
  <c r="U17" i="26"/>
  <c r="U38" i="26"/>
  <c r="U59" i="26"/>
  <c r="V17" i="26"/>
  <c r="V38" i="26"/>
  <c r="V59" i="26"/>
  <c r="W17" i="26"/>
  <c r="W38" i="26"/>
  <c r="W59" i="26"/>
  <c r="X17" i="26"/>
  <c r="X38" i="26"/>
  <c r="X59" i="26"/>
  <c r="Y17" i="26"/>
  <c r="Y38" i="26"/>
  <c r="Y59" i="26"/>
  <c r="Z17" i="26"/>
  <c r="Z38" i="26"/>
  <c r="Z59" i="26"/>
  <c r="AA17" i="26"/>
  <c r="AA38" i="26"/>
  <c r="AA59" i="26"/>
  <c r="AB17" i="26"/>
  <c r="AB38" i="26"/>
  <c r="AB59" i="26"/>
  <c r="P18" i="26"/>
  <c r="P39" i="26"/>
  <c r="P60" i="26"/>
  <c r="Q18" i="26"/>
  <c r="Q39" i="26"/>
  <c r="Q60" i="26"/>
  <c r="R18" i="26"/>
  <c r="R39" i="26"/>
  <c r="R60" i="26"/>
  <c r="S18" i="26"/>
  <c r="S39" i="26"/>
  <c r="S60" i="26"/>
  <c r="T18" i="26"/>
  <c r="T39" i="26"/>
  <c r="T60" i="26"/>
  <c r="U18" i="26"/>
  <c r="U39" i="26"/>
  <c r="U60" i="26"/>
  <c r="V18" i="26"/>
  <c r="V39" i="26"/>
  <c r="V60" i="26"/>
  <c r="W18" i="26"/>
  <c r="W39" i="26"/>
  <c r="W60" i="26"/>
  <c r="X18" i="26"/>
  <c r="X39" i="26"/>
  <c r="X60" i="26"/>
  <c r="Y18" i="26"/>
  <c r="Y39" i="26"/>
  <c r="Y60" i="26"/>
  <c r="Z18" i="26"/>
  <c r="Z39" i="26"/>
  <c r="Z60" i="26"/>
  <c r="AA18" i="26"/>
  <c r="AA39" i="26"/>
  <c r="AA60" i="26"/>
  <c r="AB18" i="26"/>
  <c r="AB39" i="26"/>
  <c r="AB60" i="26"/>
  <c r="P19" i="26"/>
  <c r="P40" i="26"/>
  <c r="P61" i="26"/>
  <c r="Q19" i="26"/>
  <c r="Q40" i="26"/>
  <c r="Q61" i="26"/>
  <c r="R19" i="26"/>
  <c r="R40" i="26"/>
  <c r="R61" i="26"/>
  <c r="S19" i="26"/>
  <c r="S40" i="26"/>
  <c r="S61" i="26"/>
  <c r="T19" i="26"/>
  <c r="T40" i="26"/>
  <c r="T61" i="26"/>
  <c r="U19" i="26"/>
  <c r="U40" i="26"/>
  <c r="U61" i="26"/>
  <c r="V19" i="26"/>
  <c r="V40" i="26"/>
  <c r="V61" i="26"/>
  <c r="W19" i="26"/>
  <c r="W40" i="26"/>
  <c r="W61" i="26"/>
  <c r="X19" i="26"/>
  <c r="X40" i="26"/>
  <c r="X61" i="26"/>
  <c r="Y19" i="26"/>
  <c r="Y40" i="26"/>
  <c r="Y61" i="26"/>
  <c r="Z19" i="26"/>
  <c r="Z40" i="26"/>
  <c r="Z61" i="26"/>
  <c r="AA19" i="26"/>
  <c r="AA40" i="26"/>
  <c r="AA61" i="26"/>
  <c r="AB19" i="26"/>
  <c r="AB40" i="26"/>
  <c r="AB61" i="26"/>
  <c r="P20" i="26"/>
  <c r="P41" i="26"/>
  <c r="P62" i="26"/>
  <c r="Q20" i="26"/>
  <c r="Q41" i="26"/>
  <c r="Q62" i="26"/>
  <c r="R20" i="26"/>
  <c r="R41" i="26"/>
  <c r="R62" i="26"/>
  <c r="S20" i="26"/>
  <c r="S41" i="26"/>
  <c r="S62" i="26"/>
  <c r="T20" i="26"/>
  <c r="T41" i="26"/>
  <c r="T62" i="26"/>
  <c r="U20" i="26"/>
  <c r="U41" i="26"/>
  <c r="U62" i="26"/>
  <c r="V20" i="26"/>
  <c r="V41" i="26"/>
  <c r="V62" i="26"/>
  <c r="W20" i="26"/>
  <c r="W41" i="26"/>
  <c r="W62" i="26"/>
  <c r="X20" i="26"/>
  <c r="X41" i="26"/>
  <c r="X62" i="26"/>
  <c r="Y20" i="26"/>
  <c r="Y41" i="26"/>
  <c r="Y62" i="26"/>
  <c r="Z20" i="26"/>
  <c r="Z41" i="26"/>
  <c r="Z62" i="26"/>
  <c r="AA20" i="26"/>
  <c r="AA41" i="26"/>
  <c r="AA62" i="26"/>
  <c r="AB20" i="26"/>
  <c r="AB41" i="26"/>
  <c r="AB62" i="26"/>
  <c r="P21" i="26"/>
  <c r="P42" i="26"/>
  <c r="P63" i="26"/>
  <c r="Q21" i="26"/>
  <c r="Q42" i="26"/>
  <c r="Q63" i="26"/>
  <c r="R21" i="26"/>
  <c r="R42" i="26"/>
  <c r="R63" i="26"/>
  <c r="S21" i="26"/>
  <c r="S42" i="26"/>
  <c r="S63" i="26"/>
  <c r="T21" i="26"/>
  <c r="T42" i="26"/>
  <c r="T63" i="26"/>
  <c r="U21" i="26"/>
  <c r="U42" i="26"/>
  <c r="U63" i="26"/>
  <c r="V21" i="26"/>
  <c r="V42" i="26"/>
  <c r="V63" i="26"/>
  <c r="W21" i="26"/>
  <c r="W42" i="26"/>
  <c r="W63" i="26"/>
  <c r="X21" i="26"/>
  <c r="X42" i="26"/>
  <c r="X63" i="26"/>
  <c r="Y21" i="26"/>
  <c r="Y42" i="26"/>
  <c r="Y63" i="26"/>
  <c r="Z21" i="26"/>
  <c r="Z42" i="26"/>
  <c r="Z63" i="26"/>
  <c r="AA21" i="26"/>
  <c r="AA42" i="26"/>
  <c r="AA63" i="26"/>
  <c r="AB21" i="26"/>
  <c r="AB42" i="26"/>
  <c r="AB63" i="26"/>
  <c r="P22" i="26"/>
  <c r="P43" i="26"/>
  <c r="P64" i="26"/>
  <c r="Q22" i="26"/>
  <c r="Q43" i="26"/>
  <c r="Q64" i="26"/>
  <c r="R22" i="26"/>
  <c r="R43" i="26"/>
  <c r="R64" i="26"/>
  <c r="S22" i="26"/>
  <c r="S43" i="26"/>
  <c r="S64" i="26"/>
  <c r="T22" i="26"/>
  <c r="T43" i="26"/>
  <c r="T64" i="26"/>
  <c r="U22" i="26"/>
  <c r="U43" i="26"/>
  <c r="U64" i="26"/>
  <c r="V22" i="26"/>
  <c r="V43" i="26"/>
  <c r="V64" i="26"/>
  <c r="W22" i="26"/>
  <c r="W43" i="26"/>
  <c r="W64" i="26"/>
  <c r="X22" i="26"/>
  <c r="X43" i="26"/>
  <c r="X64" i="26"/>
  <c r="Y22" i="26"/>
  <c r="Y43" i="26"/>
  <c r="Y64" i="26"/>
  <c r="Z22" i="26"/>
  <c r="Z43" i="26"/>
  <c r="Z64" i="26"/>
  <c r="AA22" i="26"/>
  <c r="AA43" i="26"/>
  <c r="AA64" i="26"/>
  <c r="AB22" i="26"/>
  <c r="AB43" i="26"/>
  <c r="AB64" i="26"/>
  <c r="P23" i="26"/>
  <c r="P44" i="26"/>
  <c r="P65" i="26"/>
  <c r="Q23" i="26"/>
  <c r="Q44" i="26"/>
  <c r="Q65" i="26"/>
  <c r="R23" i="26"/>
  <c r="R44" i="26"/>
  <c r="R65" i="26"/>
  <c r="S23" i="26"/>
  <c r="S44" i="26"/>
  <c r="S65" i="26"/>
  <c r="T23" i="26"/>
  <c r="T44" i="26"/>
  <c r="T65" i="26"/>
  <c r="U23" i="26"/>
  <c r="U44" i="26"/>
  <c r="U65" i="26"/>
  <c r="V23" i="26"/>
  <c r="V44" i="26"/>
  <c r="V65" i="26"/>
  <c r="W23" i="26"/>
  <c r="W44" i="26"/>
  <c r="W65" i="26"/>
  <c r="X23" i="26"/>
  <c r="X44" i="26"/>
  <c r="X65" i="26"/>
  <c r="Y23" i="26"/>
  <c r="Y44" i="26"/>
  <c r="Y65" i="26"/>
  <c r="Z23" i="26"/>
  <c r="Z44" i="26"/>
  <c r="Z65" i="26"/>
  <c r="AA23" i="26"/>
  <c r="AA44" i="26"/>
  <c r="AA65" i="26"/>
  <c r="AB23" i="26"/>
  <c r="AB44" i="26"/>
  <c r="AB65" i="26"/>
  <c r="P24" i="26"/>
  <c r="P45" i="26"/>
  <c r="P66" i="26"/>
  <c r="Q24" i="26"/>
  <c r="Q45" i="26"/>
  <c r="Q66" i="26"/>
  <c r="R24" i="26"/>
  <c r="R45" i="26"/>
  <c r="R66" i="26"/>
  <c r="S24" i="26"/>
  <c r="S45" i="26"/>
  <c r="S66" i="26"/>
  <c r="T24" i="26"/>
  <c r="T45" i="26"/>
  <c r="T66" i="26"/>
  <c r="U24" i="26"/>
  <c r="U45" i="26"/>
  <c r="U66" i="26"/>
  <c r="V24" i="26"/>
  <c r="V45" i="26"/>
  <c r="V66" i="26"/>
  <c r="W24" i="26"/>
  <c r="W45" i="26"/>
  <c r="W66" i="26"/>
  <c r="X24" i="26"/>
  <c r="X45" i="26"/>
  <c r="X66" i="26"/>
  <c r="Y24" i="26"/>
  <c r="Y45" i="26"/>
  <c r="Y66" i="26"/>
  <c r="Z24" i="26"/>
  <c r="Z45" i="26"/>
  <c r="Z66" i="26"/>
  <c r="AA24" i="26"/>
  <c r="AA45" i="26"/>
  <c r="AA66" i="26"/>
  <c r="AB24" i="26"/>
  <c r="AB45" i="26"/>
  <c r="AB66" i="26"/>
  <c r="P25" i="26"/>
  <c r="P46" i="26"/>
  <c r="P67" i="26"/>
  <c r="Q25" i="26"/>
  <c r="Q46" i="26"/>
  <c r="Q67" i="26"/>
  <c r="R25" i="26"/>
  <c r="R46" i="26"/>
  <c r="R67" i="26"/>
  <c r="S25" i="26"/>
  <c r="S46" i="26"/>
  <c r="S67" i="26"/>
  <c r="T25" i="26"/>
  <c r="T46" i="26"/>
  <c r="T67" i="26"/>
  <c r="U25" i="26"/>
  <c r="U46" i="26"/>
  <c r="U67" i="26"/>
  <c r="V25" i="26"/>
  <c r="V46" i="26"/>
  <c r="V67" i="26"/>
  <c r="W25" i="26"/>
  <c r="W46" i="26"/>
  <c r="W67" i="26"/>
  <c r="X25" i="26"/>
  <c r="X46" i="26"/>
  <c r="X67" i="26"/>
  <c r="Y25" i="26"/>
  <c r="Y46" i="26"/>
  <c r="Y67" i="26"/>
  <c r="Z25" i="26"/>
  <c r="Z46" i="26"/>
  <c r="Z67" i="26"/>
  <c r="AA25" i="26"/>
  <c r="AA46" i="26"/>
  <c r="AA67" i="26"/>
  <c r="AB25" i="26"/>
  <c r="AB46" i="26"/>
  <c r="AB67" i="26"/>
  <c r="P26" i="26"/>
  <c r="P47" i="26"/>
  <c r="P68" i="26"/>
  <c r="Q26" i="26"/>
  <c r="Q47" i="26"/>
  <c r="Q68" i="26"/>
  <c r="R26" i="26"/>
  <c r="R47" i="26"/>
  <c r="R68" i="26"/>
  <c r="S26" i="26"/>
  <c r="S47" i="26"/>
  <c r="S68" i="26"/>
  <c r="T26" i="26"/>
  <c r="T47" i="26"/>
  <c r="T68" i="26"/>
  <c r="U26" i="26"/>
  <c r="U47" i="26"/>
  <c r="U68" i="26"/>
  <c r="V26" i="26"/>
  <c r="V47" i="26"/>
  <c r="V68" i="26"/>
  <c r="W26" i="26"/>
  <c r="W47" i="26"/>
  <c r="W68" i="26"/>
  <c r="X26" i="26"/>
  <c r="X47" i="26"/>
  <c r="X68" i="26"/>
  <c r="Y26" i="26"/>
  <c r="Y47" i="26"/>
  <c r="Y68" i="26"/>
  <c r="Z26" i="26"/>
  <c r="Z47" i="26"/>
  <c r="Z68" i="26"/>
  <c r="AA26" i="26"/>
  <c r="AA47" i="26"/>
  <c r="AA68" i="26"/>
  <c r="AB26" i="26"/>
  <c r="AB47" i="26"/>
  <c r="AB68" i="26"/>
  <c r="P27" i="26"/>
  <c r="P48" i="26"/>
  <c r="P69" i="26"/>
  <c r="Q27" i="26"/>
  <c r="Q48" i="26"/>
  <c r="Q69" i="26"/>
  <c r="R27" i="26"/>
  <c r="R48" i="26"/>
  <c r="R69" i="26"/>
  <c r="S27" i="26"/>
  <c r="S48" i="26"/>
  <c r="S69" i="26"/>
  <c r="T27" i="26"/>
  <c r="T48" i="26"/>
  <c r="T69" i="26"/>
  <c r="U27" i="26"/>
  <c r="U48" i="26"/>
  <c r="U69" i="26"/>
  <c r="V27" i="26"/>
  <c r="V48" i="26"/>
  <c r="V69" i="26"/>
  <c r="W27" i="26"/>
  <c r="W48" i="26"/>
  <c r="W69" i="26"/>
  <c r="X27" i="26"/>
  <c r="X48" i="26"/>
  <c r="X69" i="26"/>
  <c r="Y27" i="26"/>
  <c r="Y48" i="26"/>
  <c r="Y69" i="26"/>
  <c r="Z27" i="26"/>
  <c r="Z48" i="26"/>
  <c r="Z69" i="26"/>
  <c r="AA27" i="26"/>
  <c r="AA48" i="26"/>
  <c r="AA69" i="26"/>
  <c r="AB27" i="26"/>
  <c r="AB48" i="26"/>
  <c r="AB69" i="26"/>
  <c r="P28" i="26"/>
  <c r="P49" i="26"/>
  <c r="P70" i="26"/>
  <c r="Q28" i="26"/>
  <c r="Q49" i="26"/>
  <c r="Q70" i="26"/>
  <c r="R28" i="26"/>
  <c r="R49" i="26"/>
  <c r="R70" i="26"/>
  <c r="S28" i="26"/>
  <c r="S49" i="26"/>
  <c r="S70" i="26"/>
  <c r="T28" i="26"/>
  <c r="T49" i="26"/>
  <c r="T70" i="26"/>
  <c r="U28" i="26"/>
  <c r="U49" i="26"/>
  <c r="U70" i="26"/>
  <c r="V28" i="26"/>
  <c r="V49" i="26"/>
  <c r="V70" i="26"/>
  <c r="W28" i="26"/>
  <c r="W49" i="26"/>
  <c r="W70" i="26"/>
  <c r="X28" i="26"/>
  <c r="X49" i="26"/>
  <c r="X70" i="26"/>
  <c r="Y28" i="26"/>
  <c r="Y49" i="26"/>
  <c r="Y70" i="26"/>
  <c r="Z28" i="26"/>
  <c r="Z49" i="26"/>
  <c r="Z70" i="26"/>
  <c r="AA28" i="26"/>
  <c r="AA49" i="26"/>
  <c r="AA70" i="26"/>
  <c r="AB28" i="26"/>
  <c r="AB49" i="26"/>
  <c r="AB70" i="26"/>
  <c r="P29" i="26"/>
  <c r="P50" i="26"/>
  <c r="P71" i="26"/>
  <c r="Q29" i="26"/>
  <c r="Q50" i="26"/>
  <c r="Q71" i="26"/>
  <c r="R29" i="26"/>
  <c r="R50" i="26"/>
  <c r="R71" i="26"/>
  <c r="S29" i="26"/>
  <c r="S50" i="26"/>
  <c r="S71" i="26"/>
  <c r="T29" i="26"/>
  <c r="T50" i="26"/>
  <c r="T71" i="26"/>
  <c r="U29" i="26"/>
  <c r="U50" i="26"/>
  <c r="U71" i="26"/>
  <c r="V29" i="26"/>
  <c r="V50" i="26"/>
  <c r="V71" i="26"/>
  <c r="W29" i="26"/>
  <c r="W50" i="26"/>
  <c r="W71" i="26"/>
  <c r="X29" i="26"/>
  <c r="X50" i="26"/>
  <c r="X71" i="26"/>
  <c r="Y29" i="26"/>
  <c r="Y50" i="26"/>
  <c r="Y71" i="26"/>
  <c r="Z29" i="26"/>
  <c r="Z50" i="26"/>
  <c r="Z71" i="26"/>
  <c r="AA29" i="26"/>
  <c r="AA50" i="26"/>
  <c r="AA71" i="26"/>
  <c r="AB29" i="26"/>
  <c r="AB50" i="26"/>
  <c r="AB71" i="26"/>
  <c r="P30" i="26"/>
  <c r="P51" i="26"/>
  <c r="P72" i="26"/>
  <c r="Q30" i="26"/>
  <c r="Q51" i="26"/>
  <c r="Q72" i="26"/>
  <c r="R30" i="26"/>
  <c r="R51" i="26"/>
  <c r="R72" i="26"/>
  <c r="S30" i="26"/>
  <c r="S51" i="26"/>
  <c r="S72" i="26"/>
  <c r="T30" i="26"/>
  <c r="T51" i="26"/>
  <c r="T72" i="26"/>
  <c r="U30" i="26"/>
  <c r="U51" i="26"/>
  <c r="U72" i="26"/>
  <c r="V30" i="26"/>
  <c r="V51" i="26"/>
  <c r="V72" i="26"/>
  <c r="W30" i="26"/>
  <c r="W51" i="26"/>
  <c r="W72" i="26"/>
  <c r="X30" i="26"/>
  <c r="X51" i="26"/>
  <c r="X72" i="26"/>
  <c r="Z30" i="26"/>
  <c r="Z51" i="26"/>
  <c r="Z72" i="26"/>
  <c r="AA30" i="26"/>
  <c r="AA51" i="26"/>
  <c r="AA72" i="26"/>
  <c r="AB30" i="26"/>
  <c r="AB51" i="26"/>
  <c r="AB72" i="26"/>
  <c r="AB13" i="26"/>
  <c r="AB34" i="26"/>
  <c r="AB55" i="26"/>
  <c r="R13" i="26"/>
  <c r="R34" i="26"/>
  <c r="R55" i="26"/>
  <c r="S13" i="26"/>
  <c r="S34" i="26"/>
  <c r="S55" i="26"/>
  <c r="T13" i="26"/>
  <c r="T34" i="26"/>
  <c r="T55" i="26"/>
  <c r="U13" i="26"/>
  <c r="U34" i="26"/>
  <c r="U55" i="26"/>
  <c r="V13" i="26"/>
  <c r="V34" i="26"/>
  <c r="V55" i="26"/>
  <c r="W13" i="26"/>
  <c r="W34" i="26"/>
  <c r="W55" i="26"/>
  <c r="X13" i="26"/>
  <c r="X34" i="26"/>
  <c r="X55" i="26"/>
  <c r="Z13" i="26"/>
  <c r="Z34" i="26"/>
  <c r="Z55" i="26"/>
  <c r="AA13" i="26"/>
  <c r="AA34" i="26"/>
  <c r="AA55" i="26"/>
  <c r="Q13" i="26"/>
  <c r="Q34" i="26"/>
  <c r="Q55" i="26"/>
  <c r="P13" i="26"/>
  <c r="P34" i="26"/>
  <c r="P55" i="26"/>
  <c r="Z54" i="26"/>
  <c r="AA54" i="26"/>
  <c r="AB54" i="26"/>
  <c r="O33" i="26"/>
  <c r="O54" i="26"/>
  <c r="AC128" i="26"/>
  <c r="D504" i="15"/>
  <c r="D396" i="15"/>
  <c r="D300" i="15"/>
  <c r="D516" i="15"/>
  <c r="D480" i="15"/>
  <c r="D432" i="15"/>
  <c r="D444" i="15"/>
  <c r="AD6" i="22"/>
  <c r="AL6" i="22"/>
  <c r="AD95" i="22"/>
  <c r="AB6" i="22"/>
  <c r="AJ6" i="22"/>
  <c r="AB95" i="22"/>
  <c r="AL73" i="22"/>
  <c r="AS5" i="22"/>
  <c r="AG95" i="22"/>
  <c r="AO73" i="22"/>
  <c r="AT5" i="22"/>
  <c r="AD52" i="22"/>
  <c r="AU5" i="22"/>
  <c r="AG52" i="22"/>
  <c r="AV5" i="22"/>
  <c r="AL52" i="22"/>
  <c r="AW5" i="22"/>
  <c r="AO52" i="22"/>
  <c r="AX5" i="22"/>
  <c r="AD7" i="22"/>
  <c r="AL7" i="22"/>
  <c r="AD96" i="22"/>
  <c r="AB7" i="22"/>
  <c r="AJ7" i="22"/>
  <c r="AB96" i="22"/>
  <c r="AL74" i="22"/>
  <c r="AS6" i="22"/>
  <c r="AG96" i="22"/>
  <c r="AO74" i="22"/>
  <c r="AT6" i="22"/>
  <c r="AD53" i="22"/>
  <c r="AU6" i="22"/>
  <c r="AG53" i="22"/>
  <c r="AV6" i="22"/>
  <c r="AL53" i="22"/>
  <c r="AW6" i="22"/>
  <c r="AO53" i="22"/>
  <c r="AX6" i="22"/>
  <c r="AD8" i="22"/>
  <c r="AL8" i="22"/>
  <c r="AD97" i="22"/>
  <c r="AB8" i="22"/>
  <c r="AJ8" i="22"/>
  <c r="AB97" i="22"/>
  <c r="AL75" i="22"/>
  <c r="AS7" i="22"/>
  <c r="AG97" i="22"/>
  <c r="AO75" i="22"/>
  <c r="AT7" i="22"/>
  <c r="AD54" i="22"/>
  <c r="AU7" i="22"/>
  <c r="AG54" i="22"/>
  <c r="AV7" i="22"/>
  <c r="AL54" i="22"/>
  <c r="AW7" i="22"/>
  <c r="AO54" i="22"/>
  <c r="AX7" i="22"/>
  <c r="AD9" i="22"/>
  <c r="AL9" i="22"/>
  <c r="AD98" i="22"/>
  <c r="AB9" i="22"/>
  <c r="AJ9" i="22"/>
  <c r="AB98" i="22"/>
  <c r="AL76" i="22"/>
  <c r="AS8" i="22"/>
  <c r="AG98" i="22"/>
  <c r="AO76" i="22"/>
  <c r="AT8" i="22"/>
  <c r="AD55" i="22"/>
  <c r="AU8" i="22"/>
  <c r="AG55" i="22"/>
  <c r="AV8" i="22"/>
  <c r="AL55" i="22"/>
  <c r="AW8" i="22"/>
  <c r="AO55" i="22"/>
  <c r="AX8" i="22"/>
  <c r="AD10" i="22"/>
  <c r="AL10" i="22"/>
  <c r="AD99" i="22"/>
  <c r="AB10" i="22"/>
  <c r="AJ10" i="22"/>
  <c r="AB99" i="22"/>
  <c r="AL77" i="22"/>
  <c r="AS9" i="22"/>
  <c r="AG99" i="22"/>
  <c r="AO77" i="22"/>
  <c r="AT9" i="22"/>
  <c r="AD56" i="22"/>
  <c r="AU9" i="22"/>
  <c r="AG56" i="22"/>
  <c r="AV9" i="22"/>
  <c r="AL56" i="22"/>
  <c r="AW9" i="22"/>
  <c r="AO56" i="22"/>
  <c r="AX9" i="22"/>
  <c r="AD11" i="22"/>
  <c r="AL11" i="22"/>
  <c r="AD100" i="22"/>
  <c r="AB11" i="22"/>
  <c r="AJ11" i="22"/>
  <c r="AB100" i="22"/>
  <c r="AL78" i="22"/>
  <c r="AS10" i="22"/>
  <c r="AG100" i="22"/>
  <c r="AO78" i="22"/>
  <c r="AT10" i="22"/>
  <c r="AD57" i="22"/>
  <c r="AU10" i="22"/>
  <c r="AG57" i="22"/>
  <c r="AV10" i="22"/>
  <c r="AL57" i="22"/>
  <c r="AW10" i="22"/>
  <c r="AO57" i="22"/>
  <c r="AX10" i="22"/>
  <c r="AD12" i="22"/>
  <c r="AL12" i="22"/>
  <c r="AD101" i="22"/>
  <c r="AB12" i="22"/>
  <c r="AJ12" i="22"/>
  <c r="AB101" i="22"/>
  <c r="AL79" i="22"/>
  <c r="AS11" i="22"/>
  <c r="AG101" i="22"/>
  <c r="AO79" i="22"/>
  <c r="AT11" i="22"/>
  <c r="AD58" i="22"/>
  <c r="AU11" i="22"/>
  <c r="AG58" i="22"/>
  <c r="AV11" i="22"/>
  <c r="AL58" i="22"/>
  <c r="AW11" i="22"/>
  <c r="AO58" i="22"/>
  <c r="AX11" i="22"/>
  <c r="AD13" i="22"/>
  <c r="AL13" i="22"/>
  <c r="AD102" i="22"/>
  <c r="AB13" i="22"/>
  <c r="AJ13" i="22"/>
  <c r="AB102" i="22"/>
  <c r="AL80" i="22"/>
  <c r="AS12" i="22"/>
  <c r="AG102" i="22"/>
  <c r="AO80" i="22"/>
  <c r="AT12" i="22"/>
  <c r="AD59" i="22"/>
  <c r="AU12" i="22"/>
  <c r="AG59" i="22"/>
  <c r="AV12" i="22"/>
  <c r="AL59" i="22"/>
  <c r="AW12" i="22"/>
  <c r="AO59" i="22"/>
  <c r="AX12" i="22"/>
  <c r="AD14" i="22"/>
  <c r="AL14" i="22"/>
  <c r="AD103" i="22"/>
  <c r="AB14" i="22"/>
  <c r="AJ14" i="22"/>
  <c r="AB103" i="22"/>
  <c r="AL81" i="22"/>
  <c r="AS13" i="22"/>
  <c r="AG103" i="22"/>
  <c r="AO81" i="22"/>
  <c r="AT13" i="22"/>
  <c r="AD60" i="22"/>
  <c r="AU13" i="22"/>
  <c r="AG60" i="22"/>
  <c r="AV13" i="22"/>
  <c r="AL60" i="22"/>
  <c r="AW13" i="22"/>
  <c r="AO60" i="22"/>
  <c r="AX13" i="22"/>
  <c r="AD15" i="22"/>
  <c r="AL15" i="22"/>
  <c r="AD104" i="22"/>
  <c r="AB15" i="22"/>
  <c r="AJ15" i="22"/>
  <c r="AB104" i="22"/>
  <c r="AL82" i="22"/>
  <c r="AS14" i="22"/>
  <c r="AG104" i="22"/>
  <c r="AO82" i="22"/>
  <c r="AT14" i="22"/>
  <c r="AD61" i="22"/>
  <c r="AU14" i="22"/>
  <c r="AG61" i="22"/>
  <c r="AV14" i="22"/>
  <c r="AL61" i="22"/>
  <c r="AW14" i="22"/>
  <c r="AO61" i="22"/>
  <c r="AX14" i="22"/>
  <c r="AD16" i="22"/>
  <c r="AL16" i="22"/>
  <c r="AD105" i="22"/>
  <c r="AB16" i="22"/>
  <c r="AJ16" i="22"/>
  <c r="AB105" i="22"/>
  <c r="AL83" i="22"/>
  <c r="AS15" i="22"/>
  <c r="AG105" i="22"/>
  <c r="AO83" i="22"/>
  <c r="AT15" i="22"/>
  <c r="AD62" i="22"/>
  <c r="AU15" i="22"/>
  <c r="AG62" i="22"/>
  <c r="AV15" i="22"/>
  <c r="AL62" i="22"/>
  <c r="AW15" i="22"/>
  <c r="AO62" i="22"/>
  <c r="AX15" i="22"/>
  <c r="AD17" i="22"/>
  <c r="AL17" i="22"/>
  <c r="AD106" i="22"/>
  <c r="AB17" i="22"/>
  <c r="AJ17" i="22"/>
  <c r="AB106" i="22"/>
  <c r="AL84" i="22"/>
  <c r="AS16" i="22"/>
  <c r="AG106" i="22"/>
  <c r="AO84" i="22"/>
  <c r="AT16" i="22"/>
  <c r="AD63" i="22"/>
  <c r="AU16" i="22"/>
  <c r="AG63" i="22"/>
  <c r="AV16" i="22"/>
  <c r="AL63" i="22"/>
  <c r="AW16" i="22"/>
  <c r="AO63" i="22"/>
  <c r="AX16" i="22"/>
  <c r="AD18" i="22"/>
  <c r="AL18" i="22"/>
  <c r="AD107" i="22"/>
  <c r="AB18" i="22"/>
  <c r="AJ18" i="22"/>
  <c r="AB107" i="22"/>
  <c r="AL85" i="22"/>
  <c r="AS17" i="22"/>
  <c r="AG107" i="22"/>
  <c r="AO85" i="22"/>
  <c r="AT17" i="22"/>
  <c r="AD64" i="22"/>
  <c r="AU17" i="22"/>
  <c r="AG64" i="22"/>
  <c r="AV17" i="22"/>
  <c r="AL64" i="22"/>
  <c r="AW17" i="22"/>
  <c r="AO64" i="22"/>
  <c r="AX17" i="22"/>
  <c r="AD108" i="22"/>
  <c r="AB108" i="22"/>
  <c r="AL86" i="22"/>
  <c r="AS18" i="22"/>
  <c r="AG108" i="22"/>
  <c r="AO86" i="22"/>
  <c r="AT18" i="22"/>
  <c r="AD65" i="22"/>
  <c r="AU18" i="22"/>
  <c r="AG65" i="22"/>
  <c r="AV18" i="22"/>
  <c r="AL65" i="22"/>
  <c r="AW18" i="22"/>
  <c r="AO65" i="22"/>
  <c r="AX18" i="22"/>
  <c r="AD20" i="22"/>
  <c r="AL20" i="22"/>
  <c r="AD109" i="22"/>
  <c r="AB20" i="22"/>
  <c r="AJ20" i="22"/>
  <c r="AB109" i="22"/>
  <c r="AL87" i="22"/>
  <c r="AS19" i="22"/>
  <c r="AG109" i="22"/>
  <c r="AO87" i="22"/>
  <c r="AT19" i="22"/>
  <c r="AD66" i="22"/>
  <c r="AU19" i="22"/>
  <c r="AG66" i="22"/>
  <c r="AV19" i="22"/>
  <c r="AL66" i="22"/>
  <c r="AW19" i="22"/>
  <c r="AO66" i="22"/>
  <c r="AX19" i="22"/>
  <c r="AD21" i="22"/>
  <c r="AL21" i="22"/>
  <c r="AD110" i="22"/>
  <c r="AB21" i="22"/>
  <c r="AJ21" i="22"/>
  <c r="AB110" i="22"/>
  <c r="AL88" i="22"/>
  <c r="AS20" i="22"/>
  <c r="AG110" i="22"/>
  <c r="AO88" i="22"/>
  <c r="AT20" i="22"/>
  <c r="AD67" i="22"/>
  <c r="AU20" i="22"/>
  <c r="AG67" i="22"/>
  <c r="AV20" i="22"/>
  <c r="AL67" i="22"/>
  <c r="AW20" i="22"/>
  <c r="AO67" i="22"/>
  <c r="AX20" i="22"/>
  <c r="AD22" i="22"/>
  <c r="AL22" i="22"/>
  <c r="AD111" i="22"/>
  <c r="AB22" i="22"/>
  <c r="AJ22" i="22"/>
  <c r="AB111" i="22"/>
  <c r="AL89" i="22"/>
  <c r="AS21" i="22"/>
  <c r="AG111" i="22"/>
  <c r="AO89" i="22"/>
  <c r="AT21" i="22"/>
  <c r="AD68" i="22"/>
  <c r="AU21" i="22"/>
  <c r="AG68" i="22"/>
  <c r="AV21" i="22"/>
  <c r="AL68" i="22"/>
  <c r="AW21" i="22"/>
  <c r="AO68" i="22"/>
  <c r="AX21" i="22"/>
  <c r="AD112" i="22"/>
  <c r="AB112" i="22"/>
  <c r="AL90" i="22"/>
  <c r="AS22" i="22"/>
  <c r="AG112" i="22"/>
  <c r="AO90" i="22"/>
  <c r="AT22" i="22"/>
  <c r="AD69" i="22"/>
  <c r="AU22" i="22"/>
  <c r="AG69" i="22"/>
  <c r="AV22" i="22"/>
  <c r="AL69" i="22"/>
  <c r="AW22" i="22"/>
  <c r="AO69" i="22"/>
  <c r="AX22" i="22"/>
  <c r="AD113" i="22"/>
  <c r="AB113" i="22"/>
  <c r="AL91" i="22"/>
  <c r="AS23" i="22"/>
  <c r="AG113" i="22"/>
  <c r="AO91" i="22"/>
  <c r="AT23" i="22"/>
  <c r="AD70" i="22"/>
  <c r="AU23" i="22"/>
  <c r="AG70" i="22"/>
  <c r="AV23" i="22"/>
  <c r="AL70" i="22"/>
  <c r="AW23" i="22"/>
  <c r="AO70" i="22"/>
  <c r="AX23" i="22"/>
  <c r="AJ5" i="22"/>
  <c r="AO51" i="22"/>
  <c r="AX4" i="22"/>
  <c r="AL5" i="22"/>
  <c r="AL51" i="22"/>
  <c r="AW4" i="22"/>
  <c r="AG51" i="22"/>
  <c r="AV4" i="22"/>
  <c r="AD5" i="22"/>
  <c r="AD51" i="22"/>
  <c r="AU4" i="22"/>
  <c r="AG94" i="22"/>
  <c r="AB94" i="22"/>
  <c r="AO72" i="22"/>
  <c r="AT4" i="22"/>
  <c r="AD94" i="22"/>
  <c r="AL72" i="22"/>
  <c r="AS4" i="22"/>
  <c r="AR5" i="22"/>
  <c r="AR6" i="22"/>
  <c r="AR7" i="22"/>
  <c r="AR8" i="22"/>
  <c r="AR9" i="22"/>
  <c r="AR10" i="22"/>
  <c r="AR11" i="22"/>
  <c r="AR12" i="22"/>
  <c r="AR13" i="22"/>
  <c r="AR14" i="22"/>
  <c r="AR15" i="22"/>
  <c r="AR16" i="22"/>
  <c r="AR17" i="22"/>
  <c r="AR18" i="22"/>
  <c r="AR19" i="22"/>
  <c r="AR20" i="22"/>
  <c r="AR21" i="22"/>
  <c r="AR22" i="22"/>
  <c r="AK5" i="22"/>
  <c r="AC94" i="22"/>
  <c r="AK72" i="22"/>
  <c r="AQ7" i="22"/>
  <c r="AQ53" i="22"/>
  <c r="AB52" i="22"/>
  <c r="AC6" i="22"/>
  <c r="AC52" i="22"/>
  <c r="AE6" i="22"/>
  <c r="AE52" i="22"/>
  <c r="AF6" i="22"/>
  <c r="AF52" i="22"/>
  <c r="AH6" i="22"/>
  <c r="AH52" i="22"/>
  <c r="AI6" i="22"/>
  <c r="AI52" i="22"/>
  <c r="AJ52" i="22"/>
  <c r="AK6" i="22"/>
  <c r="AK52" i="22"/>
  <c r="AM6" i="22"/>
  <c r="AM52" i="22"/>
  <c r="AN6" i="22"/>
  <c r="AN52" i="22"/>
  <c r="AP6" i="22"/>
  <c r="AP52" i="22"/>
  <c r="AQ6" i="22"/>
  <c r="AQ52" i="22"/>
  <c r="AB53" i="22"/>
  <c r="AC7" i="22"/>
  <c r="AC53" i="22"/>
  <c r="AE7" i="22"/>
  <c r="AE53" i="22"/>
  <c r="AF7" i="22"/>
  <c r="AF53" i="22"/>
  <c r="AH7" i="22"/>
  <c r="AH53" i="22"/>
  <c r="AI7" i="22"/>
  <c r="AI53" i="22"/>
  <c r="AJ53" i="22"/>
  <c r="AK7" i="22"/>
  <c r="AK53" i="22"/>
  <c r="AM7" i="22"/>
  <c r="AM53" i="22"/>
  <c r="AN7" i="22"/>
  <c r="AN53" i="22"/>
  <c r="AP7" i="22"/>
  <c r="AP53" i="22"/>
  <c r="AB54" i="22"/>
  <c r="AC8" i="22"/>
  <c r="AC54" i="22"/>
  <c r="AE8" i="22"/>
  <c r="AE54" i="22"/>
  <c r="AF8" i="22"/>
  <c r="AF54" i="22"/>
  <c r="AH8" i="22"/>
  <c r="AH54" i="22"/>
  <c r="AI8" i="22"/>
  <c r="AI54" i="22"/>
  <c r="AJ54" i="22"/>
  <c r="AK8" i="22"/>
  <c r="AK54" i="22"/>
  <c r="AM8" i="22"/>
  <c r="AM54" i="22"/>
  <c r="AN8" i="22"/>
  <c r="AN54" i="22"/>
  <c r="AP8" i="22"/>
  <c r="AP54" i="22"/>
  <c r="AQ8" i="22"/>
  <c r="AQ54" i="22"/>
  <c r="AB55" i="22"/>
  <c r="AC9" i="22"/>
  <c r="AC55" i="22"/>
  <c r="AE9" i="22"/>
  <c r="AE55" i="22"/>
  <c r="AF9" i="22"/>
  <c r="AF55" i="22"/>
  <c r="AH9" i="22"/>
  <c r="AH55" i="22"/>
  <c r="AI9" i="22"/>
  <c r="AI55" i="22"/>
  <c r="AJ55" i="22"/>
  <c r="AK9" i="22"/>
  <c r="AK55" i="22"/>
  <c r="AM9" i="22"/>
  <c r="AM55" i="22"/>
  <c r="AN9" i="22"/>
  <c r="AN55" i="22"/>
  <c r="AP9" i="22"/>
  <c r="AP55" i="22"/>
  <c r="AQ9" i="22"/>
  <c r="AQ55" i="22"/>
  <c r="AB56" i="22"/>
  <c r="AC10" i="22"/>
  <c r="AC56" i="22"/>
  <c r="AE10" i="22"/>
  <c r="AE56" i="22"/>
  <c r="AF10" i="22"/>
  <c r="AF56" i="22"/>
  <c r="AH10" i="22"/>
  <c r="AH56" i="22"/>
  <c r="AI10" i="22"/>
  <c r="AI56" i="22"/>
  <c r="AJ56" i="22"/>
  <c r="AK10" i="22"/>
  <c r="AK56" i="22"/>
  <c r="AM10" i="22"/>
  <c r="AM56" i="22"/>
  <c r="AN10" i="22"/>
  <c r="AN56" i="22"/>
  <c r="AP10" i="22"/>
  <c r="AP56" i="22"/>
  <c r="AQ10" i="22"/>
  <c r="AQ56" i="22"/>
  <c r="AB57" i="22"/>
  <c r="AC11" i="22"/>
  <c r="AC57" i="22"/>
  <c r="AE11" i="22"/>
  <c r="AE57" i="22"/>
  <c r="AF11" i="22"/>
  <c r="AF57" i="22"/>
  <c r="AH11" i="22"/>
  <c r="AH57" i="22"/>
  <c r="AI11" i="22"/>
  <c r="AI57" i="22"/>
  <c r="AJ57" i="22"/>
  <c r="AK11" i="22"/>
  <c r="AK57" i="22"/>
  <c r="AM11" i="22"/>
  <c r="AM57" i="22"/>
  <c r="AN11" i="22"/>
  <c r="AN57" i="22"/>
  <c r="AP11" i="22"/>
  <c r="AP57" i="22"/>
  <c r="AQ11" i="22"/>
  <c r="AQ57" i="22"/>
  <c r="AB58" i="22"/>
  <c r="AC12" i="22"/>
  <c r="AC58" i="22"/>
  <c r="AE12" i="22"/>
  <c r="AE58" i="22"/>
  <c r="AF12" i="22"/>
  <c r="AF58" i="22"/>
  <c r="AH12" i="22"/>
  <c r="AH58" i="22"/>
  <c r="AI12" i="22"/>
  <c r="AI58" i="22"/>
  <c r="AJ58" i="22"/>
  <c r="AK12" i="22"/>
  <c r="AK58" i="22"/>
  <c r="AM12" i="22"/>
  <c r="AM58" i="22"/>
  <c r="AN12" i="22"/>
  <c r="AN58" i="22"/>
  <c r="AP12" i="22"/>
  <c r="AP58" i="22"/>
  <c r="AQ12" i="22"/>
  <c r="AQ58" i="22"/>
  <c r="AB59" i="22"/>
  <c r="AC13" i="22"/>
  <c r="AC59" i="22"/>
  <c r="AE13" i="22"/>
  <c r="AE59" i="22"/>
  <c r="AF13" i="22"/>
  <c r="AF59" i="22"/>
  <c r="AH13" i="22"/>
  <c r="AH59" i="22"/>
  <c r="AI13" i="22"/>
  <c r="AI59" i="22"/>
  <c r="AJ59" i="22"/>
  <c r="AK13" i="22"/>
  <c r="AK59" i="22"/>
  <c r="AM13" i="22"/>
  <c r="AM59" i="22"/>
  <c r="AN13" i="22"/>
  <c r="AN59" i="22"/>
  <c r="AP13" i="22"/>
  <c r="AP59" i="22"/>
  <c r="AQ13" i="22"/>
  <c r="AQ59" i="22"/>
  <c r="AB60" i="22"/>
  <c r="AC14" i="22"/>
  <c r="AC60" i="22"/>
  <c r="AE14" i="22"/>
  <c r="AE60" i="22"/>
  <c r="AF14" i="22"/>
  <c r="AF60" i="22"/>
  <c r="AH14" i="22"/>
  <c r="AH60" i="22"/>
  <c r="AI14" i="22"/>
  <c r="AI60" i="22"/>
  <c r="AJ60" i="22"/>
  <c r="AK14" i="22"/>
  <c r="AK60" i="22"/>
  <c r="AM14" i="22"/>
  <c r="AM60" i="22"/>
  <c r="AN14" i="22"/>
  <c r="AN60" i="22"/>
  <c r="AP14" i="22"/>
  <c r="AP60" i="22"/>
  <c r="AQ14" i="22"/>
  <c r="AQ60" i="22"/>
  <c r="AB61" i="22"/>
  <c r="AC15" i="22"/>
  <c r="AC61" i="22"/>
  <c r="AE15" i="22"/>
  <c r="AE61" i="22"/>
  <c r="AF15" i="22"/>
  <c r="AF61" i="22"/>
  <c r="AH15" i="22"/>
  <c r="AH61" i="22"/>
  <c r="AI15" i="22"/>
  <c r="AI61" i="22"/>
  <c r="AJ61" i="22"/>
  <c r="AK15" i="22"/>
  <c r="AK61" i="22"/>
  <c r="AM15" i="22"/>
  <c r="AM61" i="22"/>
  <c r="AN15" i="22"/>
  <c r="AN61" i="22"/>
  <c r="AP15" i="22"/>
  <c r="AP61" i="22"/>
  <c r="AQ15" i="22"/>
  <c r="AQ61" i="22"/>
  <c r="AB62" i="22"/>
  <c r="AC16" i="22"/>
  <c r="AC62" i="22"/>
  <c r="AE16" i="22"/>
  <c r="AE62" i="22"/>
  <c r="AF16" i="22"/>
  <c r="AF62" i="22"/>
  <c r="AH16" i="22"/>
  <c r="AH62" i="22"/>
  <c r="AI16" i="22"/>
  <c r="AI62" i="22"/>
  <c r="AJ62" i="22"/>
  <c r="AK16" i="22"/>
  <c r="AK62" i="22"/>
  <c r="AM16" i="22"/>
  <c r="AM62" i="22"/>
  <c r="AN16" i="22"/>
  <c r="AN62" i="22"/>
  <c r="AP16" i="22"/>
  <c r="AP62" i="22"/>
  <c r="AQ16" i="22"/>
  <c r="AQ62" i="22"/>
  <c r="AB63" i="22"/>
  <c r="AC17" i="22"/>
  <c r="AC63" i="22"/>
  <c r="AE17" i="22"/>
  <c r="AE63" i="22"/>
  <c r="AF17" i="22"/>
  <c r="AF63" i="22"/>
  <c r="AH17" i="22"/>
  <c r="AH63" i="22"/>
  <c r="AI17" i="22"/>
  <c r="AI63" i="22"/>
  <c r="AJ63" i="22"/>
  <c r="AK17" i="22"/>
  <c r="AK63" i="22"/>
  <c r="AM17" i="22"/>
  <c r="AM63" i="22"/>
  <c r="AN17" i="22"/>
  <c r="AN63" i="22"/>
  <c r="AP17" i="22"/>
  <c r="AP63" i="22"/>
  <c r="AQ17" i="22"/>
  <c r="AQ63" i="22"/>
  <c r="AB64" i="22"/>
  <c r="AC18" i="22"/>
  <c r="AC64" i="22"/>
  <c r="AE18" i="22"/>
  <c r="AE64" i="22"/>
  <c r="AF18" i="22"/>
  <c r="AF64" i="22"/>
  <c r="AH18" i="22"/>
  <c r="AH64" i="22"/>
  <c r="AI18" i="22"/>
  <c r="AI64" i="22"/>
  <c r="AJ64" i="22"/>
  <c r="AK18" i="22"/>
  <c r="AK64" i="22"/>
  <c r="AM18" i="22"/>
  <c r="AM64" i="22"/>
  <c r="AN18" i="22"/>
  <c r="AN64" i="22"/>
  <c r="AP18" i="22"/>
  <c r="AP64" i="22"/>
  <c r="AQ18" i="22"/>
  <c r="AQ64" i="22"/>
  <c r="AB65" i="22"/>
  <c r="AC65" i="22"/>
  <c r="AE65" i="22"/>
  <c r="AF65" i="22"/>
  <c r="AH65" i="22"/>
  <c r="AI65" i="22"/>
  <c r="AJ65" i="22"/>
  <c r="AK65" i="22"/>
  <c r="AM65" i="22"/>
  <c r="AN65" i="22"/>
  <c r="AP65" i="22"/>
  <c r="AQ65" i="22"/>
  <c r="AB66" i="22"/>
  <c r="AC20" i="22"/>
  <c r="AC66" i="22"/>
  <c r="AE20" i="22"/>
  <c r="AE66" i="22"/>
  <c r="AF20" i="22"/>
  <c r="AF66" i="22"/>
  <c r="AH20" i="22"/>
  <c r="AH66" i="22"/>
  <c r="AI20" i="22"/>
  <c r="AI66" i="22"/>
  <c r="AJ66" i="22"/>
  <c r="AK20" i="22"/>
  <c r="AK66" i="22"/>
  <c r="AM20" i="22"/>
  <c r="AM66" i="22"/>
  <c r="AN20" i="22"/>
  <c r="AN66" i="22"/>
  <c r="AP20" i="22"/>
  <c r="AP66" i="22"/>
  <c r="AQ20" i="22"/>
  <c r="AQ66" i="22"/>
  <c r="AB67" i="22"/>
  <c r="AC21" i="22"/>
  <c r="AC67" i="22"/>
  <c r="AE21" i="22"/>
  <c r="AE67" i="22"/>
  <c r="AF21" i="22"/>
  <c r="AF67" i="22"/>
  <c r="AH21" i="22"/>
  <c r="AH67" i="22"/>
  <c r="AI21" i="22"/>
  <c r="AI67" i="22"/>
  <c r="AJ67" i="22"/>
  <c r="AK21" i="22"/>
  <c r="AK67" i="22"/>
  <c r="AM21" i="22"/>
  <c r="AM67" i="22"/>
  <c r="AN21" i="22"/>
  <c r="AN67" i="22"/>
  <c r="AP21" i="22"/>
  <c r="AP67" i="22"/>
  <c r="AQ21" i="22"/>
  <c r="AQ67" i="22"/>
  <c r="AB68" i="22"/>
  <c r="AC22" i="22"/>
  <c r="AC68" i="22"/>
  <c r="AE22" i="22"/>
  <c r="AE68" i="22"/>
  <c r="AF22" i="22"/>
  <c r="AF68" i="22"/>
  <c r="AH22" i="22"/>
  <c r="AH68" i="22"/>
  <c r="AI22" i="22"/>
  <c r="AI68" i="22"/>
  <c r="AJ68" i="22"/>
  <c r="AK22" i="22"/>
  <c r="AK68" i="22"/>
  <c r="AM22" i="22"/>
  <c r="AM68" i="22"/>
  <c r="AN22" i="22"/>
  <c r="AN68" i="22"/>
  <c r="AP22" i="22"/>
  <c r="AP68" i="22"/>
  <c r="AQ22" i="22"/>
  <c r="AQ68" i="22"/>
  <c r="AB69" i="22"/>
  <c r="AC69" i="22"/>
  <c r="AE69" i="22"/>
  <c r="AF69" i="22"/>
  <c r="AH69" i="22"/>
  <c r="AI69" i="22"/>
  <c r="AJ69" i="22"/>
  <c r="AK69" i="22"/>
  <c r="AM69" i="22"/>
  <c r="AN69" i="22"/>
  <c r="AP69" i="22"/>
  <c r="AQ69" i="22"/>
  <c r="AB70" i="22"/>
  <c r="AE70" i="22"/>
  <c r="AF70" i="22"/>
  <c r="AH70" i="22"/>
  <c r="AI70" i="22"/>
  <c r="AJ70" i="22"/>
  <c r="AK70" i="22"/>
  <c r="AM70" i="22"/>
  <c r="AN70" i="22"/>
  <c r="AP70" i="22"/>
  <c r="AQ70" i="22"/>
  <c r="AK51" i="22"/>
  <c r="AM5" i="22"/>
  <c r="AM51" i="22"/>
  <c r="AN5" i="22"/>
  <c r="AN51" i="22"/>
  <c r="AP5" i="22"/>
  <c r="AP51" i="22"/>
  <c r="AQ5" i="22"/>
  <c r="AQ51" i="22"/>
  <c r="AJ51" i="22"/>
  <c r="AE5" i="22"/>
  <c r="AE51" i="22"/>
  <c r="AF5" i="22"/>
  <c r="AF51" i="22"/>
  <c r="AH5" i="22"/>
  <c r="AH51" i="22"/>
  <c r="AI5" i="22"/>
  <c r="AI51" i="22"/>
  <c r="AB51" i="22"/>
  <c r="AA52" i="22"/>
  <c r="AA53" i="22"/>
  <c r="AA54" i="22"/>
  <c r="AA55" i="22"/>
  <c r="AA56" i="22"/>
  <c r="AA57" i="22"/>
  <c r="AA58" i="22"/>
  <c r="AA59" i="22"/>
  <c r="AA60" i="22"/>
  <c r="AA61" i="22"/>
  <c r="AA62" i="22"/>
  <c r="AA63" i="22"/>
  <c r="AA64" i="22"/>
  <c r="AA65" i="22"/>
  <c r="AA66" i="22"/>
  <c r="AA67" i="22"/>
  <c r="AA68" i="22"/>
  <c r="AA69" i="22"/>
  <c r="AI113" i="22"/>
  <c r="AH113" i="22"/>
  <c r="AF113" i="22"/>
  <c r="AE113" i="22"/>
  <c r="AC113" i="22"/>
  <c r="AI112" i="22"/>
  <c r="AH112" i="22"/>
  <c r="AF112" i="22"/>
  <c r="AE112" i="22"/>
  <c r="AC112" i="22"/>
  <c r="AA95" i="22"/>
  <c r="AA96" i="22"/>
  <c r="AA97" i="22"/>
  <c r="AA98" i="22"/>
  <c r="AA99" i="22"/>
  <c r="AA100" i="22"/>
  <c r="AA101" i="22"/>
  <c r="AA102" i="22"/>
  <c r="AA103" i="22"/>
  <c r="AA104" i="22"/>
  <c r="AA105" i="22"/>
  <c r="AA106" i="22"/>
  <c r="AA107" i="22"/>
  <c r="AA108" i="22"/>
  <c r="AA109" i="22"/>
  <c r="AA110" i="22"/>
  <c r="AA111" i="22"/>
  <c r="AA112" i="22"/>
  <c r="AI111" i="22"/>
  <c r="AH111" i="22"/>
  <c r="AF111" i="22"/>
  <c r="AE111" i="22"/>
  <c r="AC111" i="22"/>
  <c r="AI110" i="22"/>
  <c r="AH110" i="22"/>
  <c r="AF110" i="22"/>
  <c r="AE110" i="22"/>
  <c r="AC110" i="22"/>
  <c r="AI109" i="22"/>
  <c r="AH109" i="22"/>
  <c r="AF109" i="22"/>
  <c r="AE109" i="22"/>
  <c r="AC109" i="22"/>
  <c r="AI108" i="22"/>
  <c r="AH108" i="22"/>
  <c r="AF108" i="22"/>
  <c r="AE108" i="22"/>
  <c r="AC108" i="22"/>
  <c r="AI107" i="22"/>
  <c r="AH107" i="22"/>
  <c r="AF107" i="22"/>
  <c r="AE107" i="22"/>
  <c r="AC107" i="22"/>
  <c r="AI106" i="22"/>
  <c r="AH106" i="22"/>
  <c r="AF106" i="22"/>
  <c r="AE106" i="22"/>
  <c r="AC106" i="22"/>
  <c r="AI105" i="22"/>
  <c r="AH105" i="22"/>
  <c r="AF105" i="22"/>
  <c r="AE105" i="22"/>
  <c r="AC105" i="22"/>
  <c r="AI104" i="22"/>
  <c r="AH104" i="22"/>
  <c r="AF104" i="22"/>
  <c r="AE104" i="22"/>
  <c r="AC104" i="22"/>
  <c r="AI103" i="22"/>
  <c r="AH103" i="22"/>
  <c r="AF103" i="22"/>
  <c r="AE103" i="22"/>
  <c r="AC103" i="22"/>
  <c r="AI102" i="22"/>
  <c r="AH102" i="22"/>
  <c r="AF102" i="22"/>
  <c r="AE102" i="22"/>
  <c r="AC102" i="22"/>
  <c r="AI101" i="22"/>
  <c r="AH101" i="22"/>
  <c r="AF101" i="22"/>
  <c r="AE101" i="22"/>
  <c r="AC101" i="22"/>
  <c r="AI100" i="22"/>
  <c r="AH100" i="22"/>
  <c r="AF100" i="22"/>
  <c r="AE100" i="22"/>
  <c r="AC100" i="22"/>
  <c r="AI99" i="22"/>
  <c r="AH99" i="22"/>
  <c r="AF99" i="22"/>
  <c r="AE99" i="22"/>
  <c r="AC99" i="22"/>
  <c r="AI98" i="22"/>
  <c r="AH98" i="22"/>
  <c r="AF98" i="22"/>
  <c r="AE98" i="22"/>
  <c r="AC98" i="22"/>
  <c r="AI97" i="22"/>
  <c r="AH97" i="22"/>
  <c r="AF97" i="22"/>
  <c r="AE97" i="22"/>
  <c r="AC97" i="22"/>
  <c r="AI96" i="22"/>
  <c r="AH96" i="22"/>
  <c r="AF96" i="22"/>
  <c r="AE96" i="22"/>
  <c r="AC96" i="22"/>
  <c r="AI95" i="22"/>
  <c r="AH95" i="22"/>
  <c r="AF95" i="22"/>
  <c r="AE95" i="22"/>
  <c r="AC95" i="22"/>
  <c r="AI94" i="22"/>
  <c r="AH94" i="22"/>
  <c r="AF94" i="22"/>
  <c r="AE94" i="22"/>
  <c r="AQ91" i="22"/>
  <c r="AP91" i="22"/>
  <c r="AN91" i="22"/>
  <c r="AM91" i="22"/>
  <c r="AK91" i="22"/>
  <c r="AJ91" i="22"/>
  <c r="AI91" i="22"/>
  <c r="AH91" i="22"/>
  <c r="AG91" i="22"/>
  <c r="AF91" i="22"/>
  <c r="AE91" i="22"/>
  <c r="AD91" i="22"/>
  <c r="AC91" i="22"/>
  <c r="AQ90" i="22"/>
  <c r="AP90" i="22"/>
  <c r="AN90" i="22"/>
  <c r="AM90" i="22"/>
  <c r="AK90" i="22"/>
  <c r="AJ90" i="22"/>
  <c r="AI90" i="22"/>
  <c r="AH90" i="22"/>
  <c r="AG90" i="22"/>
  <c r="AF90" i="22"/>
  <c r="AE90" i="22"/>
  <c r="AD90" i="22"/>
  <c r="AC90" i="22"/>
  <c r="AB90" i="22"/>
  <c r="AA73" i="22"/>
  <c r="AA74" i="22"/>
  <c r="AA75" i="22"/>
  <c r="AA76" i="22"/>
  <c r="AA77" i="22"/>
  <c r="AA78" i="22"/>
  <c r="AA79" i="22"/>
  <c r="AA80" i="22"/>
  <c r="AA81" i="22"/>
  <c r="AA82" i="22"/>
  <c r="AA83" i="22"/>
  <c r="AA84" i="22"/>
  <c r="AA85" i="22"/>
  <c r="AA86" i="22"/>
  <c r="AA87" i="22"/>
  <c r="AA88" i="22"/>
  <c r="AA89" i="22"/>
  <c r="AA90" i="22"/>
  <c r="AQ89" i="22"/>
  <c r="AP89" i="22"/>
  <c r="AN89" i="22"/>
  <c r="AM89" i="22"/>
  <c r="AK89" i="22"/>
  <c r="AJ89" i="22"/>
  <c r="AI89" i="22"/>
  <c r="AH89" i="22"/>
  <c r="AG89" i="22"/>
  <c r="AF89" i="22"/>
  <c r="AE89" i="22"/>
  <c r="AD89" i="22"/>
  <c r="AC89" i="22"/>
  <c r="AB89" i="22"/>
  <c r="AQ88" i="22"/>
  <c r="AP88" i="22"/>
  <c r="AN88" i="22"/>
  <c r="AM88" i="22"/>
  <c r="AK88" i="22"/>
  <c r="AJ88" i="22"/>
  <c r="AI88" i="22"/>
  <c r="AH88" i="22"/>
  <c r="AG88" i="22"/>
  <c r="AF88" i="22"/>
  <c r="AE88" i="22"/>
  <c r="AD88" i="22"/>
  <c r="AC88" i="22"/>
  <c r="AB88" i="22"/>
  <c r="AQ87" i="22"/>
  <c r="AP87" i="22"/>
  <c r="AN87" i="22"/>
  <c r="AM87" i="22"/>
  <c r="AK87" i="22"/>
  <c r="AJ87" i="22"/>
  <c r="AI87" i="22"/>
  <c r="AH87" i="22"/>
  <c r="AG87" i="22"/>
  <c r="AF87" i="22"/>
  <c r="AE87" i="22"/>
  <c r="AD87" i="22"/>
  <c r="AC87" i="22"/>
  <c r="AB87" i="22"/>
  <c r="AQ86" i="22"/>
  <c r="AP86" i="22"/>
  <c r="AN86" i="22"/>
  <c r="AM86" i="22"/>
  <c r="AK86" i="22"/>
  <c r="AJ86" i="22"/>
  <c r="AI86" i="22"/>
  <c r="AH86" i="22"/>
  <c r="AG86" i="22"/>
  <c r="AF86" i="22"/>
  <c r="AE86" i="22"/>
  <c r="AD86" i="22"/>
  <c r="AC86" i="22"/>
  <c r="AB86" i="22"/>
  <c r="AQ85" i="22"/>
  <c r="AP85" i="22"/>
  <c r="AN85" i="22"/>
  <c r="AM85" i="22"/>
  <c r="AK85" i="22"/>
  <c r="AJ85" i="22"/>
  <c r="AI85" i="22"/>
  <c r="AH85" i="22"/>
  <c r="AG85" i="22"/>
  <c r="AF85" i="22"/>
  <c r="AE85" i="22"/>
  <c r="AD85" i="22"/>
  <c r="AC85" i="22"/>
  <c r="AB85" i="22"/>
  <c r="AQ84" i="22"/>
  <c r="AP84" i="22"/>
  <c r="AN84" i="22"/>
  <c r="AM84" i="22"/>
  <c r="AK84" i="22"/>
  <c r="AJ84" i="22"/>
  <c r="AI84" i="22"/>
  <c r="AH84" i="22"/>
  <c r="AG84" i="22"/>
  <c r="AF84" i="22"/>
  <c r="AE84" i="22"/>
  <c r="AD84" i="22"/>
  <c r="AC84" i="22"/>
  <c r="AB84" i="22"/>
  <c r="AQ83" i="22"/>
  <c r="AP83" i="22"/>
  <c r="AN83" i="22"/>
  <c r="AM83" i="22"/>
  <c r="AK83" i="22"/>
  <c r="AJ83" i="22"/>
  <c r="AI83" i="22"/>
  <c r="AH83" i="22"/>
  <c r="AG83" i="22"/>
  <c r="AF83" i="22"/>
  <c r="AE83" i="22"/>
  <c r="AD83" i="22"/>
  <c r="AC83" i="22"/>
  <c r="AB83" i="22"/>
  <c r="AQ82" i="22"/>
  <c r="AP82" i="22"/>
  <c r="AN82" i="22"/>
  <c r="AM82" i="22"/>
  <c r="AK82" i="22"/>
  <c r="AJ82" i="22"/>
  <c r="AI82" i="22"/>
  <c r="AH82" i="22"/>
  <c r="AG82" i="22"/>
  <c r="AF82" i="22"/>
  <c r="AE82" i="22"/>
  <c r="AD82" i="22"/>
  <c r="AC82" i="22"/>
  <c r="AB82" i="22"/>
  <c r="AQ81" i="22"/>
  <c r="AP81" i="22"/>
  <c r="AN81" i="22"/>
  <c r="AM81" i="22"/>
  <c r="AK81" i="22"/>
  <c r="AJ81" i="22"/>
  <c r="AI81" i="22"/>
  <c r="AH81" i="22"/>
  <c r="AG81" i="22"/>
  <c r="AF81" i="22"/>
  <c r="AE81" i="22"/>
  <c r="AD81" i="22"/>
  <c r="AC81" i="22"/>
  <c r="AB81" i="22"/>
  <c r="AQ80" i="22"/>
  <c r="AP80" i="22"/>
  <c r="AN80" i="22"/>
  <c r="AM80" i="22"/>
  <c r="AK80" i="22"/>
  <c r="AJ80" i="22"/>
  <c r="AI80" i="22"/>
  <c r="AH80" i="22"/>
  <c r="AG80" i="22"/>
  <c r="AF80" i="22"/>
  <c r="AE80" i="22"/>
  <c r="AD80" i="22"/>
  <c r="AC80" i="22"/>
  <c r="AB80" i="22"/>
  <c r="AQ79" i="22"/>
  <c r="AP79" i="22"/>
  <c r="AN79" i="22"/>
  <c r="AM79" i="22"/>
  <c r="AK79" i="22"/>
  <c r="AJ79" i="22"/>
  <c r="AI79" i="22"/>
  <c r="AH79" i="22"/>
  <c r="AG79" i="22"/>
  <c r="AF79" i="22"/>
  <c r="AE79" i="22"/>
  <c r="AD79" i="22"/>
  <c r="AC79" i="22"/>
  <c r="AB79" i="22"/>
  <c r="AQ78" i="22"/>
  <c r="AP78" i="22"/>
  <c r="AN78" i="22"/>
  <c r="AM78" i="22"/>
  <c r="AK78" i="22"/>
  <c r="AJ78" i="22"/>
  <c r="AI78" i="22"/>
  <c r="AH78" i="22"/>
  <c r="AG78" i="22"/>
  <c r="AF78" i="22"/>
  <c r="AE78" i="22"/>
  <c r="AD78" i="22"/>
  <c r="AC78" i="22"/>
  <c r="AB78" i="22"/>
  <c r="AQ77" i="22"/>
  <c r="AP77" i="22"/>
  <c r="AN77" i="22"/>
  <c r="AM77" i="22"/>
  <c r="AK77" i="22"/>
  <c r="AJ77" i="22"/>
  <c r="AI77" i="22"/>
  <c r="AH77" i="22"/>
  <c r="AG77" i="22"/>
  <c r="AF77" i="22"/>
  <c r="AE77" i="22"/>
  <c r="AD77" i="22"/>
  <c r="AC77" i="22"/>
  <c r="AB77" i="22"/>
  <c r="AQ76" i="22"/>
  <c r="AP76" i="22"/>
  <c r="AN76" i="22"/>
  <c r="AM76" i="22"/>
  <c r="AK76" i="22"/>
  <c r="AJ76" i="22"/>
  <c r="AI76" i="22"/>
  <c r="AH76" i="22"/>
  <c r="AG76" i="22"/>
  <c r="AF76" i="22"/>
  <c r="AE76" i="22"/>
  <c r="AD76" i="22"/>
  <c r="AC76" i="22"/>
  <c r="AB76" i="22"/>
  <c r="AQ75" i="22"/>
  <c r="AP75" i="22"/>
  <c r="AN75" i="22"/>
  <c r="AM75" i="22"/>
  <c r="AK75" i="22"/>
  <c r="AJ75" i="22"/>
  <c r="AI75" i="22"/>
  <c r="AH75" i="22"/>
  <c r="AG75" i="22"/>
  <c r="AF75" i="22"/>
  <c r="AE75" i="22"/>
  <c r="AD75" i="22"/>
  <c r="AC75" i="22"/>
  <c r="AB75" i="22"/>
  <c r="AQ74" i="22"/>
  <c r="AP74" i="22"/>
  <c r="AN74" i="22"/>
  <c r="AM74" i="22"/>
  <c r="AK74" i="22"/>
  <c r="AJ74" i="22"/>
  <c r="AI74" i="22"/>
  <c r="AH74" i="22"/>
  <c r="AG74" i="22"/>
  <c r="AF74" i="22"/>
  <c r="AE74" i="22"/>
  <c r="AD74" i="22"/>
  <c r="AC74" i="22"/>
  <c r="AB74" i="22"/>
  <c r="AQ73" i="22"/>
  <c r="AP73" i="22"/>
  <c r="AN73" i="22"/>
  <c r="AM73" i="22"/>
  <c r="AK73" i="22"/>
  <c r="AJ73" i="22"/>
  <c r="AI73" i="22"/>
  <c r="AH73" i="22"/>
  <c r="AG73" i="22"/>
  <c r="AF73" i="22"/>
  <c r="AE73" i="22"/>
  <c r="AD73" i="22"/>
  <c r="AC73" i="22"/>
  <c r="AB73" i="22"/>
  <c r="AQ72" i="22"/>
  <c r="AP72" i="22"/>
  <c r="AN72" i="22"/>
  <c r="AM72" i="22"/>
  <c r="AJ72" i="22"/>
  <c r="AI72" i="22"/>
  <c r="AH72" i="22"/>
  <c r="AG72" i="22"/>
  <c r="AF72" i="22"/>
  <c r="AE72" i="22"/>
  <c r="AD72" i="22"/>
  <c r="AC72" i="22"/>
  <c r="AB72" i="22"/>
  <c r="AQ48" i="22"/>
  <c r="AP48" i="22"/>
  <c r="AN48" i="22"/>
  <c r="AM48" i="22"/>
  <c r="AL48" i="22"/>
  <c r="AK48" i="22"/>
  <c r="AJ48" i="22"/>
  <c r="AI48" i="22"/>
  <c r="AH48" i="22"/>
  <c r="AG48" i="22"/>
  <c r="AF48" i="22"/>
  <c r="AE48" i="22"/>
  <c r="AD48" i="22"/>
  <c r="AC48" i="22"/>
  <c r="AB48" i="22"/>
  <c r="AQ47" i="22"/>
  <c r="AP47" i="22"/>
  <c r="AO47" i="22"/>
  <c r="AN47" i="22"/>
  <c r="AM47" i="22"/>
  <c r="AL47" i="22"/>
  <c r="AK47" i="22"/>
  <c r="AJ47" i="22"/>
  <c r="AI47" i="22"/>
  <c r="AH47" i="22"/>
  <c r="AG47" i="22"/>
  <c r="AF47" i="22"/>
  <c r="AE47" i="22"/>
  <c r="AD47" i="22"/>
  <c r="AC47" i="22"/>
  <c r="AB47" i="22"/>
  <c r="AQ45" i="22"/>
  <c r="AP45" i="22"/>
  <c r="AO45" i="22"/>
  <c r="AN45" i="22"/>
  <c r="AM45" i="22"/>
  <c r="AL45" i="22"/>
  <c r="AK45" i="22"/>
  <c r="AJ45" i="22"/>
  <c r="AI45" i="22"/>
  <c r="AH45" i="22"/>
  <c r="AG45" i="22"/>
  <c r="AF45" i="22"/>
  <c r="AE45" i="22"/>
  <c r="AD45" i="22"/>
  <c r="AC45" i="22"/>
  <c r="AB45" i="22"/>
  <c r="AA28" i="22"/>
  <c r="AA29" i="22"/>
  <c r="AA30" i="22"/>
  <c r="AA31" i="22"/>
  <c r="AA32" i="22"/>
  <c r="AA33" i="22"/>
  <c r="AA34" i="22"/>
  <c r="AA35" i="22"/>
  <c r="AA36" i="22"/>
  <c r="AA37" i="22"/>
  <c r="AA38" i="22"/>
  <c r="AA39" i="22"/>
  <c r="AA40" i="22"/>
  <c r="AA41" i="22"/>
  <c r="AA42" i="22"/>
  <c r="AA43" i="22"/>
  <c r="AA44" i="22"/>
  <c r="AA45" i="22"/>
  <c r="AQ44" i="22"/>
  <c r="AP44" i="22"/>
  <c r="AO44" i="22"/>
  <c r="AN44" i="22"/>
  <c r="AM44" i="22"/>
  <c r="AL44" i="22"/>
  <c r="AK44" i="22"/>
  <c r="AJ44" i="22"/>
  <c r="AI44" i="22"/>
  <c r="AH44" i="22"/>
  <c r="AG44" i="22"/>
  <c r="AF44" i="22"/>
  <c r="AE44" i="22"/>
  <c r="AD44" i="22"/>
  <c r="AC44" i="22"/>
  <c r="AB44" i="22"/>
  <c r="AQ43" i="22"/>
  <c r="AP43" i="22"/>
  <c r="AO43" i="22"/>
  <c r="AN43" i="22"/>
  <c r="AM43" i="22"/>
  <c r="AL43" i="22"/>
  <c r="AK43" i="22"/>
  <c r="AJ43" i="22"/>
  <c r="AI43" i="22"/>
  <c r="AH43" i="22"/>
  <c r="AG43" i="22"/>
  <c r="AF43" i="22"/>
  <c r="AE43" i="22"/>
  <c r="AD43" i="22"/>
  <c r="AC43" i="22"/>
  <c r="AB43" i="22"/>
  <c r="AQ42" i="22"/>
  <c r="AP42" i="22"/>
  <c r="AO42" i="22"/>
  <c r="AN42" i="22"/>
  <c r="AM42" i="22"/>
  <c r="AL42" i="22"/>
  <c r="AK42" i="22"/>
  <c r="AJ42" i="22"/>
  <c r="AI42" i="22"/>
  <c r="AH42" i="22"/>
  <c r="AG42" i="22"/>
  <c r="AF42" i="22"/>
  <c r="AE42" i="22"/>
  <c r="AD42" i="22"/>
  <c r="AC42" i="22"/>
  <c r="AB42" i="22"/>
  <c r="AQ41" i="22"/>
  <c r="AP41" i="22"/>
  <c r="AO41" i="22"/>
  <c r="AN41" i="22"/>
  <c r="AM41" i="22"/>
  <c r="AL41" i="22"/>
  <c r="AK41" i="22"/>
  <c r="AJ41" i="22"/>
  <c r="AI41" i="22"/>
  <c r="AH41" i="22"/>
  <c r="AG41" i="22"/>
  <c r="AF41" i="22"/>
  <c r="AE41" i="22"/>
  <c r="AD41" i="22"/>
  <c r="AC41" i="22"/>
  <c r="AB41" i="22"/>
  <c r="AQ40" i="22"/>
  <c r="AP40" i="22"/>
  <c r="AO40" i="22"/>
  <c r="AN40" i="22"/>
  <c r="AM40" i="22"/>
  <c r="AL40" i="22"/>
  <c r="AK40" i="22"/>
  <c r="AJ40" i="22"/>
  <c r="AI40" i="22"/>
  <c r="AH40" i="22"/>
  <c r="AG40" i="22"/>
  <c r="AF40" i="22"/>
  <c r="AE40" i="22"/>
  <c r="AD40" i="22"/>
  <c r="AC40" i="22"/>
  <c r="AB40" i="22"/>
  <c r="AQ39" i="22"/>
  <c r="AP39" i="22"/>
  <c r="AO39" i="22"/>
  <c r="AN39" i="22"/>
  <c r="AM39" i="22"/>
  <c r="AL39" i="22"/>
  <c r="AK39" i="22"/>
  <c r="AJ39" i="22"/>
  <c r="AI39" i="22"/>
  <c r="AH39" i="22"/>
  <c r="AG39" i="22"/>
  <c r="AF39" i="22"/>
  <c r="AE39" i="22"/>
  <c r="AD39" i="22"/>
  <c r="AC39" i="22"/>
  <c r="AB39" i="22"/>
  <c r="AQ38" i="22"/>
  <c r="AP38" i="22"/>
  <c r="AO38" i="22"/>
  <c r="AN38" i="22"/>
  <c r="AM38" i="22"/>
  <c r="AL38" i="22"/>
  <c r="AK38" i="22"/>
  <c r="AJ38" i="22"/>
  <c r="AI38" i="22"/>
  <c r="AH38" i="22"/>
  <c r="AG38" i="22"/>
  <c r="AF38" i="22"/>
  <c r="AE38" i="22"/>
  <c r="AD38" i="22"/>
  <c r="AC38" i="22"/>
  <c r="AB38" i="22"/>
  <c r="AQ37" i="22"/>
  <c r="AP37" i="22"/>
  <c r="AO37" i="22"/>
  <c r="AN37" i="22"/>
  <c r="AM37" i="22"/>
  <c r="AL37" i="22"/>
  <c r="AK37" i="22"/>
  <c r="AJ37" i="22"/>
  <c r="AI37" i="22"/>
  <c r="AH37" i="22"/>
  <c r="AG37" i="22"/>
  <c r="AF37" i="22"/>
  <c r="AE37" i="22"/>
  <c r="AD37" i="22"/>
  <c r="AC37" i="22"/>
  <c r="AB37" i="22"/>
  <c r="AQ36" i="22"/>
  <c r="AP36" i="22"/>
  <c r="AO36" i="22"/>
  <c r="AN36" i="22"/>
  <c r="AM36" i="22"/>
  <c r="AL36" i="22"/>
  <c r="AK36" i="22"/>
  <c r="AJ36" i="22"/>
  <c r="AI36" i="22"/>
  <c r="AH36" i="22"/>
  <c r="AG36" i="22"/>
  <c r="AF36" i="22"/>
  <c r="AE36" i="22"/>
  <c r="AD36" i="22"/>
  <c r="AC36" i="22"/>
  <c r="AB36" i="22"/>
  <c r="AQ35" i="22"/>
  <c r="AP35" i="22"/>
  <c r="AO35" i="22"/>
  <c r="AN35" i="22"/>
  <c r="AM35" i="22"/>
  <c r="AL35" i="22"/>
  <c r="AK35" i="22"/>
  <c r="AJ35" i="22"/>
  <c r="AI35" i="22"/>
  <c r="AH35" i="22"/>
  <c r="AG35" i="22"/>
  <c r="AF35" i="22"/>
  <c r="AE35" i="22"/>
  <c r="AD35" i="22"/>
  <c r="AC35" i="22"/>
  <c r="AB35" i="22"/>
  <c r="AQ34" i="22"/>
  <c r="AP34" i="22"/>
  <c r="AO34" i="22"/>
  <c r="AN34" i="22"/>
  <c r="AM34" i="22"/>
  <c r="AL34" i="22"/>
  <c r="AK34" i="22"/>
  <c r="AJ34" i="22"/>
  <c r="AI34" i="22"/>
  <c r="AH34" i="22"/>
  <c r="AG34" i="22"/>
  <c r="AF34" i="22"/>
  <c r="AE34" i="22"/>
  <c r="AD34" i="22"/>
  <c r="AC34" i="22"/>
  <c r="AB34" i="22"/>
  <c r="AQ33" i="22"/>
  <c r="AP33" i="22"/>
  <c r="AO33" i="22"/>
  <c r="AN33" i="22"/>
  <c r="AM33" i="22"/>
  <c r="AL33" i="22"/>
  <c r="AK33" i="22"/>
  <c r="AJ33" i="22"/>
  <c r="AI33" i="22"/>
  <c r="AH33" i="22"/>
  <c r="AG33" i="22"/>
  <c r="AF33" i="22"/>
  <c r="AE33" i="22"/>
  <c r="AD33" i="22"/>
  <c r="AC33" i="22"/>
  <c r="AB33" i="22"/>
  <c r="AQ32" i="22"/>
  <c r="AP32" i="22"/>
  <c r="AO32" i="22"/>
  <c r="AN32" i="22"/>
  <c r="AM32" i="22"/>
  <c r="AL32" i="22"/>
  <c r="AK32" i="22"/>
  <c r="AJ32" i="22"/>
  <c r="AI32" i="22"/>
  <c r="AH32" i="22"/>
  <c r="AG32" i="22"/>
  <c r="AF32" i="22"/>
  <c r="AE32" i="22"/>
  <c r="AD32" i="22"/>
  <c r="AC32" i="22"/>
  <c r="AB32" i="22"/>
  <c r="AQ31" i="22"/>
  <c r="AP31" i="22"/>
  <c r="AO31" i="22"/>
  <c r="AN31" i="22"/>
  <c r="AM31" i="22"/>
  <c r="AL31" i="22"/>
  <c r="AK31" i="22"/>
  <c r="AJ31" i="22"/>
  <c r="AI31" i="22"/>
  <c r="AH31" i="22"/>
  <c r="AG31" i="22"/>
  <c r="AF31" i="22"/>
  <c r="AE31" i="22"/>
  <c r="AD31" i="22"/>
  <c r="AC31" i="22"/>
  <c r="AB31" i="22"/>
  <c r="AQ30" i="22"/>
  <c r="AP30" i="22"/>
  <c r="AO30" i="22"/>
  <c r="AN30" i="22"/>
  <c r="AM30" i="22"/>
  <c r="AL30" i="22"/>
  <c r="AK30" i="22"/>
  <c r="AJ30" i="22"/>
  <c r="AI30" i="22"/>
  <c r="AH30" i="22"/>
  <c r="AG30" i="22"/>
  <c r="AF30" i="22"/>
  <c r="AE30" i="22"/>
  <c r="AD30" i="22"/>
  <c r="AC30" i="22"/>
  <c r="AB30" i="22"/>
  <c r="AQ29" i="22"/>
  <c r="AP29" i="22"/>
  <c r="AO29" i="22"/>
  <c r="AN29" i="22"/>
  <c r="AM29" i="22"/>
  <c r="AL29" i="22"/>
  <c r="AK29" i="22"/>
  <c r="AJ29" i="22"/>
  <c r="AI29" i="22"/>
  <c r="AH29" i="22"/>
  <c r="AG29" i="22"/>
  <c r="AF29" i="22"/>
  <c r="AE29" i="22"/>
  <c r="AD29" i="22"/>
  <c r="AC29" i="22"/>
  <c r="AB29" i="22"/>
  <c r="AQ28" i="22"/>
  <c r="AP28" i="22"/>
  <c r="AO28" i="22"/>
  <c r="AN28" i="22"/>
  <c r="AM28" i="22"/>
  <c r="AL28" i="22"/>
  <c r="AK28" i="22"/>
  <c r="AJ28" i="22"/>
  <c r="AI28" i="22"/>
  <c r="AH28" i="22"/>
  <c r="AG28" i="22"/>
  <c r="AF28" i="22"/>
  <c r="AE28" i="22"/>
  <c r="AD28" i="22"/>
  <c r="AC28" i="22"/>
  <c r="AB28" i="22"/>
  <c r="AA6" i="22"/>
  <c r="AA7" i="22"/>
  <c r="AA8" i="22"/>
  <c r="AA9" i="22"/>
  <c r="AA10" i="22"/>
  <c r="AA11" i="22"/>
  <c r="AA12" i="22"/>
  <c r="AA13" i="22"/>
  <c r="AA14" i="22"/>
  <c r="AA15" i="22"/>
  <c r="AA16" i="22"/>
  <c r="AA17" i="22"/>
  <c r="AA18" i="22"/>
  <c r="AA19" i="22"/>
  <c r="AA20" i="22"/>
  <c r="AA21" i="22"/>
  <c r="AA22" i="22"/>
  <c r="AA23" i="22"/>
  <c r="T16" i="14"/>
  <c r="AJ16" i="14"/>
  <c r="T33" i="14"/>
  <c r="T7" i="14"/>
  <c r="AJ7" i="14"/>
  <c r="T24" i="14"/>
  <c r="T8" i="14"/>
  <c r="AJ8" i="14"/>
  <c r="T25" i="14"/>
  <c r="T9" i="14"/>
  <c r="AJ9" i="14"/>
  <c r="T26" i="14"/>
  <c r="T10" i="14"/>
  <c r="AJ10" i="14"/>
  <c r="T27" i="14"/>
  <c r="T11" i="14"/>
  <c r="AJ11" i="14"/>
  <c r="T28" i="14"/>
  <c r="T12" i="14"/>
  <c r="AJ12" i="14"/>
  <c r="T29" i="14"/>
  <c r="T13" i="14"/>
  <c r="AJ13" i="14"/>
  <c r="T30" i="14"/>
  <c r="T14" i="14"/>
  <c r="AJ14" i="14"/>
  <c r="T31" i="14"/>
  <c r="T15" i="14"/>
  <c r="AJ15" i="14"/>
  <c r="T32" i="14"/>
  <c r="U7" i="14"/>
  <c r="U24" i="14"/>
  <c r="V7" i="14"/>
  <c r="V24" i="14"/>
  <c r="X7" i="14"/>
  <c r="W24" i="14"/>
  <c r="AA7" i="14"/>
  <c r="X24" i="14"/>
  <c r="AD7" i="14"/>
  <c r="Y24" i="14"/>
  <c r="AG7" i="14"/>
  <c r="Z24" i="14"/>
  <c r="U8" i="14"/>
  <c r="U25" i="14"/>
  <c r="V8" i="14"/>
  <c r="V25" i="14"/>
  <c r="X8" i="14"/>
  <c r="W25" i="14"/>
  <c r="AA8" i="14"/>
  <c r="X25" i="14"/>
  <c r="AD8" i="14"/>
  <c r="Y25" i="14"/>
  <c r="AG8" i="14"/>
  <c r="Z25" i="14"/>
  <c r="U9" i="14"/>
  <c r="U26" i="14"/>
  <c r="V9" i="14"/>
  <c r="V26" i="14"/>
  <c r="X9" i="14"/>
  <c r="W26" i="14"/>
  <c r="AA9" i="14"/>
  <c r="X26" i="14"/>
  <c r="AD9" i="14"/>
  <c r="Y26" i="14"/>
  <c r="AG9" i="14"/>
  <c r="Z26" i="14"/>
  <c r="U10" i="14"/>
  <c r="U27" i="14"/>
  <c r="V10" i="14"/>
  <c r="V27" i="14"/>
  <c r="X10" i="14"/>
  <c r="W27" i="14"/>
  <c r="AA10" i="14"/>
  <c r="X27" i="14"/>
  <c r="AD10" i="14"/>
  <c r="Y27" i="14"/>
  <c r="AG10" i="14"/>
  <c r="Z27" i="14"/>
  <c r="U11" i="14"/>
  <c r="U28" i="14"/>
  <c r="V11" i="14"/>
  <c r="V28" i="14"/>
  <c r="X11" i="14"/>
  <c r="W28" i="14"/>
  <c r="AA11" i="14"/>
  <c r="X28" i="14"/>
  <c r="AD11" i="14"/>
  <c r="Y28" i="14"/>
  <c r="AG11" i="14"/>
  <c r="Z28" i="14"/>
  <c r="U12" i="14"/>
  <c r="U29" i="14"/>
  <c r="V12" i="14"/>
  <c r="V29" i="14"/>
  <c r="X12" i="14"/>
  <c r="W29" i="14"/>
  <c r="AA12" i="14"/>
  <c r="X29" i="14"/>
  <c r="AD12" i="14"/>
  <c r="Y29" i="14"/>
  <c r="AG12" i="14"/>
  <c r="Z29" i="14"/>
  <c r="U13" i="14"/>
  <c r="U30" i="14"/>
  <c r="V13" i="14"/>
  <c r="V30" i="14"/>
  <c r="X13" i="14"/>
  <c r="W30" i="14"/>
  <c r="AA13" i="14"/>
  <c r="X30" i="14"/>
  <c r="AD13" i="14"/>
  <c r="Y30" i="14"/>
  <c r="AG13" i="14"/>
  <c r="Z30" i="14"/>
  <c r="U14" i="14"/>
  <c r="U31" i="14"/>
  <c r="V14" i="14"/>
  <c r="V31" i="14"/>
  <c r="X14" i="14"/>
  <c r="W31" i="14"/>
  <c r="AA14" i="14"/>
  <c r="X31" i="14"/>
  <c r="AD14" i="14"/>
  <c r="Y31" i="14"/>
  <c r="AG14" i="14"/>
  <c r="Z31" i="14"/>
  <c r="U15" i="14"/>
  <c r="U32" i="14"/>
  <c r="V15" i="14"/>
  <c r="V32" i="14"/>
  <c r="X15" i="14"/>
  <c r="W32" i="14"/>
  <c r="AA15" i="14"/>
  <c r="X32" i="14"/>
  <c r="AD15" i="14"/>
  <c r="Y32" i="14"/>
  <c r="AG15" i="14"/>
  <c r="Z32" i="14"/>
  <c r="U16" i="14"/>
  <c r="U33" i="14"/>
  <c r="V16" i="14"/>
  <c r="V33" i="14"/>
  <c r="X16" i="14"/>
  <c r="W33" i="14"/>
  <c r="AA16" i="14"/>
  <c r="X33" i="14"/>
  <c r="AD16" i="14"/>
  <c r="Y33" i="14"/>
  <c r="AG16" i="14"/>
  <c r="Z33" i="14"/>
  <c r="AG6" i="14"/>
  <c r="AJ6" i="14"/>
  <c r="Z23" i="14"/>
  <c r="AD6" i="14"/>
  <c r="Y23" i="14"/>
  <c r="AA6" i="14"/>
  <c r="X23" i="14"/>
  <c r="X6" i="14"/>
  <c r="W23" i="14"/>
  <c r="V6" i="14"/>
  <c r="V23" i="14"/>
  <c r="U6" i="14"/>
  <c r="U23" i="14"/>
  <c r="T6" i="14"/>
  <c r="T23" i="14"/>
  <c r="X36" i="14"/>
  <c r="S24" i="14"/>
  <c r="S25" i="14"/>
  <c r="S26" i="14"/>
  <c r="S27" i="14"/>
  <c r="S28" i="14"/>
  <c r="S29" i="14"/>
  <c r="S30" i="14"/>
  <c r="S31" i="14"/>
  <c r="U44" i="14"/>
  <c r="V44" i="14"/>
  <c r="W44" i="14"/>
  <c r="X44" i="14"/>
  <c r="Y44" i="14"/>
  <c r="Z44" i="14"/>
  <c r="U45" i="14"/>
  <c r="V45" i="14"/>
  <c r="W45" i="14"/>
  <c r="X45" i="14"/>
  <c r="Y45" i="14"/>
  <c r="Z45" i="14"/>
  <c r="T45" i="14"/>
  <c r="T44" i="14"/>
  <c r="T37" i="14"/>
  <c r="U37" i="14"/>
  <c r="V37" i="14"/>
  <c r="W8" i="14"/>
  <c r="W7" i="14"/>
  <c r="W37" i="14"/>
  <c r="Y8" i="14"/>
  <c r="Y7" i="14"/>
  <c r="Z8" i="14"/>
  <c r="Z7" i="14"/>
  <c r="X37" i="14"/>
  <c r="AB8" i="14"/>
  <c r="AB7" i="14"/>
  <c r="AC8" i="14"/>
  <c r="AC7" i="14"/>
  <c r="Y37" i="14"/>
  <c r="AE8" i="14"/>
  <c r="AE7" i="14"/>
  <c r="AF8" i="14"/>
  <c r="AF7" i="14"/>
  <c r="Z37" i="14"/>
  <c r="AH8" i="14"/>
  <c r="AH7" i="14"/>
  <c r="AI8" i="14"/>
  <c r="AI7" i="14"/>
  <c r="T38" i="14"/>
  <c r="U38" i="14"/>
  <c r="V38" i="14"/>
  <c r="W9" i="14"/>
  <c r="W38" i="14"/>
  <c r="Y9" i="14"/>
  <c r="Z9" i="14"/>
  <c r="X38" i="14"/>
  <c r="AB9" i="14"/>
  <c r="AC9" i="14"/>
  <c r="Y38" i="14"/>
  <c r="AE9" i="14"/>
  <c r="AF9" i="14"/>
  <c r="Z38" i="14"/>
  <c r="AH9" i="14"/>
  <c r="AI9" i="14"/>
  <c r="T39" i="14"/>
  <c r="U39" i="14"/>
  <c r="V39" i="14"/>
  <c r="W10" i="14"/>
  <c r="W39" i="14"/>
  <c r="Y10" i="14"/>
  <c r="Z10" i="14"/>
  <c r="X39" i="14"/>
  <c r="AB10" i="14"/>
  <c r="AC10" i="14"/>
  <c r="Y39" i="14"/>
  <c r="AE10" i="14"/>
  <c r="AF10" i="14"/>
  <c r="Z39" i="14"/>
  <c r="AH10" i="14"/>
  <c r="AI10" i="14"/>
  <c r="T40" i="14"/>
  <c r="U40" i="14"/>
  <c r="V40" i="14"/>
  <c r="W11" i="14"/>
  <c r="W40" i="14"/>
  <c r="Y11" i="14"/>
  <c r="Z11" i="14"/>
  <c r="X40" i="14"/>
  <c r="AB11" i="14"/>
  <c r="AC11" i="14"/>
  <c r="Y40" i="14"/>
  <c r="AE11" i="14"/>
  <c r="AF11" i="14"/>
  <c r="Z40" i="14"/>
  <c r="AH11" i="14"/>
  <c r="AI11" i="14"/>
  <c r="T41" i="14"/>
  <c r="U41" i="14"/>
  <c r="V41" i="14"/>
  <c r="W12" i="14"/>
  <c r="W41" i="14"/>
  <c r="Y12" i="14"/>
  <c r="Z12" i="14"/>
  <c r="X41" i="14"/>
  <c r="AB12" i="14"/>
  <c r="AC12" i="14"/>
  <c r="Y41" i="14"/>
  <c r="AE12" i="14"/>
  <c r="AF12" i="14"/>
  <c r="Z41" i="14"/>
  <c r="AH12" i="14"/>
  <c r="AI12" i="14"/>
  <c r="T42" i="14"/>
  <c r="U42" i="14"/>
  <c r="V42" i="14"/>
  <c r="W13" i="14"/>
  <c r="W42" i="14"/>
  <c r="Y13" i="14"/>
  <c r="Z13" i="14"/>
  <c r="X42" i="14"/>
  <c r="AB13" i="14"/>
  <c r="AC13" i="14"/>
  <c r="Y42" i="14"/>
  <c r="AE13" i="14"/>
  <c r="AF13" i="14"/>
  <c r="Z42" i="14"/>
  <c r="AH13" i="14"/>
  <c r="AI13" i="14"/>
  <c r="T43" i="14"/>
  <c r="U43" i="14"/>
  <c r="V43" i="14"/>
  <c r="W14" i="14"/>
  <c r="W43" i="14"/>
  <c r="Y14" i="14"/>
  <c r="Z14" i="14"/>
  <c r="X43" i="14"/>
  <c r="AB14" i="14"/>
  <c r="AC14" i="14"/>
  <c r="Y43" i="14"/>
  <c r="AE14" i="14"/>
  <c r="AF14" i="14"/>
  <c r="Z43" i="14"/>
  <c r="AH14" i="14"/>
  <c r="AI14" i="14"/>
  <c r="U36" i="14"/>
  <c r="V36" i="14"/>
  <c r="W6" i="14"/>
  <c r="W36" i="14"/>
  <c r="Y6" i="14"/>
  <c r="Z6" i="14"/>
  <c r="AB6" i="14"/>
  <c r="AC6" i="14"/>
  <c r="Y36" i="14"/>
  <c r="AE6" i="14"/>
  <c r="AF6" i="14"/>
  <c r="Z36" i="14"/>
  <c r="AH6" i="14"/>
  <c r="AI6" i="14"/>
  <c r="T36" i="14"/>
  <c r="S36" i="14"/>
  <c r="S37" i="14"/>
  <c r="S38" i="14"/>
  <c r="S39" i="14"/>
  <c r="S40" i="14"/>
  <c r="S41" i="14"/>
  <c r="S42" i="14"/>
  <c r="S43" i="14"/>
  <c r="W15" i="14"/>
  <c r="Y15" i="14"/>
  <c r="Z15" i="14"/>
  <c r="AB15" i="14"/>
  <c r="AC15" i="14"/>
  <c r="AE15" i="14"/>
  <c r="AF15" i="14"/>
  <c r="AH15" i="14"/>
  <c r="AI15" i="14"/>
  <c r="W16" i="14"/>
  <c r="Y16" i="14"/>
  <c r="Z16" i="14"/>
  <c r="AB16" i="14"/>
  <c r="AC16" i="14"/>
  <c r="AE16" i="14"/>
  <c r="AF16" i="14"/>
  <c r="AH16" i="14"/>
  <c r="AI16" i="14"/>
  <c r="S7" i="14"/>
  <c r="S8" i="14"/>
  <c r="S9" i="14"/>
  <c r="S10" i="14"/>
  <c r="S11" i="14"/>
  <c r="S12" i="14"/>
  <c r="S13" i="14"/>
  <c r="S14" i="14"/>
  <c r="AE17" i="10"/>
  <c r="AB34" i="10"/>
  <c r="AC34" i="10"/>
  <c r="AD34" i="10"/>
  <c r="Z35" i="10"/>
  <c r="Z34" i="10"/>
  <c r="Z16" i="10"/>
  <c r="AA16" i="10"/>
  <c r="AB16" i="10"/>
  <c r="AC16" i="10"/>
  <c r="AD16" i="10"/>
  <c r="AE16" i="10"/>
  <c r="Z17" i="10"/>
  <c r="AA17" i="10"/>
  <c r="AB17" i="10"/>
  <c r="AC17" i="10"/>
  <c r="AD17" i="10"/>
  <c r="Z18" i="10"/>
  <c r="AA18" i="10"/>
  <c r="AB18" i="10"/>
  <c r="AC18" i="10"/>
  <c r="AD18" i="10"/>
  <c r="AE18" i="10"/>
  <c r="Z19" i="10"/>
  <c r="AA19" i="10"/>
  <c r="AB19" i="10"/>
  <c r="AC19" i="10"/>
  <c r="AD19" i="10"/>
  <c r="AE19" i="10"/>
  <c r="Z20" i="10"/>
  <c r="AA20" i="10"/>
  <c r="AB20" i="10"/>
  <c r="AC20" i="10"/>
  <c r="AD20" i="10"/>
  <c r="AE20" i="10"/>
  <c r="Z21" i="10"/>
  <c r="AA21" i="10"/>
  <c r="AB21" i="10"/>
  <c r="AC21" i="10"/>
  <c r="AD21" i="10"/>
  <c r="AE21" i="10"/>
  <c r="Z22" i="10"/>
  <c r="AA22" i="10"/>
  <c r="AB22" i="10"/>
  <c r="AC22" i="10"/>
  <c r="AD22" i="10"/>
  <c r="AE22" i="10"/>
  <c r="Z23" i="10"/>
  <c r="AA23" i="10"/>
  <c r="AB23" i="10"/>
  <c r="AC23" i="10"/>
  <c r="AD23" i="10"/>
  <c r="AE23" i="10"/>
  <c r="Z24" i="10"/>
  <c r="AA24" i="10"/>
  <c r="AB24" i="10"/>
  <c r="AC24" i="10"/>
  <c r="AD24" i="10"/>
  <c r="AE24" i="10"/>
  <c r="Z25" i="10"/>
  <c r="AA25" i="10"/>
  <c r="AB25" i="10"/>
  <c r="AC25" i="10"/>
  <c r="AD25" i="10"/>
  <c r="AE25" i="10"/>
  <c r="Z26" i="10"/>
  <c r="AA26" i="10"/>
  <c r="AB26" i="10"/>
  <c r="AC26" i="10"/>
  <c r="AD26" i="10"/>
  <c r="AE26" i="10"/>
  <c r="Z27" i="10"/>
  <c r="AA27" i="10"/>
  <c r="AB27" i="10"/>
  <c r="AC27" i="10"/>
  <c r="AD27" i="10"/>
  <c r="AE27" i="10"/>
  <c r="Z28" i="10"/>
  <c r="AA28" i="10"/>
  <c r="AB28" i="10"/>
  <c r="AC28" i="10"/>
  <c r="AD28" i="10"/>
  <c r="AE28" i="10"/>
  <c r="Z29" i="10"/>
  <c r="AA29" i="10"/>
  <c r="AB29" i="10"/>
  <c r="AC29" i="10"/>
  <c r="AD29" i="10"/>
  <c r="AE29" i="10"/>
  <c r="Z30" i="10"/>
  <c r="AA30" i="10"/>
  <c r="AB30" i="10"/>
  <c r="AC30" i="10"/>
  <c r="AD30" i="10"/>
  <c r="AE30" i="10"/>
  <c r="Z31" i="10"/>
  <c r="AA31" i="10"/>
  <c r="AB31" i="10"/>
  <c r="AC31" i="10"/>
  <c r="AD31" i="10"/>
  <c r="AE31" i="10"/>
  <c r="Z32" i="10"/>
  <c r="AA32" i="10"/>
  <c r="AB32" i="10"/>
  <c r="AC32" i="10"/>
  <c r="AD32" i="10"/>
  <c r="AE32" i="10"/>
  <c r="Z33" i="10"/>
  <c r="AA33" i="10"/>
  <c r="AB33" i="10"/>
  <c r="AC33" i="10"/>
  <c r="AD33" i="10"/>
  <c r="AB15" i="10"/>
  <c r="AC15" i="10"/>
  <c r="AD15" i="10"/>
  <c r="Z15" i="10"/>
  <c r="Z11" i="10"/>
  <c r="AA11" i="10"/>
  <c r="AB11" i="10"/>
  <c r="AC11" i="10"/>
  <c r="AD11" i="10"/>
  <c r="AE11" i="10"/>
  <c r="Z12" i="10"/>
  <c r="AA12" i="10"/>
  <c r="AB12" i="10"/>
  <c r="AC12" i="10"/>
  <c r="AD12" i="10"/>
  <c r="AE12" i="10"/>
  <c r="Z13" i="10"/>
  <c r="AA13" i="10"/>
  <c r="AB13" i="10"/>
  <c r="AC13" i="10"/>
  <c r="AD13" i="10"/>
  <c r="AE13" i="10"/>
  <c r="Z14" i="10"/>
  <c r="AA14" i="10"/>
  <c r="AB14" i="10"/>
  <c r="AC14" i="10"/>
  <c r="AD14" i="10"/>
  <c r="AB10" i="10"/>
  <c r="AC10" i="10"/>
  <c r="AD10" i="10"/>
  <c r="Z10" i="10"/>
  <c r="Y11" i="10"/>
  <c r="Y12" i="10"/>
  <c r="Y13" i="10"/>
  <c r="Y14" i="10"/>
  <c r="Y15" i="10"/>
  <c r="Y16" i="10"/>
  <c r="Y17" i="10"/>
  <c r="Y18" i="10"/>
  <c r="Y19" i="10"/>
  <c r="Y20" i="10"/>
  <c r="Y21" i="10"/>
  <c r="Y22" i="10"/>
  <c r="Y23" i="10"/>
  <c r="Y24" i="10"/>
  <c r="Y25" i="10"/>
  <c r="Y26" i="10"/>
  <c r="Y27" i="10"/>
  <c r="Y28" i="10"/>
  <c r="Y29" i="10"/>
  <c r="Y30" i="10"/>
  <c r="Y31" i="10"/>
  <c r="Y32" i="10"/>
  <c r="Y33" i="10"/>
  <c r="A20" i="10"/>
  <c r="A21" i="10"/>
  <c r="A22" i="10"/>
  <c r="A23" i="10"/>
  <c r="A24" i="10"/>
  <c r="A25" i="10"/>
  <c r="A26" i="10"/>
  <c r="A27" i="10"/>
  <c r="A28" i="10"/>
  <c r="A29" i="10"/>
  <c r="A30" i="10"/>
  <c r="A31" i="10"/>
  <c r="A32" i="10"/>
  <c r="A33" i="10"/>
  <c r="A34" i="10"/>
  <c r="A35" i="10"/>
  <c r="A36" i="10"/>
  <c r="A37" i="10"/>
  <c r="N99" i="53"/>
  <c r="P99" i="53"/>
  <c r="R99" i="53"/>
  <c r="U99" i="53"/>
  <c r="V99" i="53"/>
  <c r="DX16" i="68"/>
  <c r="DX54" i="68"/>
  <c r="DA7" i="68"/>
  <c r="DX24" i="68"/>
  <c r="CE7" i="68"/>
  <c r="DV65" i="68"/>
  <c r="DW40" i="68"/>
  <c r="DW58" i="68"/>
  <c r="DW65" i="68"/>
  <c r="DY16" i="68"/>
  <c r="DY54" i="68"/>
  <c r="DB7" i="68"/>
  <c r="DY24" i="68"/>
  <c r="CF7" i="68"/>
  <c r="DX40" i="68"/>
  <c r="DX58" i="68"/>
  <c r="DX65" i="68"/>
  <c r="DZ16" i="68"/>
  <c r="DZ54" i="68"/>
  <c r="DC7" i="68"/>
  <c r="DZ24" i="68"/>
  <c r="CG7" i="68"/>
  <c r="DY40" i="68"/>
  <c r="DY58" i="68"/>
  <c r="DY65" i="68"/>
  <c r="EA16" i="68"/>
  <c r="EA54" i="68"/>
  <c r="CH7" i="68"/>
  <c r="DD7" i="68"/>
  <c r="EA24" i="68"/>
  <c r="DZ40" i="68"/>
  <c r="DZ58" i="68"/>
  <c r="DZ65" i="68"/>
  <c r="EA40" i="68"/>
  <c r="EA58" i="68"/>
  <c r="EB16" i="68"/>
  <c r="EB54" i="68"/>
  <c r="DE7" i="68"/>
  <c r="EB24" i="68"/>
  <c r="CI7" i="68"/>
  <c r="EC16" i="68"/>
  <c r="EC54" i="68"/>
  <c r="DF7" i="68"/>
  <c r="EC24" i="68"/>
  <c r="CJ7" i="68"/>
  <c r="EB40" i="68"/>
  <c r="EB58" i="68"/>
  <c r="EA65" i="68"/>
  <c r="EC40" i="68"/>
  <c r="EC58" i="68"/>
  <c r="EB65" i="68"/>
  <c r="ED16" i="68"/>
  <c r="ED54" i="68"/>
  <c r="DG7" i="68"/>
  <c r="ED24" i="68"/>
  <c r="CK7" i="68"/>
  <c r="EE16" i="68"/>
  <c r="EE54" i="68"/>
  <c r="CL7" i="68"/>
  <c r="DH7" i="68"/>
  <c r="EE24" i="68"/>
  <c r="ED40" i="68"/>
  <c r="ED58" i="68"/>
  <c r="EC65" i="68"/>
  <c r="ED65" i="68"/>
  <c r="EE40" i="68"/>
  <c r="EE58" i="68"/>
  <c r="EF16" i="68"/>
  <c r="EF54" i="68"/>
  <c r="DI7" i="68"/>
  <c r="EF24" i="68"/>
  <c r="CM7" i="68"/>
  <c r="EG16" i="68"/>
  <c r="EG54" i="68"/>
  <c r="DJ7" i="68"/>
  <c r="EG24" i="68"/>
  <c r="CN7" i="68"/>
  <c r="EF40" i="68"/>
  <c r="EF58" i="68"/>
  <c r="EE65" i="68"/>
  <c r="EF65" i="68"/>
  <c r="EH16" i="68"/>
  <c r="EH54" i="68"/>
  <c r="DK7" i="68"/>
  <c r="EH24" i="68"/>
  <c r="EG40" i="68"/>
  <c r="EG58" i="68"/>
  <c r="EG65" i="68"/>
  <c r="EH40" i="68"/>
  <c r="EH58" i="68"/>
  <c r="EH65" i="68"/>
</calcChain>
</file>

<file path=xl/comments1.xml><?xml version="1.0" encoding="utf-8"?>
<comments xmlns="http://schemas.openxmlformats.org/spreadsheetml/2006/main">
  <authors>
    <author>2</author>
    <author>Samuel Ortiz</author>
  </authors>
  <commentList>
    <comment ref="M27" authorId="0">
      <text>
        <r>
          <rPr>
            <b/>
            <sz val="9"/>
            <color indexed="81"/>
            <rFont val="Tahoma"/>
            <family val="2"/>
          </rPr>
          <t>2:</t>
        </r>
        <r>
          <rPr>
            <sz val="9"/>
            <color indexed="81"/>
            <rFont val="Tahoma"/>
            <family val="2"/>
          </rPr>
          <t xml:space="preserve">
Pronóstico</t>
        </r>
      </text>
    </comment>
    <comment ref="P27" authorId="0">
      <text>
        <r>
          <rPr>
            <b/>
            <sz val="9"/>
            <color indexed="81"/>
            <rFont val="Tahoma"/>
            <family val="2"/>
          </rPr>
          <t>2:</t>
        </r>
        <r>
          <rPr>
            <sz val="9"/>
            <color indexed="81"/>
            <rFont val="Tahoma"/>
            <family val="2"/>
          </rPr>
          <t xml:space="preserve">
Pronóstico</t>
        </r>
      </text>
    </comment>
    <comment ref="M38" authorId="1">
      <text>
        <r>
          <rPr>
            <b/>
            <sz val="9"/>
            <color indexed="81"/>
            <rFont val="Tahoma"/>
            <family val="2"/>
          </rPr>
          <t>Samuel Ortiz:</t>
        </r>
        <r>
          <rPr>
            <sz val="9"/>
            <color indexed="81"/>
            <rFont val="Tahoma"/>
            <family val="2"/>
          </rPr>
          <t xml:space="preserve">
Pronóstico</t>
        </r>
      </text>
    </comment>
    <comment ref="O38" authorId="1">
      <text>
        <r>
          <rPr>
            <b/>
            <sz val="9"/>
            <color indexed="81"/>
            <rFont val="Tahoma"/>
            <family val="2"/>
          </rPr>
          <t>Samuel Ortiz:</t>
        </r>
        <r>
          <rPr>
            <sz val="9"/>
            <color indexed="81"/>
            <rFont val="Tahoma"/>
            <family val="2"/>
          </rPr>
          <t xml:space="preserve">
Con base en CONAPO</t>
        </r>
      </text>
    </comment>
  </commentList>
</comments>
</file>

<file path=xl/sharedStrings.xml><?xml version="1.0" encoding="utf-8"?>
<sst xmlns="http://schemas.openxmlformats.org/spreadsheetml/2006/main" count="6581" uniqueCount="1372">
  <si>
    <t>Cuadro 19</t>
  </si>
  <si>
    <t> 76</t>
  </si>
  <si>
    <t>Aluminio Y Sus Manufacturas</t>
  </si>
  <si>
    <t> 52</t>
  </si>
  <si>
    <t>Algodón</t>
  </si>
  <si>
    <t>Total importaciones manufactureras</t>
  </si>
  <si>
    <t>Mínimo</t>
  </si>
  <si>
    <t> 94</t>
  </si>
  <si>
    <t>Muebles; Mobiliario Medicoquirúrgico; Artículos De</t>
  </si>
  <si>
    <t> 62</t>
  </si>
  <si>
    <t>Prendas Y Complementos (Accesorios), De Vestir, Ex</t>
  </si>
  <si>
    <t> 73</t>
  </si>
  <si>
    <t>Manufacturas De Fundición, De Hierro O Acero</t>
  </si>
  <si>
    <t> 71</t>
  </si>
  <si>
    <t>Perlas Finas (Naturales) O Cultivadas, Piedras Pre</t>
  </si>
  <si>
    <t> 72</t>
  </si>
  <si>
    <t>Fundición, Hierro Y Acero</t>
  </si>
  <si>
    <t>a/ La industria manufacturera se definió como la suma de los capítulos 30 al 96 del Sistema Armonizado.</t>
  </si>
  <si>
    <t>Fuente: elaboración propia con base en el WTA.</t>
  </si>
  <si>
    <t>Cuadro 18</t>
  </si>
  <si>
    <t>Total exportaciones manufactureras</t>
  </si>
  <si>
    <t>Cuadro 16</t>
  </si>
  <si>
    <t>Año</t>
  </si>
  <si>
    <t>Cuadro 17</t>
  </si>
  <si>
    <t>Total de la encuesta</t>
  </si>
  <si>
    <t>Alimentos</t>
  </si>
  <si>
    <t>Bebida y tabaco</t>
  </si>
  <si>
    <t>Textiles</t>
  </si>
  <si>
    <t>Confección</t>
  </si>
  <si>
    <t>Prendas de vestir</t>
  </si>
  <si>
    <t>Cuero</t>
  </si>
  <si>
    <t>Madera</t>
  </si>
  <si>
    <t>Papel</t>
  </si>
  <si>
    <t>Impresión</t>
  </si>
  <si>
    <t>Petróleo y carbón</t>
  </si>
  <si>
    <t>Química</t>
  </si>
  <si>
    <t>Plástico y hule</t>
  </si>
  <si>
    <t>Minerales no metálicos</t>
  </si>
  <si>
    <t>Metálicas básicas</t>
  </si>
  <si>
    <t>Productos metálicos</t>
  </si>
  <si>
    <t>Maquinaria y equipo</t>
  </si>
  <si>
    <t>Equipo de generación eléctrica</t>
  </si>
  <si>
    <t>Equipo de transporte</t>
  </si>
  <si>
    <t>Muebles</t>
  </si>
  <si>
    <t>Otras industrias</t>
  </si>
  <si>
    <t>Cuadro 15</t>
  </si>
  <si>
    <t>Más dinámicas</t>
  </si>
  <si>
    <t>Menos dinámicas</t>
  </si>
  <si>
    <t>2007</t>
  </si>
  <si>
    <t>Equipo de computación</t>
  </si>
  <si>
    <t>Comercio total</t>
  </si>
  <si>
    <t>Cuadro 11</t>
  </si>
  <si>
    <t>Proveedores</t>
  </si>
  <si>
    <t>Capital de trabajo</t>
  </si>
  <si>
    <t>Reestructuración de pasivos</t>
  </si>
  <si>
    <t>Operaciones de comercio exterior</t>
  </si>
  <si>
    <t>Inversión</t>
  </si>
  <si>
    <t>Otros propósitos</t>
  </si>
  <si>
    <t>Altas tasas de interés</t>
  </si>
  <si>
    <t>N/E</t>
  </si>
  <si>
    <t>Incertidumbre sobre la situación económica</t>
  </si>
  <si>
    <t>Problemas para competir en el mercado</t>
  </si>
  <si>
    <t>Otros</t>
  </si>
  <si>
    <t>Clientes</t>
  </si>
  <si>
    <t>Plazo promedio del financiamiento en días</t>
  </si>
  <si>
    <t>Consumo</t>
  </si>
  <si>
    <t>Vivienda</t>
  </si>
  <si>
    <t>Crédito otorgado y principales caracerísticas por tamaño de empresa (1998-2009)</t>
  </si>
  <si>
    <t>EMPRESAS PEQUEÑAS (con ventas de 1-100 millones de pesos anuales)</t>
  </si>
  <si>
    <t>MUY GRANDES EMPRESAS (con ventas anuales de más de 5,000 millones de pesos)</t>
  </si>
  <si>
    <t>1998/06</t>
  </si>
  <si>
    <t>1999/06</t>
  </si>
  <si>
    <t>2000/06</t>
  </si>
  <si>
    <t>Financiamiento total</t>
  </si>
  <si>
    <t xml:space="preserve">   Proveedores</t>
  </si>
  <si>
    <t xml:space="preserve">   Bancos comerciales</t>
  </si>
  <si>
    <t xml:space="preserve">   Bancos extranjeros</t>
  </si>
  <si>
    <t xml:space="preserve">   Otras empresas del grupo corporativo</t>
  </si>
  <si>
    <t xml:space="preserve">   Bancos de desarrollo</t>
  </si>
  <si>
    <t xml:space="preserve">   Oficina matriz</t>
  </si>
  <si>
    <t xml:space="preserve">   Otros pasivos</t>
  </si>
  <si>
    <t>Empresas que utilizaron crédito bancario (porcentaje de empresas)</t>
  </si>
  <si>
    <t>Empresas que no utilizaron crédito bancario (porcentaje de empresas)</t>
  </si>
  <si>
    <t>Problema de demanda por sus productos</t>
  </si>
  <si>
    <t>Negativa de la banca</t>
  </si>
  <si>
    <t>Problema de reestructuración financiera</t>
  </si>
  <si>
    <t>Rechazo de solicitud</t>
  </si>
  <si>
    <t>Cartera vencida</t>
  </si>
  <si>
    <t>Empresas que otorgaron algún tipo de financiamiento (porcentaje de empresas)</t>
  </si>
  <si>
    <t>Empresas del grupo</t>
  </si>
  <si>
    <t>Solicitará créditos durante los próximos 3 meses (porcentaje de empresas)</t>
  </si>
  <si>
    <t>1993-2000</t>
  </si>
  <si>
    <t>Resto</t>
  </si>
  <si>
    <t>Asia</t>
  </si>
  <si>
    <t>Valor (millones de dólares)</t>
  </si>
  <si>
    <t> 74</t>
  </si>
  <si>
    <t>Cobre Y Sus Manufacturas</t>
  </si>
  <si>
    <t> 26</t>
  </si>
  <si>
    <t>Minerales Metalíferos, Escorias Y Cenizas</t>
  </si>
  <si>
    <t> 85</t>
  </si>
  <si>
    <t>Máquinas, Aparatos Y Material Eléctrico, Y Sus Par</t>
  </si>
  <si>
    <t> 87</t>
  </si>
  <si>
    <t>Vehículos Automóviles, Tractores, Velocípedos Y De</t>
  </si>
  <si>
    <t> 84</t>
  </si>
  <si>
    <t>Reactores Nucleares, Calderas, Máquinas, Aparatos</t>
  </si>
  <si>
    <t>Subtotal</t>
  </si>
  <si>
    <t>Total  exportado a China</t>
  </si>
  <si>
    <t>Participación (en porcentajes)</t>
  </si>
  <si>
    <t>Tasa de crecimiento anual</t>
  </si>
  <si>
    <t> 95</t>
  </si>
  <si>
    <t>Juguetes, Juegos Y Artículos Para Recreo O Deporte</t>
  </si>
  <si>
    <t> 90</t>
  </si>
  <si>
    <t>Instrumentos Y Aparatos De Optica, Fotografía O Ci</t>
  </si>
  <si>
    <t> 39</t>
  </si>
  <si>
    <t>Plástico Y Sus Manufacturas</t>
  </si>
  <si>
    <t>Total  importado de China</t>
  </si>
  <si>
    <t>Exportaciones</t>
  </si>
  <si>
    <t>Banco de México</t>
  </si>
  <si>
    <t>Importaciones</t>
  </si>
  <si>
    <t>Título</t>
  </si>
  <si>
    <t>Periodo disponible</t>
  </si>
  <si>
    <t>Periodicidad</t>
  </si>
  <si>
    <t>Mensual</t>
  </si>
  <si>
    <t>Cifra</t>
  </si>
  <si>
    <t>Unidad</t>
  </si>
  <si>
    <t>Base</t>
  </si>
  <si>
    <t>Aviso</t>
  </si>
  <si>
    <t>Tipo de información</t>
  </si>
  <si>
    <t>Niveles</t>
  </si>
  <si>
    <t>Cuadro 9</t>
  </si>
  <si>
    <t>Porcentajes</t>
  </si>
  <si>
    <t>Hombres</t>
  </si>
  <si>
    <t>Mujeres</t>
  </si>
  <si>
    <t>2001</t>
  </si>
  <si>
    <t>2002</t>
  </si>
  <si>
    <t>2003</t>
  </si>
  <si>
    <t>2004</t>
  </si>
  <si>
    <t>2005</t>
  </si>
  <si>
    <t>2006</t>
  </si>
  <si>
    <t>2009/10</t>
  </si>
  <si>
    <t>2009/11</t>
  </si>
  <si>
    <t>2009/12</t>
  </si>
  <si>
    <t>1 Los datos anuales son un promedio aritmético de los doce meses.</t>
  </si>
  <si>
    <t>p Cifras preliminares a partir de esta fecha.</t>
  </si>
  <si>
    <t>Fuente: STPS-INEGI, Encuesta Nacional de Ocupación y Empleo.</t>
  </si>
  <si>
    <t>Participación porcentual</t>
  </si>
  <si>
    <t>Cuadro 6</t>
  </si>
  <si>
    <t>Cuadro 7</t>
  </si>
  <si>
    <t>Construcción</t>
  </si>
  <si>
    <t>Industrias manufactureras</t>
  </si>
  <si>
    <t>Comercio</t>
  </si>
  <si>
    <t>Dirección de corporativos y empresas</t>
  </si>
  <si>
    <t>Servicios educativos</t>
  </si>
  <si>
    <t>Actividades del gobierno</t>
  </si>
  <si>
    <t>Valores Absolutos</t>
  </si>
  <si>
    <t>(Miles de Pesos a Precios corrientes)</t>
  </si>
  <si>
    <t>1 
Agropecuario, Silvicultura y Pesca</t>
  </si>
  <si>
    <t>2 
Minería</t>
  </si>
  <si>
    <t>3 
Industria Manufacturera</t>
  </si>
  <si>
    <t>4 
Construcción</t>
  </si>
  <si>
    <t>5 
Electricidad, Gas y Agua</t>
  </si>
  <si>
    <t>6 
Comercio, Restaurantes y Hoteles</t>
  </si>
  <si>
    <t>7 
Transporte, Almacenaje y Comunicaciones</t>
  </si>
  <si>
    <t>8 
Servicios Financieros, Seguros, Actividades Inmobiliarias y de Alquiler</t>
  </si>
  <si>
    <t>9 
Servicios Comunales, Sociales y Personales</t>
  </si>
  <si>
    <t>Cargo por los Servicios Bancarios Imputados (-)</t>
  </si>
  <si>
    <t>-</t>
  </si>
  <si>
    <t xml:space="preserve">PRODUCTO INTERNO BRUTO </t>
  </si>
  <si>
    <t>Por Gran División de Actividad Económica</t>
  </si>
  <si>
    <t>PERIODO a/</t>
  </si>
  <si>
    <t>Producto Interno Bruto Total, a Precios de Mercado</t>
  </si>
  <si>
    <t>Impuestos a los Productos, Netos (-)</t>
  </si>
  <si>
    <t>2003/01</t>
  </si>
  <si>
    <t>2003/02</t>
  </si>
  <si>
    <t>2003/03</t>
  </si>
  <si>
    <t>2003/04</t>
  </si>
  <si>
    <t>2003/05</t>
  </si>
  <si>
    <t>2003/06</t>
  </si>
  <si>
    <t>2003/07</t>
  </si>
  <si>
    <t>2003/08</t>
  </si>
  <si>
    <t>2003/09</t>
  </si>
  <si>
    <t>2003/10</t>
  </si>
  <si>
    <t>2003/11</t>
  </si>
  <si>
    <t>2003/12</t>
  </si>
  <si>
    <t>2004/01</t>
  </si>
  <si>
    <t>2004/02</t>
  </si>
  <si>
    <t>2004/03</t>
  </si>
  <si>
    <t>2004/04</t>
  </si>
  <si>
    <t>2004/05</t>
  </si>
  <si>
    <t>2004/06</t>
  </si>
  <si>
    <t>2004/07</t>
  </si>
  <si>
    <t>2004/08</t>
  </si>
  <si>
    <t>2004/09</t>
  </si>
  <si>
    <t>2004/10</t>
  </si>
  <si>
    <t>2004/11</t>
  </si>
  <si>
    <t>2004/12</t>
  </si>
  <si>
    <t>2005/01</t>
  </si>
  <si>
    <t>2005/02</t>
  </si>
  <si>
    <t>2005/03</t>
  </si>
  <si>
    <t>2005/04</t>
  </si>
  <si>
    <t>2005/05</t>
  </si>
  <si>
    <t>2005/06</t>
  </si>
  <si>
    <t>2005/07</t>
  </si>
  <si>
    <t>2005/08</t>
  </si>
  <si>
    <t>2005/09</t>
  </si>
  <si>
    <t>2005/10</t>
  </si>
  <si>
    <t>2005/11</t>
  </si>
  <si>
    <t>2005/12</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</si>
  <si>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</si>
  <si>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</si>
  <si>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</si>
  <si>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</si>
  <si>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</si>
  <si>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</si>
  <si>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</si>
  <si>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</si>
  <si>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</si>
  <si>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</si>
  <si>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</si>
  <si>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</si>
  <si>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</si>
  <si>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</si>
  <si>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</si>
  <si>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</si>
  <si>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</si>
  <si>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</si>
  <si>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</si>
  <si>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</si>
  <si>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</si>
  <si>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</si>
  <si>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</si>
  <si>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</si>
  <si>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2008/02</t>
  </si>
  <si>
    <t>2008/03</t>
  </si>
  <si>
    <t>2008/04</t>
  </si>
  <si>
    <t>2008/05</t>
  </si>
  <si>
    <t>2008/06</t>
  </si>
  <si>
    <t>2008/07</t>
  </si>
  <si>
    <t>2008/08</t>
  </si>
  <si>
    <t>2008/09</t>
  </si>
  <si>
    <t>2008/10</t>
  </si>
  <si>
    <t>2008/11</t>
  </si>
  <si>
    <t>2008/12</t>
  </si>
  <si>
    <t>2009/01</t>
  </si>
  <si>
    <t>2009/02</t>
  </si>
  <si>
    <t>2009/03</t>
  </si>
  <si>
    <t>2009/04</t>
  </si>
  <si>
    <t>2009/05</t>
  </si>
  <si>
    <t>2009/06</t>
  </si>
  <si>
    <t>2009/07</t>
  </si>
  <si>
    <t>2009/08</t>
  </si>
  <si>
    <t>Total</t>
  </si>
  <si>
    <t>2001/04</t>
  </si>
  <si>
    <t>2001/05</t>
  </si>
  <si>
    <t>2001/06</t>
  </si>
  <si>
    <t>2001/07</t>
  </si>
  <si>
    <t>2001/08</t>
  </si>
  <si>
    <t>2001/09</t>
  </si>
  <si>
    <t>2001/10</t>
  </si>
  <si>
    <t>2001/11</t>
  </si>
  <si>
    <t>2001/12</t>
  </si>
  <si>
    <t>2002/01</t>
  </si>
  <si>
    <t>2002/02</t>
  </si>
  <si>
    <t>2002/03</t>
  </si>
  <si>
    <t>2002/04</t>
  </si>
  <si>
    <t>2002/05</t>
  </si>
  <si>
    <t>2002/06</t>
  </si>
  <si>
    <t>2002/07</t>
  </si>
  <si>
    <t>2002/08</t>
  </si>
  <si>
    <t>2002/09</t>
  </si>
  <si>
    <t>2002/10</t>
  </si>
  <si>
    <t>2002/11</t>
  </si>
  <si>
    <t>2002/12</t>
  </si>
  <si>
    <t>2008/01</t>
  </si>
  <si>
    <t>2009/09</t>
  </si>
  <si>
    <t>Cambio respecto al año anterior (porcentaje)</t>
  </si>
  <si>
    <t>PIB</t>
  </si>
  <si>
    <t>PIB industrial</t>
  </si>
  <si>
    <t>Precios al consumidor</t>
  </si>
  <si>
    <t>Argentina</t>
  </si>
  <si>
    <t>T2</t>
  </si>
  <si>
    <t>ago</t>
  </si>
  <si>
    <t>sep</t>
  </si>
  <si>
    <t>Brasil</t>
  </si>
  <si>
    <t>Chile</t>
  </si>
  <si>
    <t>China</t>
  </si>
  <si>
    <t>Corea del Sur</t>
  </si>
  <si>
    <t>India</t>
  </si>
  <si>
    <t>México</t>
  </si>
  <si>
    <t>Rusia</t>
  </si>
  <si>
    <t>Sudáfrica</t>
  </si>
  <si>
    <t>Taiwán</t>
  </si>
  <si>
    <t>Alemania</t>
  </si>
  <si>
    <t>--</t>
  </si>
  <si>
    <t>Canadá</t>
  </si>
  <si>
    <t>jul</t>
  </si>
  <si>
    <t>Estados Unidos</t>
  </si>
  <si>
    <t>Francia</t>
  </si>
  <si>
    <t>Inglaterra</t>
  </si>
  <si>
    <t>Italia</t>
  </si>
  <si>
    <t>Japón</t>
  </si>
  <si>
    <t>Area Europea</t>
  </si>
  <si>
    <t>T = trimestre.</t>
  </si>
  <si>
    <t>a/  Inglaterra, Francia, Canadá, Japón  y Estados Unidos importaciones y exportaciones FOB, Italia, Unión Europea y Alemania CIF/FOB. Para el resto no se especifica.</t>
  </si>
  <si>
    <t>Cuadro 1</t>
  </si>
  <si>
    <t xml:space="preserve"> </t>
  </si>
  <si>
    <t>OECD</t>
  </si>
  <si>
    <t>Asia del Este y Pacífico</t>
  </si>
  <si>
    <t>América Latina y el Caribe</t>
  </si>
  <si>
    <t>Mundo</t>
  </si>
  <si>
    <t>Cuadro 3</t>
  </si>
  <si>
    <t>Periodo</t>
  </si>
  <si>
    <t>1993/01</t>
  </si>
  <si>
    <t>1993/02</t>
  </si>
  <si>
    <t>1993/03</t>
  </si>
  <si>
    <t>1993/04</t>
  </si>
  <si>
    <t>1994/01</t>
  </si>
  <si>
    <t>1994/02</t>
  </si>
  <si>
    <t>1994/03</t>
  </si>
  <si>
    <t>1994/04</t>
  </si>
  <si>
    <t>1995/01</t>
  </si>
  <si>
    <t>1995/02</t>
  </si>
  <si>
    <t>1995/03</t>
  </si>
  <si>
    <t>1995/04</t>
  </si>
  <si>
    <t>1996/01</t>
  </si>
  <si>
    <t>1996/02</t>
  </si>
  <si>
    <t>1996/03</t>
  </si>
  <si>
    <t>1996/04</t>
  </si>
  <si>
    <t>1997/01</t>
  </si>
  <si>
    <t>1997/02</t>
  </si>
  <si>
    <t>1997/03</t>
  </si>
  <si>
    <t>1997/04</t>
  </si>
  <si>
    <t>1998/01</t>
  </si>
  <si>
    <t>1998/02</t>
  </si>
  <si>
    <t>1998/03</t>
  </si>
  <si>
    <t>1998/04</t>
  </si>
  <si>
    <t>1999/01</t>
  </si>
  <si>
    <t>1999/02</t>
  </si>
  <si>
    <t>1999/03</t>
  </si>
  <si>
    <t>1999/04</t>
  </si>
  <si>
    <t>2000/01</t>
  </si>
  <si>
    <t>2000/02</t>
  </si>
  <si>
    <t>2000/03</t>
  </si>
  <si>
    <t>2000/04</t>
  </si>
  <si>
    <t>2001/01</t>
  </si>
  <si>
    <t>2001/02</t>
  </si>
  <si>
    <t>2001/03</t>
  </si>
  <si>
    <t>2010/01</t>
  </si>
  <si>
    <t>2010/02</t>
  </si>
  <si>
    <t>2010/03</t>
  </si>
  <si>
    <t>2010/04</t>
  </si>
  <si>
    <t>Producto interno bruto, a precios de mercado</t>
  </si>
  <si>
    <t xml:space="preserve">Impuestos a los productos, netos (-) </t>
  </si>
  <si>
    <t>Agricultura, ganadería, aprovechamiento forestal, pesca y caza</t>
  </si>
  <si>
    <t>Minería</t>
  </si>
  <si>
    <t xml:space="preserve">Construcción </t>
  </si>
  <si>
    <t xml:space="preserve">Comercio </t>
  </si>
  <si>
    <t>Servicios inmobiliarios y de alquiler de bienes muebles e intangibles</t>
  </si>
  <si>
    <t xml:space="preserve">Servicios de alojamiento temporal y de preparación de alimentos y bebidas  </t>
  </si>
  <si>
    <t xml:space="preserve">Servicios de intermediación financiera medidos indirectamente (SIFMI) </t>
  </si>
  <si>
    <t xml:space="preserve">Dirección de corporativos y empresas </t>
  </si>
  <si>
    <t xml:space="preserve">Servicios educativos </t>
  </si>
  <si>
    <t>(Miles de pesos a precios corrientes)</t>
  </si>
  <si>
    <t>Periodicidad: anual</t>
  </si>
  <si>
    <t>2009/01p/</t>
  </si>
  <si>
    <t>2011/01</t>
  </si>
  <si>
    <t>2011/02</t>
  </si>
  <si>
    <t>2011/03</t>
  </si>
  <si>
    <t>2011/04</t>
  </si>
  <si>
    <t>2012/01</t>
  </si>
  <si>
    <t>2012/02</t>
  </si>
  <si>
    <t>Participaciones porcentuales en VAB</t>
  </si>
  <si>
    <t>Agropecuario, Silvicultura y Pesca</t>
  </si>
  <si>
    <t>Electricidad, Gas y Agua</t>
  </si>
  <si>
    <t>Industria Manufacturera</t>
  </si>
  <si>
    <t>2010/05</t>
  </si>
  <si>
    <t>2010/06</t>
  </si>
  <si>
    <t>2010/07</t>
  </si>
  <si>
    <t>2010/08</t>
  </si>
  <si>
    <t>2010/09</t>
  </si>
  <si>
    <t>2010/10</t>
  </si>
  <si>
    <t>2010/11</t>
  </si>
  <si>
    <t>2010/12</t>
  </si>
  <si>
    <t>2011/05</t>
  </si>
  <si>
    <t>2011/06</t>
  </si>
  <si>
    <t>2011/07</t>
  </si>
  <si>
    <t>2011/08</t>
  </si>
  <si>
    <t>2011/09</t>
  </si>
  <si>
    <t>2011/10</t>
  </si>
  <si>
    <t>2011/11</t>
  </si>
  <si>
    <t>2011/12</t>
  </si>
  <si>
    <t>2012/03</t>
  </si>
  <si>
    <t>2012/04</t>
  </si>
  <si>
    <t>2012/05</t>
  </si>
  <si>
    <t>2012/06</t>
  </si>
  <si>
    <t>2012/07</t>
  </si>
  <si>
    <t>2012/08</t>
  </si>
  <si>
    <t>2012/09</t>
  </si>
  <si>
    <t>http://www.inegi.org.mx/sistemas/bie/</t>
  </si>
  <si>
    <t>2008/01p</t>
  </si>
  <si>
    <t>Unidad de medida:Número de personas</t>
  </si>
  <si>
    <t>Periodicidad: Trimestral</t>
  </si>
  <si>
    <t/>
  </si>
  <si>
    <t>Unidad de medida:Millones de pesos a precios de 2003</t>
  </si>
  <si>
    <t xml:space="preserve">Cuentas nacionales &gt; Oferta y utilización total de bienes y servicios &gt; Series originales &gt; A precios de 2003 &gt; </t>
  </si>
  <si>
    <t xml:space="preserve">Por origen y tipo de bien &gt; Construcción Residencial a/  </t>
  </si>
  <si>
    <t xml:space="preserve">Por origen y tipo de bien &gt; Construcción No residencial a/  </t>
  </si>
  <si>
    <t xml:space="preserve">Por origen y tipo de bien &gt; Maquinaria y equipo Total a/  </t>
  </si>
  <si>
    <t xml:space="preserve">Por origen y tipo de bien &gt; Maquinaria y equipo &gt; Nacional Total a/  </t>
  </si>
  <si>
    <t xml:space="preserve">Por origen y tipo de bien &gt; Maquinaria y equipo &gt; Nacional Equipo de transporte a/  </t>
  </si>
  <si>
    <t xml:space="preserve">Por origen y tipo de bien &gt; Maquinaria y equipo &gt; Nacional Maquinaria, equipo y otros bienes a/  </t>
  </si>
  <si>
    <t xml:space="preserve">Por origen y tipo de bien &gt; Maquinaria y equipo &gt; Importado Total a/  </t>
  </si>
  <si>
    <t xml:space="preserve">Por origen y tipo de bien &gt; Maquinaria y equipo &gt; Importado Equipo de transporte a/  </t>
  </si>
  <si>
    <t xml:space="preserve">Por origen y tipo de bien &gt; Maquinaria y equipo &gt; Importado Maquinaria, equipo y otros bienes a/  </t>
  </si>
  <si>
    <t xml:space="preserve">Por tipo de bien y comprador &gt; Pública Total a/  </t>
  </si>
  <si>
    <t xml:space="preserve">Por tipo de bien y comprador &gt; Pública Construcción a/  </t>
  </si>
  <si>
    <t xml:space="preserve">Por tipo de bien y comprador &gt; Pública Maquinaria y equipo a/  </t>
  </si>
  <si>
    <t xml:space="preserve">Por tipo de bien y comprador &gt; Privada Total a/  </t>
  </si>
  <si>
    <t xml:space="preserve">Por tipo de bien y comprador &gt; Privada Construcción a/  </t>
  </si>
  <si>
    <t xml:space="preserve">Por tipo de bien y comprador &gt; Privada Maquinaria y equipo a/  </t>
  </si>
  <si>
    <t>Notas:a/ Para el primer trimestre de 2011, son cifras revisadas con
carácter preliminar.
 La suma de las cifras parciales puede no coincidir con el
total debido al redondeo.</t>
  </si>
  <si>
    <t>Cifras preliminares: p/ A partir de 2009/01</t>
  </si>
  <si>
    <t>Fuente: INEGI. Sistema de Cuentas Nacionales de México.</t>
  </si>
  <si>
    <t>Fecha de consulta: 31/10/2012 9:24:28</t>
  </si>
  <si>
    <t xml:space="preserve">Formación bruta de capital fijo Total a/  </t>
  </si>
  <si>
    <t>Por agente demandante</t>
  </si>
  <si>
    <t xml:space="preserve">Nacional  </t>
  </si>
  <si>
    <t xml:space="preserve">Importado </t>
  </si>
  <si>
    <t>Pública</t>
  </si>
  <si>
    <t xml:space="preserve">No residencial  </t>
  </si>
  <si>
    <t>Residencial</t>
  </si>
  <si>
    <t>Participaciones relativas</t>
  </si>
  <si>
    <t>Participaciones relativas en el PIB</t>
  </si>
  <si>
    <t>Inversión Fija Bruta Total</t>
  </si>
  <si>
    <t>Índice de tipo de cambio real, ITCR, Cálculo del indice de tipo de cambio real, Con precios consumidor y con respecto a 111 países</t>
  </si>
  <si>
    <t>Ene 1968 - Ago 2012</t>
  </si>
  <si>
    <t>Indices</t>
  </si>
  <si>
    <t>Sin Unidad</t>
  </si>
  <si>
    <t>1990</t>
  </si>
  <si>
    <t>Unidad de medida:Miles de dólares</t>
  </si>
  <si>
    <t>Periodicidad: Mensual</t>
  </si>
  <si>
    <t>Exportaciones (FOB)</t>
  </si>
  <si>
    <t>Importaciones (FOB)</t>
  </si>
  <si>
    <t>Saldo FOB-FOB</t>
  </si>
  <si>
    <t>América</t>
  </si>
  <si>
    <t xml:space="preserve">Estados Unidos  </t>
  </si>
  <si>
    <t>Unión europea (UE)</t>
  </si>
  <si>
    <t xml:space="preserve">Asia  </t>
  </si>
  <si>
    <t xml:space="preserve">China </t>
  </si>
  <si>
    <t>África</t>
  </si>
  <si>
    <t>Oceanía</t>
  </si>
  <si>
    <t xml:space="preserve">Estados Unidos </t>
  </si>
  <si>
    <t xml:space="preserve">Unión europea (UE) </t>
  </si>
  <si>
    <t>1993/05</t>
  </si>
  <si>
    <t>1993/06</t>
  </si>
  <si>
    <t>1993/07</t>
  </si>
  <si>
    <t>1993/08</t>
  </si>
  <si>
    <t>1993/09</t>
  </si>
  <si>
    <t>1993/10</t>
  </si>
  <si>
    <t>1993/11</t>
  </si>
  <si>
    <t>1993/12</t>
  </si>
  <si>
    <t>1994/05</t>
  </si>
  <si>
    <t>1994/06</t>
  </si>
  <si>
    <t>1994/07</t>
  </si>
  <si>
    <t>1994/08</t>
  </si>
  <si>
    <t>1994/09</t>
  </si>
  <si>
    <t>1994/10</t>
  </si>
  <si>
    <t>1994/11</t>
  </si>
  <si>
    <t>1994/12</t>
  </si>
  <si>
    <t>1995/05</t>
  </si>
  <si>
    <t>1995/06</t>
  </si>
  <si>
    <t>1995/07</t>
  </si>
  <si>
    <t>1995/08</t>
  </si>
  <si>
    <t>1995/09</t>
  </si>
  <si>
    <t>1995/10</t>
  </si>
  <si>
    <t>1995/11</t>
  </si>
  <si>
    <t>1995/12</t>
  </si>
  <si>
    <t>1996/05</t>
  </si>
  <si>
    <t>1996/06</t>
  </si>
  <si>
    <t>1996/07</t>
  </si>
  <si>
    <t>1996/08</t>
  </si>
  <si>
    <t>1996/09</t>
  </si>
  <si>
    <t>1996/10</t>
  </si>
  <si>
    <t>1996/11</t>
  </si>
  <si>
    <t>1996/12</t>
  </si>
  <si>
    <t>1997/05</t>
  </si>
  <si>
    <t>1997/06</t>
  </si>
  <si>
    <t>1997/07</t>
  </si>
  <si>
    <t>1997/08</t>
  </si>
  <si>
    <t>1997/09</t>
  </si>
  <si>
    <t>1997/10</t>
  </si>
  <si>
    <t>1997/11</t>
  </si>
  <si>
    <t>1997/12</t>
  </si>
  <si>
    <t>1998/05</t>
  </si>
  <si>
    <t>1998/07</t>
  </si>
  <si>
    <t>1998/08</t>
  </si>
  <si>
    <t>1998/09</t>
  </si>
  <si>
    <t>1998/10</t>
  </si>
  <si>
    <t>1998/11</t>
  </si>
  <si>
    <t>1998/12</t>
  </si>
  <si>
    <t>1999/05</t>
  </si>
  <si>
    <t>1999/07</t>
  </si>
  <si>
    <t>1999/08</t>
  </si>
  <si>
    <t>1999/09</t>
  </si>
  <si>
    <t>1999/10</t>
  </si>
  <si>
    <t>1999/11</t>
  </si>
  <si>
    <t>1999/12</t>
  </si>
  <si>
    <t>2000/05</t>
  </si>
  <si>
    <t>2000/07</t>
  </si>
  <si>
    <t>2000/08</t>
  </si>
  <si>
    <t>2000/09</t>
  </si>
  <si>
    <t>2000/10</t>
  </si>
  <si>
    <t>2000/11</t>
  </si>
  <si>
    <t>2000/12</t>
  </si>
  <si>
    <t>2012/01p/</t>
  </si>
  <si>
    <t>Notas:a/ Las exportaciones anteriores al año 2002 fueron asignadas
al país comprador; a partir de enero de dicho año, el
criterio para la asignación de las exportaciones toma como
referencia el último país de destino conocido. Lo
anterior, conforme a las recomendaciones internacionales.
 La suma de las cifras parciales puede no coincidir con el
total debido al redondeo.b/ La suma de las cifras parciales puede no coincidir con el total debido al redondeo.c/ El comercio efectuado con Islas Vírgenes (EU) y Puerto Rico se destaca en su respectiva zona geográfica, sin embargo, para efectos de comparabilidad debe ser agregado al comercio realizado con Estados Unidos.d/ Las importaciones se asignan al país de origen, conforme a las recomendaciones internacionales. La suma de las cifras parciales puede no coincidir con el total debido al redondeo.e/ La suma de las cifras parciales, puede no coincidir con el
total, debido al redondeo.</t>
  </si>
  <si>
    <t>Cifras preliminares: p/ A partir de 2012/01</t>
  </si>
  <si>
    <t>Fuente: Grupo de Trabajo de Estadísticas de Comercio Exterior, integrado por el Banco de México, INEGI, Servicio de Administración Tributaria y la Secretaría de Economía.</t>
  </si>
  <si>
    <t>Fecha de consulta: 31/10/2012 11:46:47</t>
  </si>
  <si>
    <t>Tasas de crecimiento</t>
  </si>
  <si>
    <t>2000-2011</t>
  </si>
  <si>
    <t>Saldo comercial</t>
  </si>
  <si>
    <t>Participación en comercio total</t>
  </si>
  <si>
    <t>Millones de dólares</t>
  </si>
  <si>
    <t>ene 1990-ene-1994</t>
  </si>
  <si>
    <t>ene 1994-ene1995</t>
  </si>
  <si>
    <t>ene 1995- ene 2002</t>
  </si>
  <si>
    <t>ene 2003-ene 2005</t>
  </si>
  <si>
    <t>ene 2005-ene 2006</t>
  </si>
  <si>
    <t>ene 2006 ene 200</t>
  </si>
  <si>
    <t>ene 2011-ene 2012</t>
  </si>
  <si>
    <t>ene 2009-ene2011</t>
  </si>
  <si>
    <t>Financiamiento e información financiera de intermediarios financieros</t>
  </si>
  <si>
    <t>Financiamiento otorgado por la banca comercial</t>
  </si>
  <si>
    <t>Periodo disponible: Dic 1994 - Sep 2012</t>
  </si>
  <si>
    <t>Fecha de consulta: 02/11/2012 01:26:35</t>
  </si>
  <si>
    <t>Cifra: Saldos Nominales</t>
  </si>
  <si>
    <t>Unidad: Miles de Pesos</t>
  </si>
  <si>
    <t xml:space="preserve">CF129 Financiamiento otorgado por la Banca Comercial, al Sector no Bancario, Saldos nominales en miles de pesos, </t>
  </si>
  <si>
    <t>Financiamiento total (A+B+C+D) 1/</t>
  </si>
  <si>
    <t>A. Al sector privado</t>
  </si>
  <si>
    <t>Al sector privado, a.1 Financiamiento directo</t>
  </si>
  <si>
    <t>a.1.1 Consumo</t>
  </si>
  <si>
    <t>a.1.2 Vivienda</t>
  </si>
  <si>
    <t>a.1.3 Empresas y personas físicas con actividad empresarial</t>
  </si>
  <si>
    <t>a.1.4 Intermediarios financieros no bancarios</t>
  </si>
  <si>
    <t>a.2 Títulos asociados a programas de reestructuras</t>
  </si>
  <si>
    <t>B. A estados y municipios</t>
  </si>
  <si>
    <t>C. Al sector público</t>
  </si>
  <si>
    <t>D. Otros</t>
  </si>
  <si>
    <t>Fto. total considerando cartera asoc. a programas de reestructuras, E.Al sector privado</t>
  </si>
  <si>
    <t>Financiamiento total, A.Al sector privado, a.1 Financiamiento directo</t>
  </si>
  <si>
    <t>PRODUCTO INTERNO BRUTO  (miles de pesos corrientes)</t>
  </si>
  <si>
    <t>2012 ene-sept</t>
  </si>
  <si>
    <t>Información anual, promedio 12 meses</t>
  </si>
  <si>
    <t>Con respecto al PIB</t>
  </si>
  <si>
    <t>1994=100</t>
  </si>
  <si>
    <t>Porcentiaje sobre PIB, en indice</t>
  </si>
  <si>
    <t>Financiamiento directo otorgado por la banca comercial al sector no bancario</t>
  </si>
  <si>
    <t>Ene-Mar 2009 - Abr-Jun 2012</t>
  </si>
  <si>
    <t>Trimestral</t>
  </si>
  <si>
    <t>No Homogénea</t>
  </si>
  <si>
    <t>Diferentes Unidades</t>
  </si>
  <si>
    <t>Resultados de la encuesta de evaluación coyuntural del mercado crediticio</t>
  </si>
  <si>
    <t>Fecha de consulta: 02/11/2012 06:58:15</t>
  </si>
  <si>
    <t>Empresas con hasta 100 empleados</t>
  </si>
  <si>
    <t>Empresas con más de 100 empleados</t>
  </si>
  <si>
    <t>Empresas manufactureras</t>
  </si>
  <si>
    <t>Empresas que obtuvieron algún tipo de financiamiento:</t>
  </si>
  <si>
    <t>De proveedores</t>
  </si>
  <si>
    <t>De la banca comercial</t>
  </si>
  <si>
    <t>De la banca en el extranjero</t>
  </si>
  <si>
    <t>De empresas del grupo corporativo/oficina matriz</t>
  </si>
  <si>
    <t>De empresas del grupo corporativo</t>
  </si>
  <si>
    <t>De la banca de desarrollo</t>
  </si>
  <si>
    <t>De la oficina matriz en el exterior</t>
  </si>
  <si>
    <t>Mediante emisión de deuda</t>
  </si>
  <si>
    <t>Empresas que otorgaron algún tipo de financiamiento:</t>
  </si>
  <si>
    <t>A clientes</t>
  </si>
  <si>
    <t>A proveedores</t>
  </si>
  <si>
    <t>A empresas del grupo</t>
  </si>
  <si>
    <t>A otros</t>
  </si>
  <si>
    <t>Plazo promedio del financiamiento otorgado en días:</t>
  </si>
  <si>
    <t xml:space="preserve"> A empresas del grupo</t>
  </si>
  <si>
    <t>Empresas que esperan solicitar financiamiento de la banca comercial en el próximo trimestre:</t>
  </si>
  <si>
    <t>Mercado de Crédito Bancario 3/, Empresas que recibieron nuevos créditos bancarios:</t>
  </si>
  <si>
    <t>Destino del crédito bancario: 2/</t>
  </si>
  <si>
    <t>Mercado de Crédito Bancario 3/, Empresas que no recibieron nuevos créditos bancarios:</t>
  </si>
  <si>
    <t>Lo solicitaron y está en proceso de autorización</t>
  </si>
  <si>
    <t>Lo solicitaron y fue rechazado</t>
  </si>
  <si>
    <t>Lo solicitaron, pero lo rechazaron porque era muy caro</t>
  </si>
  <si>
    <t>No solicitaron</t>
  </si>
  <si>
    <t>Factores limitantes para solicitar o recibir nuevos créditos: 2/</t>
  </si>
  <si>
    <t>Aumento en las tasas de interés del mercado</t>
  </si>
  <si>
    <t>Mayores restricciones en las condiciones de acceso</t>
  </si>
  <si>
    <t>Aumento en los montos exigidos como colateral</t>
  </si>
  <si>
    <t>Deterioro de la situación económica del país</t>
  </si>
  <si>
    <t>Disminución de la demanda de sus productos o servicios</t>
  </si>
  <si>
    <t>Deterioro de la posición financiera de la empresa</t>
  </si>
  <si>
    <t>Mayores dificultades para el servicio de la deuda bancaria</t>
  </si>
  <si>
    <t>Otros factores</t>
  </si>
  <si>
    <t>Por ciento de Empresas, Empresas que no recibieron nuevos créditos bancarios: 7/</t>
  </si>
  <si>
    <t>Situación económica general</t>
  </si>
  <si>
    <t>Acceso a apoyo público</t>
  </si>
  <si>
    <t>Ventas y rentabilidad de su empresa</t>
  </si>
  <si>
    <t>Capitalización de su empresa</t>
  </si>
  <si>
    <t>Historia crediticia de su empresa</t>
  </si>
  <si>
    <t>Disposición de los bancos a otorgar créditos</t>
  </si>
  <si>
    <t>Dificultades para el pago del servicio de la deuda bancaria vigente de su empresa</t>
  </si>
  <si>
    <t>Tasas de interés del mercado de crédito bancario</t>
  </si>
  <si>
    <t>Condiciones de acceso al crédito bancario</t>
  </si>
  <si>
    <t>Montos exigidos como colateral para acceder al financiamiento bancario</t>
  </si>
  <si>
    <t>1/ Muestra con cobertura nacional de por lo menos 450 empresas. La respuesta es voluntaria y confidencial.</t>
  </si>
  <si>
    <t>2/ La suma de los porcentajes puede ser superior a 100 ya que las empresas pueden elegir más de una opción.</t>
  </si>
  <si>
    <t>3/ El mercado de crédito bancario incluye la banca comercial, la banca de desarrollo y los bancos extranjeros.</t>
  </si>
  <si>
    <t>4/ La suma de las partes puede no coincidir debido al redondeo.</t>
  </si>
  <si>
    <t>5/ Índice de difusión. Definido como la suma del porcentaje de empresas que mencionó que hubo condiciones más accesibles, más la mitad del porcentaje de empresas que indicó que no hubo cambios en las condiciones de acceso. Bajo esta métrica, cuando el valor del índice de difusión es superior (inferior) a 50 significa que un mayor número de empresas señaló que percibió condiciones más accesibles (menos accesibles) en la variable relevante, en comparación a la situación observada en el trimestre previo.</t>
  </si>
  <si>
    <t>6/ Índice de difusión. Definido como la suma del porcentaje de empresas que mencionó que hubo condiciones menos costosas, más la mitad del porcentaje de empresas que indicó que no hubo cambio. Bajo esta métrica, cuando el valor del índice de difusión es superior (inferior) a 50 significa que un mayor número de empresas señaló que percibió condiciones menos costosas (más costosas) en la variable relevante, en comparación a la situación observada en el trimestre previo.</t>
  </si>
  <si>
    <t>7/ Nuevos factores limitantes a partir del cuarto trimestre de 2010.</t>
  </si>
  <si>
    <t>8/ No representativo a nivel nacional.</t>
  </si>
  <si>
    <t>N/E No estimado.</t>
  </si>
  <si>
    <t xml:space="preserve">http://www.banxico.org.mx/SieInternet/consultarDirectorioInternetAction.do?accion=consultarCuadro&amp;idCuadro=CF471&amp;sector=19&amp;locale=es </t>
  </si>
  <si>
    <t>Cuentas nacionales &gt; Producto interno bruto trimestral &gt; A precios de 2003 &gt; Valores absolutos &gt; Actividades secundarias &gt; Industrias manufactureras</t>
  </si>
  <si>
    <t>Unidad de medida:Miles de pesos a precios de 2003</t>
  </si>
  <si>
    <t xml:space="preserve">Total a/  </t>
  </si>
  <si>
    <t xml:space="preserve">Industria alimentaria </t>
  </si>
  <si>
    <t xml:space="preserve">Industria de las bebidas y del tabaco </t>
  </si>
  <si>
    <t xml:space="preserve">Fabricación de insumos textiles </t>
  </si>
  <si>
    <t xml:space="preserve">Confección de productos textiles, excepto prendas de vestir </t>
  </si>
  <si>
    <t xml:space="preserve">Fabricación de prendas de vestir </t>
  </si>
  <si>
    <t xml:space="preserve">Fabricación de productos de cuero, piel y materiales sucedáneos, excepto prendas de vestir </t>
  </si>
  <si>
    <t xml:space="preserve">Industria de la madera </t>
  </si>
  <si>
    <t xml:space="preserve">Industria del papel </t>
  </si>
  <si>
    <t xml:space="preserve">Impresión e industrias conexas </t>
  </si>
  <si>
    <t xml:space="preserve">Fabricación de productos derivados del petróleo y del carbón </t>
  </si>
  <si>
    <t xml:space="preserve">Industria química </t>
  </si>
  <si>
    <t xml:space="preserve">Industria del plástico y del hule </t>
  </si>
  <si>
    <t xml:space="preserve">Fabricación de productos a base de minerales no metálicos </t>
  </si>
  <si>
    <t xml:space="preserve">Industrias metálicas básicas </t>
  </si>
  <si>
    <t xml:space="preserve">Fabricación de productos metálicos </t>
  </si>
  <si>
    <t xml:space="preserve">Fabricación de maquinaria y equipo </t>
  </si>
  <si>
    <t xml:space="preserve">Fabricación de equipo de computación, comunicación, medición y otros equipos, componentes y accesorios electrónicos </t>
  </si>
  <si>
    <t xml:space="preserve">Fabricación de equipo de generación eléctrica y aparatos y accesorios eléctricos </t>
  </si>
  <si>
    <t xml:space="preserve">Fabricación de equipo de transporte </t>
  </si>
  <si>
    <t xml:space="preserve">Fabricación de muebles y productos relacionados </t>
  </si>
  <si>
    <t xml:space="preserve">Otras industrias manufactureras </t>
  </si>
  <si>
    <t>2001-2005</t>
  </si>
  <si>
    <t>2007-2011</t>
  </si>
  <si>
    <t>Confección de productos textiles y fabricación de prendas de vestir</t>
  </si>
  <si>
    <t>Notas:a/ La suma de las cifras parciales puede no coincidir con el total debido al redondeo.</t>
  </si>
  <si>
    <t>Relación M/X con China</t>
  </si>
  <si>
    <t>Manufacturas &gt; Encuesta mensual de la industria manufacturera (EMIM) &gt; Total de personal ocupado &gt; Personal ocupado total</t>
  </si>
  <si>
    <t xml:space="preserve"> Total</t>
  </si>
  <si>
    <t>Bebidas y del tabaco</t>
  </si>
  <si>
    <t>Insumos textiles y acabado de textiles</t>
  </si>
  <si>
    <t xml:space="preserve">Productos textiles, excepto prendas de vestir </t>
  </si>
  <si>
    <t>Curtido y acabado de cuero y piel, y fabricación de productos de cuero, piel y materiales sucedáneos</t>
  </si>
  <si>
    <t xml:space="preserve"> Impresión e industrias conexas</t>
  </si>
  <si>
    <t xml:space="preserve">Productos derivados del petróleo y del carbón </t>
  </si>
  <si>
    <t xml:space="preserve">Química </t>
  </si>
  <si>
    <t>Plástico y del hule</t>
  </si>
  <si>
    <t>Productos a base de minerales no metálicos</t>
  </si>
  <si>
    <t>Equipo de computación, comunicación, medición y de otros equipos, componentes y accesorios electrónicos</t>
  </si>
  <si>
    <t>Accesorios, aparatos eléctricos y equipo de generación de energía eléctrica</t>
  </si>
  <si>
    <t xml:space="preserve">Equipo de transporte </t>
  </si>
  <si>
    <t>Muebles, colchones y persianas</t>
  </si>
  <si>
    <t>Otras industrias manufactureras</t>
  </si>
  <si>
    <t>Fuente: INEGI. Encuesta mensual de la industria manufacturera.</t>
  </si>
  <si>
    <t>2001-Julio 2012</t>
  </si>
  <si>
    <t>Enero-Julio 2012</t>
  </si>
  <si>
    <t> 27</t>
  </si>
  <si>
    <t>Combustibles Minerales, Aceites Minerales Y Produc</t>
  </si>
  <si>
    <t>Total  exportado a EU</t>
  </si>
  <si>
    <t>Total  importado de EU</t>
  </si>
  <si>
    <t>México: comercio exterior con China por principales capítulos (2001-julio 2012)</t>
  </si>
  <si>
    <t>México: comercio exterior con Estados UNidos por principales capítulos (2001-julio 2012)</t>
  </si>
  <si>
    <t>Fuente: WTA 2012</t>
  </si>
  <si>
    <t xml:space="preserve">MEXICO:  COMERCIO EXTERIOR DE LA INDUSTRIA MANUFACTURERA a/  (2001-2012/07)  </t>
  </si>
  <si>
    <t>2001-2012</t>
  </si>
  <si>
    <t>EXPORTACIONES</t>
  </si>
  <si>
    <t>ESTADOS UNIDOS DE AMERICA</t>
  </si>
  <si>
    <t xml:space="preserve">UNION EUROPEA-15-       </t>
  </si>
  <si>
    <t xml:space="preserve">CANADA                   </t>
  </si>
  <si>
    <t xml:space="preserve">ALEMANIA                 </t>
  </si>
  <si>
    <t xml:space="preserve">COLOMBIA                 </t>
  </si>
  <si>
    <t xml:space="preserve">VENEZUELA                </t>
  </si>
  <si>
    <t xml:space="preserve">BRASIL                   </t>
  </si>
  <si>
    <t xml:space="preserve">CHINA                    </t>
  </si>
  <si>
    <t xml:space="preserve">PAISES BAJOS             </t>
  </si>
  <si>
    <t xml:space="preserve">G BRETAÑA E IRLA         </t>
  </si>
  <si>
    <t xml:space="preserve">-UNION EUROPEA-15-       </t>
  </si>
  <si>
    <t>IMPORTACIONES</t>
  </si>
  <si>
    <t>BALANCE COMERCIAL</t>
  </si>
  <si>
    <t>Total balanza comercial manufacturera</t>
  </si>
  <si>
    <t xml:space="preserve">PRINCIPALES 10 PAÍSES </t>
  </si>
  <si>
    <t>Crecimiento del empleo anual promedio</t>
  </si>
  <si>
    <t>Crecimiento de la productividad anual promedio</t>
  </si>
  <si>
    <t>2008-11</t>
  </si>
  <si>
    <t>2012-13</t>
  </si>
  <si>
    <t>2002-07 a</t>
  </si>
  <si>
    <t>2008-11 a</t>
  </si>
  <si>
    <t>2012-13 a</t>
  </si>
  <si>
    <t>2002-07 b</t>
  </si>
  <si>
    <t>2008-11 b</t>
  </si>
  <si>
    <t>2012-13 b</t>
  </si>
  <si>
    <t>MUNDO</t>
  </si>
  <si>
    <t>Economías desarrolladas y UE</t>
  </si>
  <si>
    <t>Asia Sudoriental y el Pacífico</t>
  </si>
  <si>
    <t>Oriente Medio</t>
  </si>
  <si>
    <t>África del Norte</t>
  </si>
  <si>
    <t>África Subsahariana</t>
  </si>
  <si>
    <t>2002-2007</t>
  </si>
  <si>
    <t>Empleo 2002-2007</t>
  </si>
  <si>
    <t>Productividad 2002-2007</t>
  </si>
  <si>
    <t>Empleo 2008-11</t>
  </si>
  <si>
    <t>Productividad 2008-11</t>
  </si>
  <si>
    <t>Empleo 2012-13</t>
  </si>
  <si>
    <t>Productividad 2012-13</t>
  </si>
  <si>
    <t>Indicadores de coyuntura: variables seleccionadas de diversos países (2012)</t>
  </si>
  <si>
    <t>Últimos 12 meses, miles de millones de dólares</t>
  </si>
  <si>
    <t>Balanza Comercial a/</t>
  </si>
  <si>
    <t>Unidades monetarias por dólar b/</t>
  </si>
  <si>
    <t>Tasa de interés  de corto plazo c/</t>
  </si>
  <si>
    <t>feb</t>
  </si>
  <si>
    <t>b/ al 3 de octubrfe de 2012</t>
  </si>
  <si>
    <t xml:space="preserve">c/ Última tasa a tres meses en el mercado de dinero. </t>
  </si>
  <si>
    <t>Fuente: elaboración propia con base en The Economist (2009, octubre 16).</t>
  </si>
  <si>
    <t>From: Economist.com</t>
  </si>
  <si>
    <t>http://www.economist.com/markets/indicators/</t>
  </si>
  <si>
    <t>País</t>
  </si>
  <si>
    <t>Escala (0-100)</t>
  </si>
  <si>
    <t>Ranking (1 a 141)</t>
  </si>
  <si>
    <t>Región</t>
  </si>
  <si>
    <t>Suiza</t>
  </si>
  <si>
    <t>Europa</t>
  </si>
  <si>
    <t>Suecia</t>
  </si>
  <si>
    <t>Singapure</t>
  </si>
  <si>
    <t>Sudeste de Asia y Oceanía</t>
  </si>
  <si>
    <t>Finlandia</t>
  </si>
  <si>
    <t>Reino Unido</t>
  </si>
  <si>
    <t>América del Norte</t>
  </si>
  <si>
    <t xml:space="preserve"> Valor agregado manufacturero sobre PIB global (1980-2012) /a</t>
  </si>
  <si>
    <t>/a En varios casos 1980 se puede referir a 1979 y 1990 a 1989, según la disponibilidad de información.</t>
  </si>
  <si>
    <t>Fuente: elaboración propia con base en BM (2012).</t>
  </si>
  <si>
    <t>IGAE Actividades secundarias</t>
  </si>
  <si>
    <t>IGAE total</t>
  </si>
  <si>
    <t>Índice de la actividad manufacturera</t>
  </si>
  <si>
    <t>Fecha de consulta: 25/10/2012 9:53:58</t>
  </si>
  <si>
    <t>PIB total</t>
  </si>
  <si>
    <t>PIB Secundario</t>
  </si>
  <si>
    <t>PIB manufacturero</t>
  </si>
  <si>
    <t>EZPL</t>
  </si>
  <si>
    <t>1995-1999</t>
  </si>
  <si>
    <t>VFQ</t>
  </si>
  <si>
    <t>FCH</t>
  </si>
  <si>
    <t>Estadísticos</t>
  </si>
  <si>
    <t>Máximo</t>
  </si>
  <si>
    <t>Suma</t>
  </si>
  <si>
    <t>Media</t>
  </si>
  <si>
    <t>Desviación Estándar</t>
  </si>
  <si>
    <t>Fecha de consulta: 25/10/2012 13:16:26</t>
  </si>
  <si>
    <t>Indicadores económicos de coyuntura &gt; Confianza del consumidor &gt; Series originales</t>
  </si>
  <si>
    <t>Unidad de medida:Base enero 2003 = 100</t>
  </si>
  <si>
    <t xml:space="preserve">Índice de confianza del consumidor </t>
  </si>
  <si>
    <t>Fuente: INEGI y Banco de México. Encuesta Nacional sobre Confianza del Consumidor.</t>
  </si>
  <si>
    <t>Fecha de consulta: 25/10/2012 14:57:51</t>
  </si>
  <si>
    <t>Servicios de apoyo a los negocios y manejo de desechos y servicios de remediación</t>
  </si>
  <si>
    <t>Gráfica 1</t>
  </si>
  <si>
    <t>Cuadro 2</t>
  </si>
  <si>
    <t>Índice de Innovación Global 2012, países seleccionados</t>
  </si>
  <si>
    <t>Gráfica 2</t>
  </si>
  <si>
    <t xml:space="preserve"> Producto interno bruto, a precios de mercado a/  </t>
  </si>
  <si>
    <t>Indicadores económicos de coyuntura &gt; Producto interno bruto trimestral, base 2003 &gt; Series originales &gt; A precios de 2003 &gt; Valores absolutos</t>
  </si>
  <si>
    <t xml:space="preserve">Actividades secundarias Total a/  </t>
  </si>
  <si>
    <t xml:space="preserve">Industrias manufactureras a/  </t>
  </si>
  <si>
    <t>Cuadro 4</t>
  </si>
  <si>
    <t>Gráfica 3</t>
  </si>
  <si>
    <t>Gráfica 4</t>
  </si>
  <si>
    <t>Gráfica 5</t>
  </si>
  <si>
    <t>Cuadro 5</t>
  </si>
  <si>
    <t>Fuente:</t>
  </si>
  <si>
    <t>ITCR</t>
  </si>
  <si>
    <t>Gráfica 7</t>
  </si>
  <si>
    <t>Cuadro 8</t>
  </si>
  <si>
    <t>Cuadro 10</t>
  </si>
  <si>
    <t>Índice de morosidad, por tipo de cartera</t>
  </si>
  <si>
    <t>Actividad empresarial</t>
  </si>
  <si>
    <t xml:space="preserve">Fuente: Comisión Nacional Bancaria y de Valores. </t>
  </si>
  <si>
    <t>Gráfica 10</t>
  </si>
  <si>
    <t>Cuadro 14</t>
  </si>
  <si>
    <t>Indicadores económicos de coyuntura &gt; Actividad industrial, base 2003 &gt; Series originales &gt; Índice de volumen físico &gt; Industrias manufactureras</t>
  </si>
  <si>
    <t>EMIM, total del personal ocupado</t>
  </si>
  <si>
    <t>Índice de volúmen físico industrias manufactureras, 2003=100</t>
  </si>
  <si>
    <t>EMIN, total personal ocupado</t>
  </si>
  <si>
    <t>Productividad</t>
  </si>
  <si>
    <t>Unidad de medida:Índice base 2003 = 100</t>
  </si>
  <si>
    <t>Índice de volúmen físico industrias manufactureras</t>
  </si>
  <si>
    <t>Población ocupada</t>
  </si>
  <si>
    <t>Salarios, Índice de remuneraciones medias reales por persona ocupada</t>
  </si>
  <si>
    <t>Productividad-salarios reales</t>
  </si>
  <si>
    <t>Crecimiento del producto</t>
  </si>
  <si>
    <t>2011/08-2012/08</t>
  </si>
  <si>
    <t>Cifras oportunas:  o1/ A partir de 2012/08Cifras preliminares:  p1/ A partir de 2009/01</t>
  </si>
  <si>
    <t>Fecha de consulta: 07/11/2012 17:44:23</t>
  </si>
  <si>
    <t>Fecha de consulta: 07/11/2012 17:50:22</t>
  </si>
  <si>
    <t>Unidad de medida:.</t>
  </si>
  <si>
    <t>Promedio</t>
  </si>
  <si>
    <t>2012/08-2007</t>
  </si>
  <si>
    <t>rg</t>
  </si>
  <si>
    <t>to</t>
  </si>
  <si>
    <t>Fecha de consulta: 08/11/2012 19:55:54</t>
  </si>
  <si>
    <t>Gráfica 11</t>
  </si>
  <si>
    <t>TC 2011/07-2012/07</t>
  </si>
  <si>
    <t>TC 2007-2011</t>
  </si>
  <si>
    <t>Precios corrientes</t>
  </si>
  <si>
    <t>Precios constantes</t>
  </si>
  <si>
    <t xml:space="preserve">Manufacturas &gt; Encuesta mensual de la industria manufacturera (EMIM) &gt; Valor de producción de los productos elaborados &gt; 313 Fabricación de insumos textiles y acabado de textiles &gt; 3133 Acabado de productos textiles y fabricación de telas recubiertas 313310 Acabado de productos textiles </t>
  </si>
  <si>
    <t xml:space="preserve">313310 Acabado de productos textiles </t>
  </si>
  <si>
    <t xml:space="preserve">Manufacturas &gt; Encuesta mensual de la industria manufacturera (EMIM) &gt; Valor de producción de los productos elaborados &gt; 336 Fabricación de equipo de transporte &gt; 3364 Fabricación de equipo aeroespacial 336410 Fabricación de equipo aeroespacial </t>
  </si>
  <si>
    <t xml:space="preserve">Manufacturas &gt; Encuesta mensual de la industria manufacturera (EMIM) &gt; Valor de producción de los productos elaborados &gt; 336 Fabricación de equipo de transporte &gt; 3369 Fabricación de otro equipo de transporte 336991 Fabricación de motocicletas </t>
  </si>
  <si>
    <t xml:space="preserve">336991 Fabricación de motocicletas </t>
  </si>
  <si>
    <t xml:space="preserve">Manufacturas &gt; Encuesta mensual de la industria manufacturera (EMIM) &gt; Valor de producción de los productos elaborados &gt; 325 Industria química &gt; 3253 Fabricación de fertilizantes, pesticidas y otros agroquímicos 325310 Fabricación de fertilizantes </t>
  </si>
  <si>
    <t xml:space="preserve">Manufacturas &gt; Encuesta mensual de la industria manufacturera (EMIM) &gt; Valor de producción de los productos elaborados &gt; 339 Otras industrias manufactureras &gt; 3391 Fabricación de equipo no electrónico y material desechable de uso médico, dental y para laboratorio, y artículos oftálmicos 339113 Fabricación de artículos oftálmicos </t>
  </si>
  <si>
    <t xml:space="preserve">339113 Fabricación de artículos oftálmicos </t>
  </si>
  <si>
    <t xml:space="preserve">Manufacturas &gt; Encuesta mensual de la industria manufacturera (EMIM) &gt; Valor de producción de los productos elaborados &gt; 333 Fabricación de maquinaria y equipo &gt; 3336 Fabricación de motores de combustión interna, turbinas y transmisiones 333610 Fabricación de motores de combustión interna, turbinas y transmisiones </t>
  </si>
  <si>
    <t xml:space="preserve">Manufacturas &gt; Encuesta mensual de la industria manufacturera (EMIM) &gt; Valor de producción de los productos elaborados &gt; 325 Industria química &gt; 3254 Fabricación de productos farmacéuticos 325411 Fabricación de materias primas para la industria farmacéutica </t>
  </si>
  <si>
    <t xml:space="preserve">325411 Fabricación de materias primas para la industria farmacéutica </t>
  </si>
  <si>
    <t xml:space="preserve">Manufacturas &gt; Encuesta mensual de la industria manufacturera (EMIM) &gt; Valor de producción de los productos elaborados &gt; 327 Fabricación de productos a base de minerales no metálicos &gt; 3272 Fabricación de vidrio y productos de vidrio 327214 Fabricación de fibra de vidrio </t>
  </si>
  <si>
    <t xml:space="preserve">Manufacturas &gt; Encuesta mensual de la industria manufacturera (EMIM) &gt; Valor de producción de los productos elaborados &gt; 336 Fabricación de equipo de transporte &gt; 3365 Fabricación de equipo ferroviario 336510 Fabricación de equipo ferroviario </t>
  </si>
  <si>
    <t xml:space="preserve">336510 Fabricación de equipo ferroviario </t>
  </si>
  <si>
    <t xml:space="preserve">Manufacturas &gt; Encuesta mensual de la industria manufacturera (EMIM) &gt; Valor de producción de los productos elaborados &gt; 339 Otras industrias manufactureras &gt; 3399 Otras industrias manufactureras 339999 Otras industrias manufactureras </t>
  </si>
  <si>
    <t xml:space="preserve">Manufacturas &gt; Encuesta mensual de la industria manufacturera (EMIM) &gt; Valor de producción de los productos elaborados &gt; 333 Fabricación de maquinaria y equipo &gt; 3332 Fabricación de maquinaria y equipo para las industrias manufactureras, excepto la metalmecánica 333220 Fabricación de maquinaria y equipo para la industria del hule y del plástico </t>
  </si>
  <si>
    <t xml:space="preserve">333220 Fabricación de maquinaria y equipo para la industria del hule y del plástico </t>
  </si>
  <si>
    <t xml:space="preserve">Manufacturas &gt; Encuesta mensual de la industria manufacturera (EMIM) &gt; Valor de producción de los productos elaborados &gt; 311 Industria alimentaria &gt; 3113 Elaboración de azúcares, chocolates, dulces y similares 311330 Elaboración de productos de chocolate a partir de chocolate </t>
  </si>
  <si>
    <t xml:space="preserve">Manufacturas &gt; Encuesta mensual de la industria manufacturera (EMIM) &gt; Valor de producción de los productos elaborados &gt; 311 Industria alimentaria &gt; 3119 Otras industrias alimentarias 311921 Beneficio del café </t>
  </si>
  <si>
    <t xml:space="preserve">311921 Beneficio del café </t>
  </si>
  <si>
    <t xml:space="preserve">Manufacturas &gt; Encuesta mensual de la industria manufacturera (EMIM) &gt; Valor de producción de los productos elaborados &gt; 315 Fabricación de prendas de vestir &gt; 3159 Confección de accesorios de vestir y otras prendas de vestir no clasificados en otra parte 315991 Confección de sombreros y gorras </t>
  </si>
  <si>
    <t xml:space="preserve">Manufacturas &gt; Encuesta mensual de la industria manufacturera (EMIM) &gt; Valor de producción de los productos elaborados &gt; 339 Otras industrias manufactureras &gt; 3399 Otras industrias manufactureras 339920 Fabricación de artículos deportivos </t>
  </si>
  <si>
    <t xml:space="preserve">339920 Fabricación de artículos deportivos </t>
  </si>
  <si>
    <t xml:space="preserve">Manufacturas &gt; Encuesta mensual de la industria manufacturera (EMIM) &gt; Valor de producción de los productos elaborados &gt; 339 Otras industrias manufactureras &gt; 3399 Otras industrias manufactureras 339993 Fabricación de escobas, cepillos y similares </t>
  </si>
  <si>
    <t xml:space="preserve">Manufacturas &gt; Encuesta mensual de la industria manufacturera (EMIM) &gt; Valor de producción de los productos elaborados &gt; 315 Fabricación de prendas de vestir &gt; 3159 Confección de accesorios de vestir y otras prendas de vestir no clasificados en otra parte 315999 Confección de otros accesorios y prendas de vestir no clasificados en otra parte </t>
  </si>
  <si>
    <t xml:space="preserve">315999 Confección de otros accesorios y prendas de vestir no clasificados en otra parte </t>
  </si>
  <si>
    <t xml:space="preserve">Manufacturas &gt; Encuesta mensual de la industria manufacturera (EMIM) &gt; Valor de producción de los productos elaborados &gt; 339 Otras industrias manufactureras &gt; 3399 Otras industrias manufactureras 339930 Fabricación de juguetes </t>
  </si>
  <si>
    <t xml:space="preserve">Manufacturas &gt; Encuesta mensual de la industria manufacturera (EMIM) &gt; Valor de producción de los productos elaborados &gt; 325 Industria química &gt; 3253 Fabricación de fertilizantes, pesticidas y otros agroquímicos 325320 Fabricación de pesticidas y otros agroquímicos, excepto fertilizantes </t>
  </si>
  <si>
    <t xml:space="preserve">325320 Fabricación de pesticidas y otros agroquímicos, excepto fertilizantes </t>
  </si>
  <si>
    <t xml:space="preserve">Manufacturas &gt; Encuesta mensual de la industria manufacturera (EMIM) &gt; Valor de producción de los productos elaborados &gt; 326 Industria del plástico y del hule &gt; 3261 Fabricación de productos de plástico 326199 Fabricación de otros productos de plástico sin reforzamiento </t>
  </si>
  <si>
    <t xml:space="preserve">Manufacturas &gt; Encuesta mensual de la industria manufacturera (EMIM) &gt; Valor de producción de los productos elaborados &gt; 332 Fabricación de productos metálicos &gt; 3322 Fabricación de herramientas de mano sin motor y utensilios de cocina metálicos 332211 Fabricación de herramientas de mano metálicas sin motor </t>
  </si>
  <si>
    <t xml:space="preserve">332211 Fabricación de herramientas de mano metálicas sin motor </t>
  </si>
  <si>
    <t xml:space="preserve">Manufacturas &gt; Encuesta mensual de la industria manufacturera (EMIM) &gt; Valor de producción de los productos elaborados &gt; 334 Fabricación de equipo de computación, comunicación, medición y de otros equipos, componentes y accesorios electrónicos &gt; 3342 Fabricación de equipo de comunicación 334220 Fabricación de equipo de transmisión y recepción de señales de radio y televisión, y equipo de comunicación inalámbrico </t>
  </si>
  <si>
    <t xml:space="preserve">Manufacturas &gt; Encuesta mensual de la industria manufacturera (EMIM) &gt; Valor de producción de los productos elaborados &gt; 312 Industria de las bebidas y del tabaco &gt; 3122 Industria del tabaco 312221 Elaboración de cigarros </t>
  </si>
  <si>
    <t xml:space="preserve">312221 Elaboración de cigarros </t>
  </si>
  <si>
    <t xml:space="preserve">Manufacturas &gt; Encuesta mensual de la industria manufacturera (EMIM) &gt; Valor de producción de los productos elaborados &gt; 334 Fabricación de equipo de computación, comunicación, medición y de otros equipos, componentes y accesorios electrónicos &gt; 3344 Fabricación de componentes electrónicos 334410 Fabricación de componentes electrónicos </t>
  </si>
  <si>
    <t xml:space="preserve">311330 Elaboración de productos de chocolate a partir de chocolate </t>
  </si>
  <si>
    <t xml:space="preserve">Manufacturas &gt; Encuesta mensual de la industria manufacturera (EMIM) &gt; Valor de producción de los productos elaborados &gt; 333 Fabricación de maquinaria y equipo &gt; 3332 Fabricación de maquinaria y equipo para las industrias manufactureras, excepto la metalmecánica 333299 Fabricación de maquinaria y equipo para otras industrias manufactureras </t>
  </si>
  <si>
    <t xml:space="preserve">Manufacturas &gt; Encuesta mensual de la industria manufacturera (EMIM) &gt; Valor de producción de los productos elaborados &gt; 311 Industria alimentaria &gt; 3112 Molienda de granos y de semillas y obtención de aceites y grasas 311211 Beneficio del arroz </t>
  </si>
  <si>
    <t xml:space="preserve">311211 Beneficio del arroz </t>
  </si>
  <si>
    <t xml:space="preserve">Manufacturas &gt; Encuesta mensual de la industria manufacturera (EMIM) &gt; Valor de producción de los productos elaborados &gt; 327 Fabricación de productos a base de minerales no metálicos &gt; 3279 Fabricación de otros productos a base de minerales no metálicos 327991 Fabricación de productos a base de piedras de cantera </t>
  </si>
  <si>
    <t xml:space="preserve">327991 Fabricación de productos a base de piedras de cantera </t>
  </si>
  <si>
    <t xml:space="preserve">Manufacturas &gt; Encuesta mensual de la industria manufacturera (EMIM) &gt; Valor de producción de los productos elaborados &gt; 336 Fabricación de equipo de transporte &gt; 3366 Fabricación de embarcaciones 336610 Fabricación de embarcaciones </t>
  </si>
  <si>
    <t xml:space="preserve">Manufacturas &gt; Encuesta mensual de la industria manufacturera (EMIM) &gt; Valor de producción de los productos elaborados &gt; 314 Fabricación de productos textiles, excepto prendas de vestir &gt; 3149 Fabricación de otros productos textiles, excepto prendas de vestir 314912 Confección de productos de textiles recubiertos y de materiales sucedáneos </t>
  </si>
  <si>
    <t xml:space="preserve">314912 Confección de productos de textiles recubiertos y de materiales sucedáneos </t>
  </si>
  <si>
    <t xml:space="preserve">Manufacturas &gt; Encuesta mensual de la industria manufacturera (EMIM) &gt; Valor de producción de los productos elaborados &gt; 337 Fabricación de muebles, colchones y persianas &gt; 3379 Fabricación de colchones, persianas y cortineros 337920 Fabricación de persianas y cortineros </t>
  </si>
  <si>
    <t xml:space="preserve">Manufacturas &gt; Encuesta mensual de la industria manufacturera (EMIM) &gt; Valor de producción de los productos elaborados &gt; 312 Industria de las bebidas y del tabaco &gt; 3122 Industria del tabaco 312210 Beneficio del tabaco </t>
  </si>
  <si>
    <t xml:space="preserve">312210 Beneficio del tabaco </t>
  </si>
  <si>
    <t xml:space="preserve">Manufacturas &gt; Encuesta mensual de la industria manufacturera (EMIM) &gt; Valor de producción de los productos elaborados &gt; 335 Fabricación de accesorios, aparatos eléctricos y equipo de generación de energía eléctrica &gt; 3352 Fabricación de aparatos eléctricos de uso doméstico 335210 Fabricación de enseres electrodomésticos menores </t>
  </si>
  <si>
    <t xml:space="preserve">Manufacturas &gt; Encuesta mensual de la industria manufacturera (EMIM) &gt; Valor de producción de los productos elaborados &gt; 335 Fabricación de accesorios, aparatos eléctricos y equipo de generación de energía eléctrica &gt; 3359 Fabricación de otros equipos y accesorios eléctricos 335930 Fabricación de enchufes, contactos, fusibles y otros accesorios para instalaciones eléctricas </t>
  </si>
  <si>
    <t xml:space="preserve">335930 Fabricación de enchufes, contactos, fusibles y otros accesorios para instalaciones eléctricas </t>
  </si>
  <si>
    <t xml:space="preserve">Manufacturas &gt; Encuesta mensual de la industria manufacturera (EMIM) &gt; Valor de producción de los productos elaborados &gt; 325 Industria química &gt; 3259 Fabricación de otros productos químicos 325992 Fabricación de películas, placas y papel fotosensible para fotografía </t>
  </si>
  <si>
    <t xml:space="preserve">Manufacturas &gt; Encuesta mensual de la industria manufacturera (EMIM) &gt; Valor de producción de los productos elaborados &gt; 331 Industrias metálicas básicas &gt; 3314 Industrias de metales no ferrosos, excepto aluminio 331420 Laminación secundaria de cobre </t>
  </si>
  <si>
    <t xml:space="preserve">331420 Laminación secundaria de cobre </t>
  </si>
  <si>
    <t xml:space="preserve">Manufacturas &gt; Encuesta mensual de la industria manufacturera (EMIM) &gt; Valor de producción de los productos elaborados &gt; 339 Otras industrias manufactureras &gt; 3391 Fabricación de equipo no electrónico y material desechable de uso médico, dental y para laboratorio, y artículos oftálmicos 339111 Fabricación de equipo no electrónico para uso médico, dental y para laboratorio </t>
  </si>
  <si>
    <t xml:space="preserve">Manufacturas &gt; Encuesta mensual de la industria manufacturera (EMIM) &gt; Valor de producción de los productos elaborados &gt; 333 Fabricación de maquinaria y equipo &gt; 3332 Fabricación de maquinaria y equipo para las industrias manufactureras, excepto la metalmecánica 333292 Fabricación de maquinaria y equipo para la industria textil </t>
  </si>
  <si>
    <t xml:space="preserve">333292 Fabricación de maquinaria y equipo para la industria textil </t>
  </si>
  <si>
    <t xml:space="preserve">Manufacturas &gt; Encuesta mensual de la industria manufacturera (EMIM) &gt; Valor de producción de los productos elaborados &gt; 335 Fabricación de accesorios, aparatos eléctricos y equipo de generación de energía eléctrica &gt; 3359 Fabricación de otros equipos y accesorios eléctricos 335991 Fabricación de productos eléctricos de carbón y grafito </t>
  </si>
  <si>
    <t>Clase</t>
  </si>
  <si>
    <t>2011/07-2012/07</t>
  </si>
  <si>
    <t xml:space="preserve">336410 Fabricación de equipo aeroespacial </t>
  </si>
  <si>
    <t xml:space="preserve">325310 Fabricación de fertilizantes </t>
  </si>
  <si>
    <t xml:space="preserve">333610 Fabricación de motores de combustión interna, turbinas y transmisiones </t>
  </si>
  <si>
    <t xml:space="preserve">327214 Fabricación de fibra de vidrio </t>
  </si>
  <si>
    <t xml:space="preserve">339999 Otras industrias manufactureras </t>
  </si>
  <si>
    <t xml:space="preserve">315991 Confección de sombreros y gorras </t>
  </si>
  <si>
    <t xml:space="preserve">339993 Fabricación de escobas, cepillos y similares </t>
  </si>
  <si>
    <t xml:space="preserve">339930 Fabricación de juguetes </t>
  </si>
  <si>
    <t xml:space="preserve">326199 Fabricación de otros productos de plástico sin reforzamiento </t>
  </si>
  <si>
    <t xml:space="preserve">334220 Fabricación de equipo de transmisión y recepción de señales de radio y televisión, y equipo de comunicación inalámbrico </t>
  </si>
  <si>
    <t xml:space="preserve">334410 Fabricación de componentes electrónicos </t>
  </si>
  <si>
    <t xml:space="preserve">333299 Fabricación de maquinaria y equipo para otras industrias manufactureras </t>
  </si>
  <si>
    <t xml:space="preserve">336610 Fabricación de embarcaciones </t>
  </si>
  <si>
    <t xml:space="preserve">337920 Fabricación de persianas y cortineros </t>
  </si>
  <si>
    <t xml:space="preserve">335210 Fabricación de enseres electrodomésticos menores </t>
  </si>
  <si>
    <t xml:space="preserve">325992 Fabricación de películas, placas y papel fotosensible para fotografía </t>
  </si>
  <si>
    <t xml:space="preserve">339111 Fabricación de equipo no electrónico para uso médico, dental y para laboratorio </t>
  </si>
  <si>
    <t xml:space="preserve">335991 Fabricación de productos eléctricos de carbón y grafito </t>
  </si>
  <si>
    <t>Las diez más dinámicas</t>
  </si>
  <si>
    <t>Tasa de variación 11/07-12/07</t>
  </si>
  <si>
    <t>2007/07-2012/07</t>
  </si>
  <si>
    <t xml:space="preserve">Manufacturas &gt; Encuesta mensual de la industria manufacturera (EMIM) &gt; Total de personal ocupado &gt; Personal ocupado total &gt; 336 Fabricación de equipo de transporte &gt; 3365 Fabricación de equipo ferroviario 336510 Fabricación de equipo ferroviario </t>
  </si>
  <si>
    <t xml:space="preserve">Manufacturas &gt; Encuesta mensual de la industria manufacturera (EMIM) &gt; Total de personal ocupado &gt; Personal ocupado total &gt; 336 Fabricación de equipo de transporte &gt; 3364 Fabricación de equipo aeroespacial 336410 Fabricación de equipo aeroespacial </t>
  </si>
  <si>
    <t xml:space="preserve">Manufacturas &gt; Encuesta mensual de la industria manufacturera (EMIM) &gt; Total de personal ocupado &gt; Personal ocupado total &gt; 311 Industria alimentaria &gt; 3119 Otras industrias alimentarias 311921 Beneficio del café </t>
  </si>
  <si>
    <t xml:space="preserve">Manufacturas &gt; Encuesta mensual de la industria manufacturera (EMIM) &gt; Total de personal ocupado &gt; Personal ocupado total &gt; 327 Fabricación de productos a base de minerales no metálicos &gt; 3272 Fabricación de vidrio y productos de vidrio 327214 Fabricación de fibra de vidrio </t>
  </si>
  <si>
    <t xml:space="preserve">Manufacturas &gt; Encuesta mensual de la industria manufacturera (EMIM) &gt; Total de personal ocupado &gt; Personal ocupado total &gt; 336 Fabricación de equipo de transporte &gt; 3363 Fabricación de partes para vehículos automotores 336360 Fabricación de asientos y accesorios interiores para vehículos automotores </t>
  </si>
  <si>
    <t xml:space="preserve">Manufacturas &gt; Encuesta mensual de la industria manufacturera (EMIM) &gt; Total de personal ocupado &gt; Personal ocupado total &gt; 336 Fabricación de equipo de transporte &gt; 3369 Fabricación de otro equipo de transporte 336991 Fabricación de motocicletas </t>
  </si>
  <si>
    <t xml:space="preserve">Manufacturas &gt; Encuesta mensual de la industria manufacturera (EMIM) &gt; Total de personal ocupado &gt; Personal ocupado total &gt; 336 Fabricación de equipo de transporte &gt; 3363 Fabricación de partes para vehículos automotores 336320 Fabricación de equipo eléctrico y electrónico y sus partes para vehículos automotores </t>
  </si>
  <si>
    <t xml:space="preserve">Manufacturas &gt; Encuesta mensual de la industria manufacturera (EMIM) &gt; Total de personal ocupado &gt; Personal ocupado total &gt; 311 Industria alimentaria &gt; 3113 Elaboración de azúcares, chocolates, dulces y similares 311330 Elaboración de productos de chocolate a partir de chocolate </t>
  </si>
  <si>
    <t xml:space="preserve">Manufacturas &gt; Encuesta mensual de la industria manufacturera (EMIM) &gt; Total de personal ocupado &gt; Personal ocupado total &gt; 333 Fabricación de maquinaria y equipo &gt; 3331 Fabricación de maquinaria y equipo agropecuario, para la construcción y para la industria extractiva 333130 Fabricación de maquinaria y equipo para la industria extractiva </t>
  </si>
  <si>
    <t xml:space="preserve">Manufacturas &gt; Encuesta mensual de la industria manufacturera (EMIM) &gt; Total de personal ocupado &gt; Personal ocupado total &gt; 332 Fabricación de productos metálicos &gt; 3324 Fabricación de calderas, tanques y envases metálicos 332410 Fabricación de calderas industriales </t>
  </si>
  <si>
    <t xml:space="preserve">Manufacturas &gt; Encuesta mensual de la industria manufacturera (EMIM) &gt; Total de personal ocupado &gt; Personal ocupado total &gt; 332 Fabricación de productos metálicos &gt; 3329 Fabricación de otros productos metálicos 332991 Fabricación de baleros y rodamientos </t>
  </si>
  <si>
    <t xml:space="preserve">Manufacturas &gt; Encuesta mensual de la industria manufacturera (EMIM) &gt; Total de personal ocupado &gt; Personal ocupado total &gt; 325 Industria química &gt; 3253 Fabricación de fertilizantes, pesticidas y otros agroquímicos 325310 Fabricación de fertilizantes </t>
  </si>
  <si>
    <t xml:space="preserve">Manufacturas &gt; Encuesta mensual de la industria manufacturera (EMIM) &gt; Total de personal ocupado &gt; Personal ocupado total &gt; 336 Fabricación de equipo de transporte &gt; 3363 Fabricación de partes para vehículos automotores 336350 Fabricación de partes de sistemas de transmisión para vehículos automotores </t>
  </si>
  <si>
    <t xml:space="preserve">Manufacturas &gt; Encuesta mensual de la industria manufacturera (EMIM) &gt; Total de personal ocupado &gt; Personal ocupado total &gt; 325 Industria química &gt; 3259 Fabricación de otros productos químicos 325999 Fabricación de otros productos químicos </t>
  </si>
  <si>
    <t xml:space="preserve">Manufacturas &gt; Encuesta mensual de la industria manufacturera (EMIM) &gt; Total de personal ocupado &gt; Personal ocupado total &gt; 325 Industria química &gt; 3252 Fabricación de resinas y hules sintéticos y fibras químicas 325212 Fabricación de hules sintéticos </t>
  </si>
  <si>
    <t xml:space="preserve">Manufacturas &gt; Encuesta mensual de la industria manufacturera (EMIM) &gt; Total de personal ocupado &gt; Personal ocupado total &gt; 326 Industria del plástico y del hule &gt; 3261 Fabricación de productos de plástico 326192 Fabricación de autopartes de plástico con y sin reforzamiento </t>
  </si>
  <si>
    <t xml:space="preserve">Manufacturas &gt; Encuesta mensual de la industria manufacturera (EMIM) &gt; Total de personal ocupado &gt; Personal ocupado total &gt; 314 Fabricación de productos textiles, excepto prendas de vestir &gt; 3149 Fabricación de otros productos textiles, excepto prendas de vestir 314912 Confección de productos de textiles recubiertos y de materiales sucedáneos </t>
  </si>
  <si>
    <t xml:space="preserve">Manufacturas &gt; Encuesta mensual de la industria manufacturera (EMIM) &gt; Total de personal ocupado &gt; Personal ocupado total &gt; 331 Industrias metálicas básicas &gt; 3315 Moldeo por fundición de piezas metálicas 331510 Moldeo por fundición de piezas de hierro y acero </t>
  </si>
  <si>
    <t>Cifras preliminares: p/ A partir de 2011/01</t>
  </si>
  <si>
    <t>Fecha de consulta: 02/11/2012 21:08:50</t>
  </si>
  <si>
    <t>Las diez menos dinámicas</t>
  </si>
  <si>
    <t xml:space="preserve">Manufacturas &gt; Encuesta mensual de la industria manufacturera (EMIM) &gt; Total de personal ocupado &gt; Personal ocupado total &gt; 333 Fabricación de maquinaria y equipo &gt; 3332 Fabricación de maquinaria y equipo para las industrias manufactureras, excepto la metalmecánica 333292 Fabricación de maquinaria y equipo para la industria textil </t>
  </si>
  <si>
    <t xml:space="preserve">Manufacturas &gt; Encuesta mensual de la industria manufacturera (EMIM) &gt; Total de personal ocupado &gt; Personal ocupado total &gt; 339 Otras industrias manufactureras &gt; 3399 Otras industrias manufactureras 339920 Fabricación de artículos deportivos </t>
  </si>
  <si>
    <t xml:space="preserve">Manufacturas &gt; Encuesta mensual de la industria manufacturera (EMIM) &gt; Total de personal ocupado &gt; Personal ocupado total &gt; 311 Industria alimentaria &gt; 3112 Molienda de granos y de semillas y obtención de aceites y grasas 311211 Beneficio del arroz </t>
  </si>
  <si>
    <t xml:space="preserve">Manufacturas &gt; Encuesta mensual de la industria manufacturera (EMIM) &gt; Total de personal ocupado &gt; Personal ocupado total &gt; 327 Fabricación de productos a base de minerales no metálicos &gt; 3279 Fabricación de otros productos a base de minerales no metálicos 327991 Fabricación de productos a base de piedras de cantera </t>
  </si>
  <si>
    <t xml:space="preserve">Manufacturas &gt; Encuesta mensual de la industria manufacturera (EMIM) &gt; Total de personal ocupado &gt; Personal ocupado total &gt; 325 Industria química &gt; 3259 Fabricación de otros productos químicos 325992 Fabricación de películas, placas y papel fotosensible para fotografía </t>
  </si>
  <si>
    <t xml:space="preserve">Manufacturas &gt; Encuesta mensual de la industria manufacturera (EMIM) &gt; Total de personal ocupado &gt; Personal ocupado total &gt; 332 Fabricación de productos metálicos &gt; 3325 Fabricación de herrajes y cerraduras 332510 Fabricación de herrajes y cerraduras </t>
  </si>
  <si>
    <t xml:space="preserve">Manufacturas &gt; Encuesta mensual de la industria manufacturera (EMIM) &gt; Total de personal ocupado &gt; Personal ocupado total &gt; 335 Fabricación de accesorios, aparatos eléctricos y equipo de generación de energía eléctrica &gt; 3359 Fabricación de otros equipos y accesorios eléctricos 335910 Fabricación de acumuladores y pilas </t>
  </si>
  <si>
    <t xml:space="preserve">Manufacturas &gt; Encuesta mensual de la industria manufacturera (EMIM) &gt; Total de personal ocupado &gt; Personal ocupado total &gt; 334 Fabricación de equipo de computación, comunicación, medición y de otros equipos, componentes y accesorios electrónicos &gt; 3342 Fabricación de equipo de comunicación 334210 Fabricación de equipo telefónico </t>
  </si>
  <si>
    <t xml:space="preserve">Manufacturas &gt; Encuesta mensual de la industria manufacturera (EMIM) &gt; Total de personal ocupado &gt; Personal ocupado total &gt; 314 Fabricación de productos textiles, excepto prendas de vestir &gt; 3149 Fabricación de otros productos textiles, excepto prendas de vestir 314999 Fabricación de banderas y otros productos textiles no clasificados en otra parte </t>
  </si>
  <si>
    <t xml:space="preserve">Manufacturas &gt; Encuesta mensual de la industria manufacturera (EMIM) &gt; Total de personal ocupado &gt; Personal ocupado total &gt; 334 Fabricación de equipo de computación, comunicación, medición y de otros equipos, componentes y accesorios electrónicos &gt; 3342 Fabricación de equipo de comunicación 334220 Fabricación de equipo de transmisión y recepción de señales de radio y televisión, y equipo de comunicación inalámbrico </t>
  </si>
  <si>
    <t xml:space="preserve">Manufacturas &gt; Encuesta mensual de la industria manufacturera (EMIM) &gt; Total de personal ocupado &gt; Personal ocupado total &gt; 326 Industria del plástico y del hule &gt; 3262 Fabricación de productos de hule 326220 Fabricación de bandas y mangueras de hule y de plástico </t>
  </si>
  <si>
    <t xml:space="preserve">Manufacturas &gt; Encuesta mensual de la industria manufacturera (EMIM) &gt; Total de personal ocupado &gt; Personal ocupado total &gt; 314 Fabricación de productos textiles, excepto prendas de vestir &gt; 3141 Confección de alfombras, blancos y similares 314110 Fabricación de alfombras y tapetes </t>
  </si>
  <si>
    <t xml:space="preserve">Manufacturas &gt; Encuesta mensual de la industria manufacturera (EMIM) &gt; Total de personal ocupado &gt; Personal ocupado total &gt; 335 Fabricación de accesorios, aparatos eléctricos y equipo de generación de energía eléctrica &gt; 3359 Fabricación de otros equipos y accesorios eléctricos 335930 Fabricación de enchufes, contactos, fusibles y otros accesorios para instalaciones eléctricas </t>
  </si>
  <si>
    <t xml:space="preserve">Manufacturas &gt; Encuesta mensual de la industria manufacturera (EMIM) &gt; Total de personal ocupado &gt; Personal ocupado total &gt; 322 Industria del papel &gt; 3222 Fabricación de productos de cartón y papel 322230 Fabricación de productos de papelería </t>
  </si>
  <si>
    <t xml:space="preserve">336360 Fabricación de asientos y accesorios interiores para vehículos automotores </t>
  </si>
  <si>
    <t xml:space="preserve">336320 Fabricación de equipo eléctrico y electrónico y sus partes para vehículos automotores </t>
  </si>
  <si>
    <t xml:space="preserve">333130 Fabricación de maquinaria y equipo para la industria extractiva </t>
  </si>
  <si>
    <t xml:space="preserve">332410 Fabricación de calderas industriales </t>
  </si>
  <si>
    <t xml:space="preserve">332991 Fabricación de baleros y rodamientos </t>
  </si>
  <si>
    <t xml:space="preserve">336350 Fabricación de partes de sistemas de transmisión para vehículos automotores </t>
  </si>
  <si>
    <t xml:space="preserve">325999 Fabricación de otros productos químicos </t>
  </si>
  <si>
    <t xml:space="preserve">325212 Fabricación de hules sintéticos </t>
  </si>
  <si>
    <t xml:space="preserve">326192 Fabricación de autopartes de plástico con y sin reforzamiento </t>
  </si>
  <si>
    <t xml:space="preserve">331510 Moldeo por fundición de piezas de hierro y acero </t>
  </si>
  <si>
    <t xml:space="preserve">332510 Fabricación de herrajes y cerraduras </t>
  </si>
  <si>
    <t xml:space="preserve">335910 Fabricación de acumuladores y pilas </t>
  </si>
  <si>
    <t xml:space="preserve">334210 Fabricación de equipo telefónico </t>
  </si>
  <si>
    <t xml:space="preserve">314999 Fabricación de banderas y otros productos textiles no clasificados en otra parte </t>
  </si>
  <si>
    <t xml:space="preserve">326220 Fabricación de bandas y mangueras de hule y de plástico </t>
  </si>
  <si>
    <t xml:space="preserve">314110 Fabricación de alfombras y tapetes </t>
  </si>
  <si>
    <t xml:space="preserve">322230 Fabricación de productos de papelería </t>
  </si>
  <si>
    <t>Gráfica 12</t>
  </si>
  <si>
    <t>Fuente: INSEAD and WIPO. 2012</t>
  </si>
  <si>
    <t>Gráfica 6</t>
  </si>
  <si>
    <t>Fuente: EMIM, 2012</t>
  </si>
  <si>
    <t>Cuadro 20</t>
  </si>
  <si>
    <t>Comparación con respecto a los próximos 12 meses</t>
  </si>
  <si>
    <t>Comparación con respecto a los últimos 12 meses</t>
  </si>
  <si>
    <t xml:space="preserve">Producto interno bruto trimestral &gt; A precios de 2003 &gt; Valores absolutos Producto interno bruto, a precios de mercado a/ (Miles de pesos a precios de 2003) </t>
  </si>
  <si>
    <t>Valor Agregado Bruto</t>
  </si>
  <si>
    <t>2001-2011</t>
  </si>
  <si>
    <t xml:space="preserve"> IGAE Actividades secundarias</t>
  </si>
  <si>
    <t>Fuente: elaboración propia con base en INEGI</t>
  </si>
  <si>
    <t>2007-2012</t>
  </si>
  <si>
    <t>2001-2006</t>
  </si>
  <si>
    <t>1995-2000</t>
  </si>
  <si>
    <t>Población</t>
  </si>
  <si>
    <t>PIBh</t>
  </si>
  <si>
    <t>2011 (Índice 2007=100)</t>
  </si>
  <si>
    <t>Eventuales</t>
  </si>
  <si>
    <t xml:space="preserve"> Permanentes </t>
  </si>
  <si>
    <t>Notas:a/ Se refiere exclusivamente al total de los trabajadores
permanentes y eventuales en activo, es decir, no incluye a
los asegurados de otras modalidades como seguro facultativo,
para estudiantes y no estudiantes, seguro de salud para la
familia y los de continuación voluntaria.</t>
  </si>
  <si>
    <t>Fuente: Instituto Mexicano del Seguro Social.</t>
  </si>
  <si>
    <t>Fecha de consulta: 17/11/2012 20:39:16</t>
  </si>
  <si>
    <t>Valores (miles de personas)</t>
  </si>
  <si>
    <t>Tasa de crecimiento (con respecto al mismo periodo del año anterior)</t>
  </si>
  <si>
    <t>2012/02 (Índice 2007/02=100)</t>
  </si>
  <si>
    <t xml:space="preserve">Construcción Residencial a/  </t>
  </si>
  <si>
    <t xml:space="preserve">Construcción No residencial a/  </t>
  </si>
  <si>
    <t xml:space="preserve">Maquinaria y equipo Total a/  </t>
  </si>
  <si>
    <t xml:space="preserve">Maquinaria y equipo &gt; Nacional Total a/  </t>
  </si>
  <si>
    <t xml:space="preserve">Maquinaria y equipo &gt; Nacional Equipo de transporte a/  </t>
  </si>
  <si>
    <t xml:space="preserve">Maquinaria y equipo &gt; Nacional Maquinaria, equipo y otros bienes a/  </t>
  </si>
  <si>
    <t xml:space="preserve">Maquinaria y equipo &gt; Importado Total a/  </t>
  </si>
  <si>
    <t xml:space="preserve">Maquinaria y equipo &gt; Importado Equipo de transporte a/  </t>
  </si>
  <si>
    <t xml:space="preserve">Maquinaria y equipo &gt; Importado Maquinaria, equipo y otros bienes a/  </t>
  </si>
  <si>
    <t xml:space="preserve">Privada  </t>
  </si>
  <si>
    <t>Participación relativa en el PIB global</t>
  </si>
  <si>
    <t>Tasas de crecimiento (con respecto al mismo periodo del año anterior)</t>
  </si>
  <si>
    <t>Al sector privado</t>
  </si>
  <si>
    <t>Financiamiento directo</t>
  </si>
  <si>
    <t>Empresas y personas físicas con actividad empresarial</t>
  </si>
  <si>
    <t>A estados y municipios</t>
  </si>
  <si>
    <t>Al sector público</t>
  </si>
  <si>
    <t xml:space="preserve">Equipo de computación, comunicación, medición y otros equipos, componentes y accesorios electrónicos </t>
  </si>
  <si>
    <t xml:space="preserve">Maquinaria y equipo </t>
  </si>
  <si>
    <t xml:space="preserve">Metálicas básicas </t>
  </si>
  <si>
    <t xml:space="preserve">Alimentos </t>
  </si>
  <si>
    <t>2001-2005 a/</t>
  </si>
  <si>
    <t>2007-2011 a/</t>
  </si>
  <si>
    <t>2012/08 (Índice 2007/08=100)</t>
  </si>
  <si>
    <t>Tasas de crecimiento (variación con respecto al mismo periodo del año anterior)</t>
  </si>
  <si>
    <t>2007/08-2012/08 a/</t>
  </si>
  <si>
    <t>Tasa de crecimiento promedio anual del producto (a) = (b) + (c )</t>
  </si>
  <si>
    <t>Tasa de crecimiento promedio anual del empleo (b)</t>
  </si>
  <si>
    <t>Tasa de crecimiento promedio anual de la productividad (c )</t>
  </si>
  <si>
    <t>Tasa de crecimiento promedio anual de los salarios reales medios por persona ocupada (d)</t>
  </si>
  <si>
    <t>Ocupación, empleo y remuneraciones &gt; Trabajadores permanentes y eventuales asegurados en el Instituto Mexicano del Seguro Social &gt; Por actividad económica</t>
  </si>
  <si>
    <t xml:space="preserve">Agricultura, ganadería, silvicultura, caza y pesca a/  </t>
  </si>
  <si>
    <t xml:space="preserve">Construcción a/  </t>
  </si>
  <si>
    <t xml:space="preserve">Comercio a/  </t>
  </si>
  <si>
    <t xml:space="preserve">Transportes y comunicaciones a/  </t>
  </si>
  <si>
    <t xml:space="preserve">Servicios para empresas, personas y el hogar a/  </t>
  </si>
  <si>
    <t xml:space="preserve">Servicios sociales y comunales a/  </t>
  </si>
  <si>
    <t>2012/10</t>
  </si>
  <si>
    <t>Notas:</t>
  </si>
  <si>
    <t>b/ Tasa de crecimiento promedio anual</t>
  </si>
  <si>
    <r>
      <t>a/</t>
    </r>
    <r>
      <rPr>
        <sz val="7"/>
        <color rgb="FF000000"/>
        <rFont val="Calibri"/>
        <family val="2"/>
        <scheme val="minor"/>
      </rPr>
      <t xml:space="preserve"> No incluye trabajadores eventuales del campo.</t>
    </r>
  </si>
  <si>
    <r>
      <t xml:space="preserve">Fuente: </t>
    </r>
    <r>
      <rPr>
        <sz val="7"/>
        <color rgb="FF000000"/>
        <rFont val="Calibri"/>
        <family val="2"/>
        <scheme val="minor"/>
      </rPr>
      <t>Instituto Mexicano del Seguro Social.</t>
    </r>
  </si>
  <si>
    <t xml:space="preserve">Manufacturas a/  </t>
  </si>
  <si>
    <t>2008/10 - 2007/01</t>
  </si>
  <si>
    <t>2009/05 - 2008/10</t>
  </si>
  <si>
    <t>2012/10 - 2008/10</t>
  </si>
  <si>
    <t>Perioro</t>
  </si>
  <si>
    <t xml:space="preserve">2012/10 - 2008/10 (b) </t>
  </si>
  <si>
    <t>2012/10 - 2007/01 (c)</t>
  </si>
  <si>
    <t>Variación de la PEA 2007/01-2012/03 (d )</t>
  </si>
  <si>
    <t>(e) =(c)/(d )</t>
  </si>
  <si>
    <t xml:space="preserve">Extractivas a/  </t>
  </si>
  <si>
    <t xml:space="preserve">Electricidad y suministro de agua potable a/  </t>
  </si>
  <si>
    <t>Valores (Miles de personas)</t>
  </si>
  <si>
    <t>2012/10 - 2008/10 b/</t>
  </si>
  <si>
    <t>2012/10 (Índice 2007/01=100)</t>
  </si>
  <si>
    <t xml:space="preserve"> Valor agregado bruto a precios básicos </t>
  </si>
  <si>
    <t xml:space="preserve">Agricultura, ganadería, aprovechamiento forestal, pesca y caza a/  </t>
  </si>
  <si>
    <t xml:space="preserve"> Minería a/  </t>
  </si>
  <si>
    <t xml:space="preserve">Electricidad, agua y suministro de gas por ductos al consumidor final a/  </t>
  </si>
  <si>
    <t xml:space="preserve"> Transporte, correos y almacenamiento a/  </t>
  </si>
  <si>
    <t xml:space="preserve"> Información en medios masivos a/  </t>
  </si>
  <si>
    <t xml:space="preserve">Servicios financieros y de seguros a/  </t>
  </si>
  <si>
    <t xml:space="preserve">Servicios inmobiliarios y de alquiler de bienes muebles e intangibles a/  </t>
  </si>
  <si>
    <t xml:space="preserve"> Servicios profesionales, científicos y técnicos a/  </t>
  </si>
  <si>
    <t xml:space="preserve">Dirección de corporativos y empresas a/  </t>
  </si>
  <si>
    <t xml:space="preserve">Servicios de apoyo a los negocios y manejo de desechos y servicios de remediación a/  </t>
  </si>
  <si>
    <t xml:space="preserve">Servicios educativos a/  </t>
  </si>
  <si>
    <t xml:space="preserve"> Servicios de salud y de asistencia social a/  </t>
  </si>
  <si>
    <t xml:space="preserve">Servicios de esparcimiento, culturales y deportivos, y otros servicios recreativos a/  </t>
  </si>
  <si>
    <t xml:space="preserve">Servicios de alojamiento temporal y de preparación de alimentos y bebidas a/  </t>
  </si>
  <si>
    <t xml:space="preserve"> Otros servicios excepto actividades del gobierno a/  </t>
  </si>
  <si>
    <t xml:space="preserve">Actividades del gobierno a/  </t>
  </si>
  <si>
    <t xml:space="preserve">Servicios de intermediación financiera medidos indirectamente (SIFMI) a/  </t>
  </si>
  <si>
    <t>2012/03 (Índice 2007/03=100)</t>
  </si>
  <si>
    <t xml:space="preserve">Electricidad, agua y suministro de gas por ductos al consumidor final </t>
  </si>
  <si>
    <t xml:space="preserve"> Transporte, correos y almacenamiento</t>
  </si>
  <si>
    <t xml:space="preserve"> Información en medios masivos</t>
  </si>
  <si>
    <t xml:space="preserve">Servicios financieros y de seguros </t>
  </si>
  <si>
    <t xml:space="preserve"> Servicios profesionales, científicos y técnicos</t>
  </si>
  <si>
    <t xml:space="preserve"> Servicios de salud y de asistencia social</t>
  </si>
  <si>
    <t xml:space="preserve">Servicios de esparcimiento, culturales y deportivos, y otros servicios recreativos </t>
  </si>
  <si>
    <t xml:space="preserve"> Otros servicios excepto actividades del gobierno</t>
  </si>
  <si>
    <t xml:space="preserve"> Minería</t>
  </si>
  <si>
    <r>
      <t xml:space="preserve">2011 </t>
    </r>
    <r>
      <rPr>
        <sz val="7.5"/>
        <color theme="1"/>
        <rFont val="Calibri"/>
        <family val="2"/>
        <scheme val="minor"/>
      </rPr>
      <t>(Índice 2007=100)</t>
    </r>
  </si>
  <si>
    <r>
      <t xml:space="preserve">2012/03               </t>
    </r>
    <r>
      <rPr>
        <sz val="7.5"/>
        <color theme="1"/>
        <rFont val="Calibri"/>
        <family val="2"/>
        <scheme val="minor"/>
      </rPr>
      <t>(Índice 2007/03=100)</t>
    </r>
  </si>
  <si>
    <t>Salario mínimo general (pesos por día)</t>
  </si>
  <si>
    <t>Salario mínimo general (índice real, 1994=100)</t>
  </si>
  <si>
    <t>Fecha</t>
  </si>
  <si>
    <t>SL2538</t>
  </si>
  <si>
    <t>SL2542</t>
  </si>
  <si>
    <t>Salario nominal</t>
  </si>
  <si>
    <t>Salario real</t>
  </si>
  <si>
    <t>Salario mínimo general (índice real, 1994=100) converitdo a 1976=100</t>
  </si>
  <si>
    <t>Banco de México. Fecha de consulta: 15/11/2012 12:02:27</t>
  </si>
  <si>
    <t>Periodo: ene 1964-oct 2012</t>
  </si>
  <si>
    <t>Información en niveles</t>
  </si>
  <si>
    <t>Tortillas (pesos x kg)</t>
  </si>
  <si>
    <t>Tortillímetro</t>
  </si>
  <si>
    <t>Salario mínimo general nominal, Banco de México (2012)</t>
  </si>
  <si>
    <t>1965-1979: INEGI, EHM, 2009</t>
  </si>
  <si>
    <t>1984: Novelo (1987)</t>
  </si>
  <si>
    <t xml:space="preserve">1994 en adelante: PROFECO, SNIIM </t>
  </si>
  <si>
    <t xml:space="preserve">                                    </t>
  </si>
  <si>
    <t>Gastos de consumo personal</t>
  </si>
  <si>
    <t>Inversión interna privada bruta</t>
  </si>
  <si>
    <t>Gastos de consumo de gobierno e inversión pública</t>
  </si>
  <si>
    <t>Fuente: BEA (2012)</t>
  </si>
  <si>
    <t xml:space="preserve">2009/01 </t>
  </si>
  <si>
    <t xml:space="preserve">2009/02 </t>
  </si>
  <si>
    <t xml:space="preserve">2009/04 </t>
  </si>
  <si>
    <t xml:space="preserve">2010/01 </t>
  </si>
  <si>
    <t xml:space="preserve">2010/02 </t>
  </si>
  <si>
    <t xml:space="preserve">2010/04 </t>
  </si>
  <si>
    <t xml:space="preserve">2011/01 </t>
  </si>
  <si>
    <t xml:space="preserve">2011/02 </t>
  </si>
  <si>
    <t xml:space="preserve">2011/03 </t>
  </si>
  <si>
    <t xml:space="preserve">2012/01 </t>
  </si>
  <si>
    <t xml:space="preserve">2012/03 </t>
  </si>
  <si>
    <t xml:space="preserve">                                            Table 8.--Real Gross Domestic Product: Percent Change From Quarter One Year Ago</t>
  </si>
  <si>
    <t>Table 1.1.3. Real Gross Domestic Product, Quantity Indexes</t>
  </si>
  <si>
    <t>[Index numbers, 2005=100] Seasonally adjusted</t>
  </si>
  <si>
    <t>Bureau of Economic Analysis</t>
  </si>
  <si>
    <t>Last Revised on: October 26, 2012 - Next Release Date November 29, 2012</t>
  </si>
  <si>
    <t>Line</t>
  </si>
  <si>
    <t> </t>
  </si>
  <si>
    <t>2008</t>
  </si>
  <si>
    <t>2009</t>
  </si>
  <si>
    <t>2010</t>
  </si>
  <si>
    <t>I</t>
  </si>
  <si>
    <t>II</t>
  </si>
  <si>
    <t>III</t>
  </si>
  <si>
    <t>IV</t>
  </si>
  <si>
    <t>1</t>
  </si>
  <si>
    <t xml:space="preserve">    Gross domestic product</t>
  </si>
  <si>
    <t>2</t>
  </si>
  <si>
    <t>Personal consumption expenditures</t>
  </si>
  <si>
    <t>3</t>
  </si>
  <si>
    <t xml:space="preserve">  Goods</t>
  </si>
  <si>
    <t>4</t>
  </si>
  <si>
    <t xml:space="preserve">    Durable goods</t>
  </si>
  <si>
    <t>5</t>
  </si>
  <si>
    <t xml:space="preserve">    Nondurable goods</t>
  </si>
  <si>
    <t>6</t>
  </si>
  <si>
    <t xml:space="preserve">  Services</t>
  </si>
  <si>
    <t>7</t>
  </si>
  <si>
    <t>Gross private domestic investment</t>
  </si>
  <si>
    <t>8</t>
  </si>
  <si>
    <t xml:space="preserve">  Fixed investment</t>
  </si>
  <si>
    <t>9</t>
  </si>
  <si>
    <t xml:space="preserve">    Nonresidential</t>
  </si>
  <si>
    <t>10</t>
  </si>
  <si>
    <t xml:space="preserve">      Structures</t>
  </si>
  <si>
    <t>11</t>
  </si>
  <si>
    <t xml:space="preserve">      Equipment and software</t>
  </si>
  <si>
    <t>12</t>
  </si>
  <si>
    <t xml:space="preserve">    Residential</t>
  </si>
  <si>
    <t>13</t>
  </si>
  <si>
    <t xml:space="preserve">  Change in private inventories</t>
  </si>
  <si>
    <t>---</t>
  </si>
  <si>
    <t>14</t>
  </si>
  <si>
    <t>Net exports of goods and services</t>
  </si>
  <si>
    <t>15</t>
  </si>
  <si>
    <t xml:space="preserve">  Exports</t>
  </si>
  <si>
    <t>16</t>
  </si>
  <si>
    <t xml:space="preserve">    Goods</t>
  </si>
  <si>
    <t>17</t>
  </si>
  <si>
    <t xml:space="preserve">    Services</t>
  </si>
  <si>
    <t>18</t>
  </si>
  <si>
    <t xml:space="preserve">  Imports</t>
  </si>
  <si>
    <t>19</t>
  </si>
  <si>
    <t>20</t>
  </si>
  <si>
    <t>21</t>
  </si>
  <si>
    <t>Government consumption expenditures and gross investment</t>
  </si>
  <si>
    <t>22</t>
  </si>
  <si>
    <t xml:space="preserve">  Federal</t>
  </si>
  <si>
    <t>23</t>
  </si>
  <si>
    <t xml:space="preserve">    National defense</t>
  </si>
  <si>
    <t>24</t>
  </si>
  <si>
    <t xml:space="preserve">    Nondefense</t>
  </si>
  <si>
    <t>25</t>
  </si>
  <si>
    <t xml:space="preserve">  State and local</t>
  </si>
  <si>
    <t>2012/03 (2007/03=100)</t>
  </si>
  <si>
    <t>Unidad de medida:Miles de pesos a precios corrientes</t>
  </si>
  <si>
    <t xml:space="preserve">Producto interno bruto, a precios de mercado a/  </t>
  </si>
  <si>
    <t xml:space="preserve">Minería a/  </t>
  </si>
  <si>
    <t xml:space="preserve"> Electricidad, agua y suministro de gas por ductos al consumidor final a/  </t>
  </si>
  <si>
    <t xml:space="preserve"> Construcción a/  </t>
  </si>
  <si>
    <t xml:space="preserve"> Industrias manufactureras a/  </t>
  </si>
  <si>
    <t xml:space="preserve">Información en medios masivos a/  </t>
  </si>
  <si>
    <t xml:space="preserve">Servicios profesionales, científicos y técnicos </t>
  </si>
  <si>
    <t xml:space="preserve"> Servicios de apoyo a los negocios y manejo de desechos y servicios de remediación </t>
  </si>
  <si>
    <t xml:space="preserve"> Servicios de esparcimiento, culturales y deportivos, y otros servicios recreativos a/  </t>
  </si>
  <si>
    <t xml:space="preserve"> Servicios de alojamiento temporal y de preparación de alimentos y bebidas a/  </t>
  </si>
  <si>
    <t xml:space="preserve">Otros servicios excepto actividades del gobierno a/  </t>
  </si>
  <si>
    <t xml:space="preserve">Actividades del gobierno </t>
  </si>
  <si>
    <t>ene-ag 2001</t>
  </si>
  <si>
    <t>ene-ag 2011</t>
  </si>
  <si>
    <t>ene-ag 2012</t>
  </si>
  <si>
    <t>ene-ag 2001-ene-ag 2012</t>
  </si>
  <si>
    <t>Balance comercial</t>
  </si>
  <si>
    <t>Comercio Exterior</t>
  </si>
  <si>
    <t>RESTO</t>
  </si>
  <si>
    <t>ENE-AGO 2012</t>
  </si>
  <si>
    <t>ene-ago 2001</t>
  </si>
  <si>
    <t>ene-ago 2011</t>
  </si>
  <si>
    <t>ene-ago 2012 a/</t>
  </si>
  <si>
    <t>2001-2012 b/</t>
  </si>
  <si>
    <t>Tasas de crecimiento promedio anual del PIB total y manufacturero</t>
  </si>
  <si>
    <t>Índice de confianza del consumidor (2001/04-2012/08)</t>
  </si>
  <si>
    <t>Valor agregado bruto  de grandes divisiones seleccionadas (1994-2011), tasas de crecimiento</t>
  </si>
  <si>
    <t>Valor agregado bruto  de grandes divisiones seleccionadas (2007/01-2012/03), variación porcentual con respecto al mismo trimestre del año anterior</t>
  </si>
  <si>
    <t>Valor agregado bruto total: participación relativa por divisiones de la actividad económicas seleccionadas (1988-2012/03), precios corrientes</t>
  </si>
  <si>
    <t>Tasa de desempleo abierto total y por sexo (2001-2012/09)</t>
  </si>
  <si>
    <t>Trabajadores asegurados al IMSS (1994-2012/10), miles de personas</t>
  </si>
  <si>
    <t>Asegurados permanentes en el IMSS por sector (2000-2012/09)</t>
  </si>
  <si>
    <t>Inversión fija bruta y sus diversos agregados (2003-2012/02), precios constantes de 2003</t>
  </si>
  <si>
    <t>Tipo de cambio real (1990/01-2012/08)</t>
  </si>
  <si>
    <t>México: comercio exterior por países (1993-2012/08), millones de dólares</t>
  </si>
  <si>
    <t>Cuadro 12</t>
  </si>
  <si>
    <t>Cuadro 13</t>
  </si>
  <si>
    <t>Financiamiento otorgado por la banca comercial al sector no bancario (1994-2012/09), porcentaje sobre PIB índice 1994=100</t>
  </si>
  <si>
    <t>Crédito otorgado y principales características por tamaño de empresa (2010/06-2012/06)</t>
  </si>
  <si>
    <t>PIB manufacturero de actividades seleccionadas (1993-2012/03), participaciones en el PIB manufacturero total, precios corrientes</t>
  </si>
  <si>
    <t>PIB por divisiones de la manufactura (precios constantes de 2003), tasas de crecimiento</t>
  </si>
  <si>
    <t>Personal ocupado por divisiones en la manufactura (2006-2012/08)</t>
  </si>
  <si>
    <t xml:space="preserve">Sub-sectores manufactureros: determinantes directos del crecimiento del producto (empleo y productividad) y crecimiento del salario real medio por persona ocupada (2007-2012/08) </t>
  </si>
  <si>
    <t>Gráfica 9</t>
  </si>
  <si>
    <t>Tasas de crecimiento (medio anual) del producto y variación de la tasa de uso de la capacidad instalada por sub-sectores manufactureros</t>
  </si>
  <si>
    <t>Producción de la manufactura: las 10 actividades más y menos dinámicas según la tcpa 2001/07-2012/07 de la producción (de un total de 240 clases de actividades manufactureras según el SCIAN 2007)</t>
  </si>
  <si>
    <t>Cuadro 21</t>
  </si>
  <si>
    <t>Empleo en  la manufactura: las 10 actividades más y menos dinámicas según su crecimiento en el empleo (de un total de 240 clases de actividades manufactureras según el SCIAN 2007)</t>
  </si>
  <si>
    <t>Cuadro 22</t>
  </si>
  <si>
    <t>México: balanza comercial de la industria manufacturera (2001-2012/08) (millones de dólares).</t>
  </si>
  <si>
    <t>Cuadro 23</t>
  </si>
  <si>
    <t>México: comercio exterior manufacturero con Estados Unidos (2001-2012/08), por principales capítulos</t>
  </si>
  <si>
    <t>México: comercio exterior manufacturero con China (2001-2012/08), por principales capítulos.</t>
  </si>
  <si>
    <t>México: Evolución del salario mínimo real (1969-2012/10), 1976=100 a/</t>
  </si>
  <si>
    <t xml:space="preserve">a/ Salario mínimo general, índice real, 1994=100 convertido a 1976=100. Los datos anuales de cada año se calcularon como el promedio de los 12 meses respectivos. </t>
  </si>
  <si>
    <t xml:space="preserve">Fuente: elaboración propia con base en Banco de México (2012). </t>
  </si>
  <si>
    <t>México: Tortillímetro (1965-2012/10) a/</t>
  </si>
  <si>
    <t>Estados Unidos: tasas de crecimiento (con respecto al mismo periodo del año anterior), 2007/03-2012/03</t>
  </si>
  <si>
    <t>Crecimiento del empleo y la productividad de la mano de obra en el mundo y por regiones (porcentaje por año, períodos seleccionados)</t>
  </si>
  <si>
    <t xml:space="preserve">Fuente: elaboración propia con base en OIT (2012). </t>
  </si>
  <si>
    <t>Indicador global de la actividad económica: total de la economía, del sector secundario y manufacturero (2001-2012/08)</t>
  </si>
  <si>
    <t>PIB precios constantes de 2003</t>
  </si>
  <si>
    <t>PANORAMA INTERNACIONAL</t>
  </si>
  <si>
    <t xml:space="preserve"> Valor agregado manufacturero sobre PIB global (1980-2012) /</t>
  </si>
  <si>
    <t>TENDENCIAS MACROECONÓMICAS</t>
  </si>
  <si>
    <t xml:space="preserve">Gráfica 2 </t>
  </si>
  <si>
    <t xml:space="preserve">Gráfica 3 </t>
  </si>
  <si>
    <t>Asegurados permanentes en el IMSS en la manufactura, participación relativa en el total (2000-2012/10)</t>
  </si>
  <si>
    <t>Gráfica 8</t>
  </si>
  <si>
    <t>México: participación del comercio con Estados Unidos y China (1993-2012/08), participación sobre el total</t>
  </si>
  <si>
    <t>México: comercio exterior con China por principales capítulos (2001-2012/07)</t>
  </si>
  <si>
    <t xml:space="preserve">III. </t>
  </si>
  <si>
    <t>DESEMPEÑO DE LA MANUFACTURA</t>
  </si>
  <si>
    <t>Comercio exterior de la manufactura mexicana: principales socios comerciales (2001-2012/08)</t>
  </si>
  <si>
    <t>TORTILLÍMETRO</t>
  </si>
  <si>
    <t>CONTENIDO</t>
  </si>
  <si>
    <t>MONITOR DE LA MANUFACTURA MEXICANA, AÑO 8, NÚMERO 9, NOVIEMBRE 2012</t>
  </si>
  <si>
    <r>
      <t xml:space="preserve">Tasa de crecimiento                   </t>
    </r>
    <r>
      <rPr>
        <sz val="7"/>
        <rFont val="Calibri"/>
        <family val="2"/>
        <scheme val="minor"/>
      </rPr>
      <t>(mismo periodo del año anterior)</t>
    </r>
  </si>
  <si>
    <r>
      <rPr>
        <b/>
        <sz val="11"/>
        <rFont val="Calibri"/>
        <family val="2"/>
        <scheme val="minor"/>
      </rPr>
      <t>Producto interno bruto trimestral a precios corrientes de las Industrias manufactureras</t>
    </r>
    <r>
      <rPr>
        <b/>
        <sz val="10"/>
        <rFont val="Calibri"/>
        <family val="2"/>
        <scheme val="minor"/>
      </rPr>
      <t xml:space="preserve">
</t>
    </r>
    <r>
      <rPr>
        <b/>
        <sz val="9"/>
        <rFont val="Calibri"/>
        <family val="2"/>
        <scheme val="minor"/>
      </rPr>
      <t>(Miles de pesos a precios corrientes)</t>
    </r>
  </si>
  <si>
    <r>
      <rPr>
        <b/>
        <sz val="11"/>
        <rFont val="Calibri"/>
        <family val="2"/>
        <scheme val="minor"/>
      </rPr>
      <t>Producto interno bruto trimestral a precios corrientes de las Industrias manufactureras</t>
    </r>
    <r>
      <rPr>
        <b/>
        <sz val="10"/>
        <rFont val="Calibri"/>
        <family val="2"/>
        <scheme val="minor"/>
      </rPr>
      <t xml:space="preserve">
</t>
    </r>
    <r>
      <rPr>
        <b/>
        <sz val="9"/>
        <rFont val="Calibri"/>
        <family val="2"/>
        <scheme val="minor"/>
      </rPr>
      <t>(Porcentajes)</t>
    </r>
  </si>
  <si>
    <r>
      <t xml:space="preserve">Producto interno bruto trimestral de las Industrias manufactureras
</t>
    </r>
    <r>
      <rPr>
        <sz val="8"/>
        <rFont val="Calibri"/>
        <family val="2"/>
        <scheme val="minor"/>
      </rPr>
      <t>(Miles de pesos a precios de 2003)</t>
    </r>
  </si>
  <si>
    <t>(εp) = (c ) /(a)</t>
  </si>
  <si>
    <t>(εwr) = (d ) / (a)</t>
  </si>
  <si>
    <t>Indicadores económicos de coyuntura, Indicador global de la actividad económica, base 2003, Series originales</t>
  </si>
  <si>
    <t>IGAE total, actividades secundarias y de las manufacturas</t>
  </si>
  <si>
    <t>Producto interno bruto trimestral, base 2003. Series originales. A precios de 2003. Valores absolutos</t>
  </si>
  <si>
    <t>Series anualizadas</t>
  </si>
  <si>
    <t>Tasa de desocupación abierta, Nacional. (Serie Unificada)</t>
  </si>
  <si>
    <t>Serie anualizada</t>
  </si>
  <si>
    <t>IFB, precios contantes de 2003</t>
  </si>
  <si>
    <t>Promedio de cada doce meses</t>
  </si>
  <si>
    <r>
      <t xml:space="preserve">2012/03         </t>
    </r>
    <r>
      <rPr>
        <sz val="8.5"/>
        <color theme="1"/>
        <rFont val="Calibri"/>
        <family val="2"/>
        <scheme val="minor"/>
      </rPr>
      <t>(Índice 2007/03=100)</t>
    </r>
  </si>
  <si>
    <t>Vehículos Automóviles</t>
  </si>
  <si>
    <t>Cobre y sus manufacturas</t>
  </si>
  <si>
    <t>Electrónica</t>
  </si>
  <si>
    <t>Ene-ago 2011</t>
  </si>
  <si>
    <t>Ene- ago 2012</t>
  </si>
  <si>
    <t xml:space="preserve">Combustibles Minerales, Aceites Minerales </t>
  </si>
  <si>
    <t>Minerales Metalíferos, Escorias y Cenizas</t>
  </si>
  <si>
    <t>Instrumentos Y Aparatos De Óptica, Fotografía O Ci</t>
  </si>
  <si>
    <t>Aluminio y sus manufacturas</t>
  </si>
  <si>
    <t>Balanza de pagos</t>
  </si>
  <si>
    <t>Fecha de consulta: 25/11/2012 08:06:39</t>
  </si>
  <si>
    <t>IED</t>
  </si>
  <si>
    <t>Valores emitidos, público</t>
  </si>
  <si>
    <t>Mercado de dinero, público</t>
  </si>
  <si>
    <t>Mercado accionario, privado</t>
  </si>
  <si>
    <t>Inversión de cartera</t>
  </si>
  <si>
    <t>Valores emitidos, privado</t>
  </si>
  <si>
    <t>Inversión extranjera total</t>
  </si>
  <si>
    <t>Valores emitidos, total</t>
  </si>
  <si>
    <t>IED, nuevas inversiones</t>
  </si>
  <si>
    <t>IED, reinversión</t>
  </si>
  <si>
    <t>IED, cuentas con la matriz</t>
  </si>
  <si>
    <t>Balanza de pagos de México (3), Cuenta financiera 3/, Inversión extranjera directa, En México</t>
  </si>
  <si>
    <t>Balanza de pagos de México (3), Cuenta financiera 3/, Inversión de cartera, Pasivos, Sector público, Valores emitidos en el exterior</t>
  </si>
  <si>
    <t>Balanza de pagos de México (3), Cuenta financiera 3/, Inversión de cartera, Pasivos, Sector público, Mercado de dinero</t>
  </si>
  <si>
    <t>Balanza de pagos de México (3), Cuenta financiera 3/, Inversión de cartera, Pasivos, Sector privado, Mercado accionario y de dinero</t>
  </si>
  <si>
    <t>Balanza de pagos de México (3), Cuenta financiera 3/, Inversión de cartera, Pasivos</t>
  </si>
  <si>
    <t>Balanza de pagos de México (3), Cuenta financiera 3/, Inversión de cartera, Pasivos, Sector privado, Valores emitidos en el exterior</t>
  </si>
  <si>
    <t>Indicadores de los flujos de inversión, Extranjera en México, Total</t>
  </si>
  <si>
    <t>Indicadores de los flujos de inversión, Extranjera en México, Inversión de cartera, Valores emitidos en el exterior</t>
  </si>
  <si>
    <t>Indicadores de los flujos de inversión, Extranjera en México, Inversión directa, Nuevas inversiones</t>
  </si>
  <si>
    <t>Indicadores de los flujos de inversión, Extranjera en México, Inversión directa, Reinversiones</t>
  </si>
  <si>
    <t>Indicadores de los flujos de inversión, Extranjera en México, Inversión directa, Cuentas con la matriz</t>
  </si>
  <si>
    <t>Ene-Mar 1995 - Jul-Sep 2012</t>
  </si>
  <si>
    <t>Ene-Mar 1960 - Jul-Sep 2012</t>
  </si>
  <si>
    <t>Flujos Corrientes</t>
  </si>
  <si>
    <t>Miles de Dólares</t>
  </si>
  <si>
    <t>(Principales capítulos según 2011)</t>
  </si>
  <si>
    <t> 47</t>
  </si>
  <si>
    <t>Pasta De Madera O De Las Demás Materias Fibrosas C</t>
  </si>
  <si>
    <t>Nota las tcpa de la última columna corresponden al periodo 2001-2011</t>
  </si>
  <si>
    <t>2001-2012/ago</t>
  </si>
  <si>
    <t>IED trimestral por sector, subsector, rama, subrama y clase.</t>
  </si>
  <si>
    <t>Sistema de Clasificación Industrial de América del Norte (SCIAN)</t>
  </si>
  <si>
    <t>(millones de dólares)</t>
  </si>
  <si>
    <t>Total 2012</t>
  </si>
  <si>
    <t>1999-2012*/</t>
  </si>
  <si>
    <t>Filtro</t>
  </si>
  <si>
    <t>Clasificación</t>
  </si>
  <si>
    <t>Sector</t>
  </si>
  <si>
    <t>11 AGRICULTURA, GANADERÍA, APROVECHAMIENTO FORESTAL, PESCA Y CAZA</t>
  </si>
  <si>
    <t>21 MINERÍA</t>
  </si>
  <si>
    <t>22 ELECTRICIDAD, AGUA Y SUMINISTRO DE GAS POR DUCTOS AL CONSUMIDOR FINAL</t>
  </si>
  <si>
    <t>23 CONSTRUCCIÓN</t>
  </si>
  <si>
    <t>31,32 y 33 INDUSTRIAS MANUFACTURERAS</t>
  </si>
  <si>
    <t>Subsector</t>
  </si>
  <si>
    <t>311 INDUSTRIA ALIMENTARIA</t>
  </si>
  <si>
    <t>312 INDUSTRIA DE LAS BEBIDAS Y DEL TABACO</t>
  </si>
  <si>
    <t>313 FABRICACIÓN DE INSUMOS TEXTILES</t>
  </si>
  <si>
    <t>314 CONFECCIÓN DE PRODUCTOS TEXTILES, EXCEPTO PRENDAS DE VESTIR</t>
  </si>
  <si>
    <t>315 FABRICACIÓN DE PRENDAS DE VESTIR</t>
  </si>
  <si>
    <t>316 FABRICACIÓN DE PRODUCTOS DE CUERO, PIEL Y MATERIALES SUCEDÁNEOS, EXCEPTO PRENDAS DE VESTIR</t>
  </si>
  <si>
    <t>321 INDUSTRIA DE LA MADERA</t>
  </si>
  <si>
    <t>322 INDUSTRIA DEL PAPEL</t>
  </si>
  <si>
    <t>323 IMPRESIÓN E INDUSTRIAS CONEXAS</t>
  </si>
  <si>
    <t>324 FABRICACIÓN DE PRODUCTOS DERIVADOS DEL PETRÓLEO Y DEL CARBÓN</t>
  </si>
  <si>
    <t>325 INDUSTRIA QUÍMICA</t>
  </si>
  <si>
    <t>326 INDUSTRIA DEL PLÁSTICO Y DEL HULE</t>
  </si>
  <si>
    <t>327 FABRICACIÓN DE PRODUCTOS A BASE DE MINERALES NO METÁLICOS</t>
  </si>
  <si>
    <t>331 INDUSTRIAS METÁLICAS BÁSICAS</t>
  </si>
  <si>
    <t>332 FABRICACIÓN DE PRODUCTOS METÁLICOS</t>
  </si>
  <si>
    <t>333 FABRICACIÓN DE MAQUINARIA Y EQUIPO</t>
  </si>
  <si>
    <t>334 FABRICACIÓN DE EQUIPO DE COMPUTACIÓN, COMUNICACIÓN, MEDICIÓN Y DE OTROS EQUIPOS, COMPONENTES Y ACCESORIOS ELECTRÓNICOS</t>
  </si>
  <si>
    <t>335 FABRICACIÓN DE EQUIPO DE GENERACIÓN ELÉCTRICA Y APARATOS Y ACCESORIOS ELÉCTRICOS</t>
  </si>
  <si>
    <t>336 FABRICACIÓN DE EQUIPO DE TRANSPORTE</t>
  </si>
  <si>
    <t>337 FABRICACIÓN DE MUEBLES Y PRODUCTOS RELACIONADOS</t>
  </si>
  <si>
    <t>339 OTRAS INDUSTRIAS MANUFACTURERAS</t>
  </si>
  <si>
    <t>43 Y 46 COMERCIO</t>
  </si>
  <si>
    <t>48 y 49 TRANSPORTES, CORREOS Y ALMACENAMIENTO</t>
  </si>
  <si>
    <t>51 INFORMACIÓN EN MEDIOS MASIVOS</t>
  </si>
  <si>
    <t>52 SERVICIOS FINANCIEROS Y DE SEGUROS</t>
  </si>
  <si>
    <t>53 SERVICIOS INMOBILIARIOS Y DE ALQUILER DE BIENES MUEBLES E INTANGIBLES</t>
  </si>
  <si>
    <t>54 SERVICIOS PROFESIONALES, CIENTÍFICOS Y TÉCNICOS</t>
  </si>
  <si>
    <t>55 DIRECCIÓN DE CORPORATIVOS Y EMPRESAS</t>
  </si>
  <si>
    <t>56 SERVICIOS DE APOYO A LOS NEGOCIOS Y MANEJO DE DESECHOS Y SERVICIOS DE REMEDIACIÓN</t>
  </si>
  <si>
    <t>61 SERVICIOS EDUCATIVOS</t>
  </si>
  <si>
    <t>62 SERVICIOS DE SALUD Y DE ASISTENCIA SOCIAL</t>
  </si>
  <si>
    <t>71 SERVICIOS DE ESPARCIMIENTO CULTURALES Y DEPORTIVOS, Y OTROS SERVICIOS RECREATIVOS</t>
  </si>
  <si>
    <t>72 SERVICIOS DE ALOJAMIENTO TEMPORAL Y DE PREPARACIÓN DE ALIMENTOS Y BEBIDAS</t>
  </si>
  <si>
    <t>81 OTROS SERVICIOS EXCEPTO ACTIVIDADES DEL GOBIERNO</t>
  </si>
  <si>
    <t>*/ Con información al 30 de septiembre de 2012.</t>
  </si>
  <si>
    <t>FUENTE: Secretaría de Economía. Dirección General de Inversión Extranjera</t>
  </si>
  <si>
    <t>participación</t>
  </si>
  <si>
    <t>tasa de crecimiento</t>
  </si>
  <si>
    <t>MANUFACTURA</t>
  </si>
  <si>
    <t>SERVICIOS FINANCIEROS Y DE SEGUROS</t>
  </si>
  <si>
    <t>OTROS</t>
  </si>
  <si>
    <t>México: participación de China en las respectivas exportaciones e importaciones (porcentaje sobre el total) (1995-2010)</t>
  </si>
  <si>
    <t>(principales 5 capítulos según participación en 2010) (1995-2010)</t>
  </si>
  <si>
    <t>1995-2010</t>
  </si>
  <si>
    <t>TOTAL</t>
  </si>
  <si>
    <t> 29</t>
  </si>
  <si>
    <t>Productos Químicos Orgánicos</t>
  </si>
  <si>
    <t>Paraguas</t>
  </si>
  <si>
    <t>Flores artificiales</t>
  </si>
  <si>
    <t>Manufacturas de espartería</t>
  </si>
  <si>
    <t>Juegos y equipo deportivo</t>
  </si>
  <si>
    <t>Sobreros</t>
  </si>
  <si>
    <t>Fuente: elaboración propia con base en Secretaría de Economía (2011).</t>
  </si>
  <si>
    <t>Cuadro 24</t>
  </si>
  <si>
    <t>México: Importaciones Totales por tipo de bien 2000-2010 (porcentaje sobre el total)</t>
  </si>
  <si>
    <t>2000-2010</t>
  </si>
  <si>
    <t>IMPORTACIONES TOTALES</t>
  </si>
  <si>
    <t>CAPITAL</t>
  </si>
  <si>
    <t>CONSUMO</t>
  </si>
  <si>
    <t>INTERMEDIOS</t>
  </si>
  <si>
    <t>ENVASES</t>
  </si>
  <si>
    <t>SIN DESCRIPCION</t>
  </si>
  <si>
    <t>IMPORTACIONES DE CHINA</t>
  </si>
  <si>
    <t>2012/10 (2007/01=100)</t>
  </si>
  <si>
    <t>Asegurados permanentes en el IMSS por sector (2000-2012/10)</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</si>
</sst>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64" formatCode="_-* #,##0.00\ &quot;€&quot;_-;\-* #,##0.00\ &quot;€&quot;_-;_-* &quot;-&quot;??\ &quot;€&quot;_-;_-@_-"/>
    <numFmt numFmtId="165" formatCode="0.0"/>
    <numFmt numFmtId="166" formatCode="#,##0.0"/>
    <numFmt numFmtId="167" formatCode="_(* #,##0\ &quot;pta&quot;_);_(* \(#,##0\ &quot;pta&quot;\);_(* &quot;-&quot;??\ &quot;pta&quot;_);_(@_)"/>
    <numFmt numFmtId="168" formatCode="&quot;Ene&quot;\ yyyy"/>
    <numFmt numFmtId="169" formatCode="&quot;Feb&quot;\ yyyy"/>
    <numFmt numFmtId="170" formatCode="&quot;Mar&quot;\ yyyy"/>
    <numFmt numFmtId="171" formatCode="&quot;Abr&quot;\ yyyy"/>
    <numFmt numFmtId="172" formatCode="&quot;May&quot;\ yyyy"/>
    <numFmt numFmtId="173" formatCode="&quot;Jun&quot;\ yyyy"/>
    <numFmt numFmtId="174" formatCode="&quot;Jul&quot;\ yyyy"/>
    <numFmt numFmtId="175" formatCode="&quot;Ago&quot;\ yyyy"/>
    <numFmt numFmtId="176" formatCode="&quot;Sep&quot;\ yyyy"/>
    <numFmt numFmtId="177" formatCode="&quot;Oct&quot;\ yyyy"/>
    <numFmt numFmtId="178" formatCode="&quot;Nov&quot;\ yyyy"/>
    <numFmt numFmtId="179" formatCode="&quot;Dic&quot;\ yyyy"/>
    <numFmt numFmtId="180" formatCode="&quot;Abr-Jun&quot;\ yyyy"/>
    <numFmt numFmtId="181" formatCode="&quot;Ene-Mar&quot;\ yyyy"/>
    <numFmt numFmtId="182" formatCode="&quot;Jul-Sep&quot;\ yyyy"/>
    <numFmt numFmtId="183" formatCode="0.0%"/>
    <numFmt numFmtId="184" formatCode="&quot;Oct-Dic&quot;\ yyyy"/>
    <numFmt numFmtId="185" formatCode="_-* #,##0.000000_-;\-* #,##0.000000_-;_-* &quot;-&quot;??_-;_-@_-"/>
    <numFmt numFmtId="186" formatCode="0.000"/>
  </numFmts>
  <fonts count="114" x14ac:knownFonts="1">
    <font>
      <sz val="12"/>
      <color theme="1"/>
      <name val="Times New Roman"/>
      <family val="2"/>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2"/>
      <name val="Times New Roman"/>
      <family val="1"/>
    </font>
    <font>
      <u/>
      <sz val="10"/>
      <color indexed="12"/>
      <name val="Arial"/>
      <family val="2"/>
    </font>
    <font>
      <sz val="12"/>
      <name val="Times New Roman"/>
      <family val="1"/>
    </font>
    <font>
      <u/>
      <sz val="12"/>
      <color indexed="12"/>
      <name val="Times New Roman"/>
      <family val="1"/>
    </font>
    <font>
      <i/>
      <sz val="8"/>
      <name val="Arial"/>
      <family val="2"/>
    </font>
    <font>
      <b/>
      <sz val="11"/>
      <color indexed="8"/>
      <name val="Calibri"/>
      <family val="2"/>
    </font>
    <font>
      <sz val="11"/>
      <color indexed="8"/>
      <name val="Calibri"/>
      <family val="2"/>
    </font>
    <font>
      <b/>
      <sz val="18"/>
      <color indexed="56"/>
      <name val="Cambria"/>
      <family val="2"/>
    </font>
    <font>
      <sz val="10"/>
      <name val="Times New Roman"/>
      <family val="1"/>
    </font>
    <font>
      <sz val="12"/>
      <color indexed="8"/>
      <name val="Times New Roman"/>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u/>
      <sz val="5"/>
      <color indexed="12"/>
      <name val="Arial"/>
      <family val="2"/>
    </font>
    <font>
      <u/>
      <sz val="10"/>
      <color indexed="12"/>
      <name val="Arial"/>
      <family val="2"/>
    </font>
    <font>
      <sz val="8"/>
      <name val="Verdana"/>
      <family val="2"/>
    </font>
    <font>
      <sz val="11"/>
      <color theme="1"/>
      <name val="Calibri"/>
      <family val="2"/>
      <scheme val="minor"/>
    </font>
    <font>
      <sz val="10"/>
      <name val="Arial"/>
      <family val="2"/>
    </font>
    <font>
      <b/>
      <sz val="9"/>
      <color indexed="81"/>
      <name val="Tahoma"/>
      <family val="2"/>
    </font>
    <font>
      <sz val="9"/>
      <color indexed="81"/>
      <name val="Tahoma"/>
      <family val="2"/>
    </font>
    <font>
      <i/>
      <sz val="10"/>
      <name val="Arial"/>
      <family val="2"/>
    </font>
    <font>
      <sz val="12"/>
      <color theme="1"/>
      <name val="Times New Roman"/>
      <family val="2"/>
    </font>
    <font>
      <b/>
      <sz val="10"/>
      <color theme="1"/>
      <name val="Calibri"/>
      <family val="2"/>
      <scheme val="minor"/>
    </font>
    <font>
      <sz val="8"/>
      <color theme="1"/>
      <name val="Times New Roman"/>
      <family val="2"/>
    </font>
    <font>
      <sz val="12"/>
      <name val="Times New Roman"/>
      <family val="1"/>
    </font>
    <font>
      <sz val="10"/>
      <name val="Times New Roman"/>
      <family val="1"/>
    </font>
    <font>
      <b/>
      <sz val="7"/>
      <name val="Calibri"/>
      <family val="2"/>
      <scheme val="minor"/>
    </font>
    <font>
      <sz val="7"/>
      <name val="Calibri"/>
      <family val="2"/>
      <scheme val="minor"/>
    </font>
    <font>
      <sz val="9"/>
      <color theme="1"/>
      <name val="Calibri"/>
      <family val="2"/>
      <scheme val="minor"/>
    </font>
    <font>
      <sz val="7"/>
      <color theme="1"/>
      <name val="Calibri"/>
      <family val="2"/>
      <scheme val="minor"/>
    </font>
    <font>
      <sz val="7"/>
      <color theme="1"/>
      <name val="Times New Roman"/>
      <family val="2"/>
    </font>
    <font>
      <sz val="7"/>
      <color indexed="8"/>
      <name val="Calibri"/>
      <family val="2"/>
      <scheme val="minor"/>
    </font>
    <font>
      <sz val="8"/>
      <color theme="1"/>
      <name val="Calibri"/>
      <family val="2"/>
      <scheme val="minor"/>
    </font>
    <font>
      <b/>
      <sz val="8"/>
      <color theme="1"/>
      <name val="Calibri"/>
      <family val="2"/>
      <scheme val="minor"/>
    </font>
    <font>
      <b/>
      <sz val="7"/>
      <color theme="1"/>
      <name val="Calibri"/>
      <family val="2"/>
      <scheme val="minor"/>
    </font>
    <font>
      <sz val="10"/>
      <name val="Arial"/>
    </font>
    <font>
      <sz val="8"/>
      <name val="Calibri"/>
      <family val="2"/>
      <scheme val="minor"/>
    </font>
    <font>
      <sz val="8"/>
      <color indexed="8"/>
      <name val="Calibri"/>
      <family val="2"/>
      <scheme val="minor"/>
    </font>
    <font>
      <sz val="10"/>
      <color theme="1"/>
      <name val="Calibri"/>
      <family val="2"/>
      <scheme val="minor"/>
    </font>
    <font>
      <sz val="10"/>
      <color indexed="8"/>
      <name val="Calibri"/>
      <family val="2"/>
      <scheme val="minor"/>
    </font>
    <font>
      <b/>
      <sz val="14"/>
      <color theme="1"/>
      <name val="Calibri"/>
      <family val="2"/>
      <scheme val="minor"/>
    </font>
    <font>
      <b/>
      <sz val="12"/>
      <name val="Calibri"/>
      <family val="2"/>
      <scheme val="minor"/>
    </font>
    <font>
      <b/>
      <sz val="14"/>
      <name val="Calibri"/>
      <family val="2"/>
      <scheme val="minor"/>
    </font>
    <font>
      <b/>
      <sz val="16"/>
      <name val="Calibri"/>
      <family val="2"/>
      <scheme val="minor"/>
    </font>
    <font>
      <sz val="10"/>
      <name val="Calibri"/>
      <family val="2"/>
      <scheme val="minor"/>
    </font>
    <font>
      <sz val="7"/>
      <color indexed="10"/>
      <name val="Calibri"/>
      <family val="2"/>
      <scheme val="minor"/>
    </font>
    <font>
      <sz val="9"/>
      <name val="Calibri"/>
      <family val="2"/>
      <scheme val="minor"/>
    </font>
    <font>
      <sz val="12"/>
      <name val="Calibri"/>
      <family val="2"/>
      <scheme val="minor"/>
    </font>
    <font>
      <sz val="12"/>
      <color theme="1"/>
      <name val="Calibri"/>
      <family val="2"/>
      <scheme val="minor"/>
    </font>
    <font>
      <b/>
      <sz val="8"/>
      <name val="Calibri"/>
      <family val="2"/>
      <scheme val="minor"/>
    </font>
    <font>
      <b/>
      <sz val="10"/>
      <name val="Calibri"/>
      <family val="2"/>
      <scheme val="minor"/>
    </font>
    <font>
      <b/>
      <sz val="7.5"/>
      <name val="Calibri"/>
      <family val="2"/>
      <scheme val="minor"/>
    </font>
    <font>
      <sz val="7.5"/>
      <name val="Calibri"/>
      <family val="2"/>
      <scheme val="minor"/>
    </font>
    <font>
      <sz val="7.5"/>
      <color theme="1"/>
      <name val="Calibri"/>
      <family val="2"/>
      <scheme val="minor"/>
    </font>
    <font>
      <b/>
      <sz val="7.5"/>
      <color theme="1"/>
      <name val="Calibri"/>
      <family val="2"/>
      <scheme val="minor"/>
    </font>
    <font>
      <b/>
      <sz val="8.5"/>
      <color indexed="8"/>
      <name val="Calibri"/>
      <family val="2"/>
      <scheme val="minor"/>
    </font>
    <font>
      <sz val="8.5"/>
      <name val="Calibri"/>
      <family val="2"/>
      <scheme val="minor"/>
    </font>
    <font>
      <sz val="8.5"/>
      <color indexed="8"/>
      <name val="Calibri"/>
      <family val="2"/>
      <scheme val="minor"/>
    </font>
    <font>
      <b/>
      <sz val="8"/>
      <color indexed="8"/>
      <name val="Calibri"/>
      <family val="2"/>
      <scheme val="minor"/>
    </font>
    <font>
      <b/>
      <sz val="7"/>
      <color rgb="FF000000"/>
      <name val="Calibri"/>
      <family val="2"/>
      <scheme val="minor"/>
    </font>
    <font>
      <sz val="7"/>
      <color rgb="FF000000"/>
      <name val="Calibri"/>
      <family val="2"/>
      <scheme val="minor"/>
    </font>
    <font>
      <b/>
      <sz val="7"/>
      <color indexed="8"/>
      <name val="Calibri"/>
      <family val="2"/>
      <scheme val="minor"/>
    </font>
    <font>
      <sz val="11"/>
      <color rgb="FF9C6500"/>
      <name val="Calibri"/>
      <family val="2"/>
      <scheme val="minor"/>
    </font>
    <font>
      <b/>
      <sz val="11"/>
      <color theme="1"/>
      <name val="Calibri"/>
      <family val="2"/>
      <scheme val="minor"/>
    </font>
    <font>
      <b/>
      <sz val="10"/>
      <color indexed="9"/>
      <name val="Calibri"/>
      <family val="2"/>
      <scheme val="minor"/>
    </font>
    <font>
      <sz val="13"/>
      <name val="Calibri"/>
      <family val="2"/>
      <scheme val="minor"/>
    </font>
    <font>
      <b/>
      <sz val="16"/>
      <color theme="1"/>
      <name val="Calibri"/>
      <family val="2"/>
      <scheme val="minor"/>
    </font>
    <font>
      <b/>
      <sz val="12"/>
      <color theme="1"/>
      <name val="Calibri"/>
      <family val="2"/>
      <scheme val="minor"/>
    </font>
    <font>
      <b/>
      <sz val="15"/>
      <color rgb="FF00B0F0"/>
      <name val="Calibri"/>
      <family val="2"/>
      <scheme val="minor"/>
    </font>
    <font>
      <b/>
      <sz val="11"/>
      <name val="Calibri"/>
      <family val="2"/>
      <scheme val="minor"/>
    </font>
    <font>
      <sz val="11"/>
      <name val="Calibri"/>
      <family val="2"/>
      <scheme val="minor"/>
    </font>
    <font>
      <b/>
      <sz val="9"/>
      <name val="Calibri"/>
      <family val="2"/>
      <scheme val="minor"/>
    </font>
    <font>
      <u/>
      <sz val="8"/>
      <name val="Calibri"/>
      <family val="2"/>
      <scheme val="minor"/>
    </font>
    <font>
      <i/>
      <sz val="8"/>
      <name val="Calibri"/>
      <family val="2"/>
      <scheme val="minor"/>
    </font>
    <font>
      <b/>
      <sz val="7.5"/>
      <color indexed="8"/>
      <name val="Calibri"/>
      <family val="2"/>
      <scheme val="minor"/>
    </font>
    <font>
      <i/>
      <sz val="10"/>
      <name val="Calibri"/>
      <family val="2"/>
      <scheme val="minor"/>
    </font>
    <font>
      <i/>
      <sz val="8"/>
      <color indexed="8"/>
      <name val="Calibri"/>
      <family val="2"/>
      <scheme val="minor"/>
    </font>
    <font>
      <sz val="8.5"/>
      <color theme="1"/>
      <name val="Calibri"/>
      <family val="2"/>
      <scheme val="minor"/>
    </font>
    <font>
      <b/>
      <sz val="10"/>
      <color indexed="8"/>
      <name val="Calibri"/>
      <family val="2"/>
      <scheme val="minor"/>
    </font>
    <font>
      <u/>
      <sz val="12"/>
      <color theme="11"/>
      <name val="Times New Roman"/>
      <family val="2"/>
    </font>
    <font>
      <sz val="7.5"/>
      <color theme="1"/>
      <name val="Calibri (Cuerpo)"/>
    </font>
    <font>
      <sz val="8.5"/>
      <color theme="1"/>
      <name val="Calibri"/>
    </font>
    <font>
      <b/>
      <sz val="12"/>
      <name val="Arial"/>
    </font>
    <font>
      <b/>
      <sz val="10"/>
      <name val="Arial"/>
      <family val="2"/>
    </font>
    <font>
      <b/>
      <sz val="10"/>
      <color indexed="10"/>
      <name val="Arial"/>
    </font>
    <font>
      <sz val="12"/>
      <color theme="1"/>
      <name val="Arial"/>
      <family val="2"/>
    </font>
    <font>
      <b/>
      <sz val="12"/>
      <color theme="1"/>
      <name val="Arial"/>
      <family val="2"/>
    </font>
    <font>
      <b/>
      <sz val="18"/>
      <color theme="1"/>
      <name val="Arial"/>
    </font>
    <font>
      <b/>
      <sz val="10"/>
      <name val="Times New Roman"/>
    </font>
    <font>
      <u/>
      <sz val="10"/>
      <color indexed="12"/>
      <name val="Verdana"/>
    </font>
    <font>
      <sz val="11"/>
      <color rgb="FF000000"/>
      <name val="Calibri"/>
      <family val="2"/>
      <scheme val="minor"/>
    </font>
    <font>
      <b/>
      <sz val="11"/>
      <color rgb="FF000000"/>
      <name val="Calibri"/>
      <family val="2"/>
      <scheme val="minor"/>
    </font>
    <font>
      <b/>
      <sz val="9"/>
      <color indexed="8"/>
      <name val="Calibri"/>
      <family val="2"/>
      <scheme val="minor"/>
    </font>
    <font>
      <b/>
      <sz val="9"/>
      <color theme="1"/>
      <name val="Calibri"/>
      <family val="2"/>
      <scheme val="minor"/>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theme="9"/>
        <bgColor indexed="64"/>
      </patternFill>
    </fill>
    <fill>
      <patternFill patternType="solid">
        <fgColor rgb="FFFFEB9C"/>
      </patternFill>
    </fill>
    <fill>
      <patternFill patternType="solid">
        <fgColor theme="8"/>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23"/>
      </patternFill>
    </fill>
    <fill>
      <patternFill patternType="solid">
        <fgColor theme="0" tint="-0.14999847407452621"/>
        <bgColor indexed="64"/>
      </patternFill>
    </fill>
    <fill>
      <patternFill patternType="solid">
        <fgColor theme="2" tint="-0.499984740745262"/>
        <bgColor indexed="64"/>
      </patternFill>
    </fill>
    <fill>
      <patternFill patternType="solid">
        <fgColor rgb="FFFFFF00"/>
        <bgColor indexed="64"/>
      </patternFill>
    </fill>
    <fill>
      <patternFill patternType="solid">
        <fgColor rgb="FF948A54"/>
        <bgColor indexed="64"/>
      </patternFill>
    </fill>
    <fill>
      <patternFill patternType="solid">
        <fgColor theme="0" tint="-0.14999847407452621"/>
        <bgColor theme="0" tint="-0.14999847407452621"/>
      </patternFill>
    </fill>
    <fill>
      <patternFill patternType="solid">
        <fgColor theme="4" tint="0.79998168889431442"/>
        <bgColor theme="4" tint="0.79998168889431442"/>
      </patternFill>
    </fill>
    <fill>
      <patternFill patternType="solid">
        <fgColor theme="0"/>
        <bgColor theme="0"/>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auto="1"/>
      </left>
      <right/>
      <top/>
      <bottom/>
      <diagonal/>
    </border>
    <border>
      <left/>
      <right/>
      <top style="thin">
        <color auto="1"/>
      </top>
      <bottom/>
      <diagonal/>
    </border>
    <border>
      <left/>
      <right style="thin">
        <color auto="1"/>
      </right>
      <top/>
      <bottom/>
      <diagonal/>
    </border>
    <border>
      <left/>
      <right style="thin">
        <color auto="1"/>
      </right>
      <top/>
      <bottom style="thin">
        <color auto="1"/>
      </bottom>
      <diagonal/>
    </border>
    <border>
      <left/>
      <right/>
      <top style="thin">
        <color theme="4"/>
      </top>
      <bottom style="double">
        <color theme="4"/>
      </bottom>
      <diagonal/>
    </border>
    <border>
      <left style="thin">
        <color indexed="9"/>
      </left>
      <right style="thin">
        <color indexed="9"/>
      </right>
      <top style="thin">
        <color indexed="9"/>
      </top>
      <bottom style="thin">
        <color indexed="9"/>
      </bottom>
      <diagonal/>
    </border>
    <border>
      <left/>
      <right/>
      <top/>
      <bottom style="thin">
        <color auto="1"/>
      </bottom>
      <diagonal/>
    </border>
    <border>
      <left/>
      <right/>
      <top style="thin">
        <color auto="1"/>
      </top>
      <bottom style="thin">
        <color auto="1"/>
      </bottom>
      <diagonal/>
    </border>
    <border>
      <left style="medium">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style="thin">
        <color auto="1"/>
      </right>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top style="double">
        <color auto="1"/>
      </top>
      <bottom style="double">
        <color auto="1"/>
      </bottom>
      <diagonal/>
    </border>
  </borders>
  <cellStyleXfs count="19137">
    <xf numFmtId="0" fontId="0" fillId="0" borderId="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1" fillId="20" borderId="1" applyNumberFormat="0" applyAlignment="0" applyProtection="0"/>
    <xf numFmtId="0" fontId="21" fillId="20" borderId="1" applyNumberFormat="0" applyAlignment="0" applyProtection="0"/>
    <xf numFmtId="0" fontId="21" fillId="20" borderId="1" applyNumberFormat="0" applyAlignment="0" applyProtection="0"/>
    <xf numFmtId="0" fontId="21" fillId="20" borderId="1" applyNumberFormat="0" applyAlignment="0" applyProtection="0"/>
    <xf numFmtId="0" fontId="21" fillId="20" borderId="1" applyNumberFormat="0" applyAlignment="0" applyProtection="0"/>
    <xf numFmtId="0" fontId="21" fillId="20" borderId="1" applyNumberFormat="0" applyAlignment="0" applyProtection="0"/>
    <xf numFmtId="0" fontId="21" fillId="20" borderId="1" applyNumberFormat="0" applyAlignment="0" applyProtection="0"/>
    <xf numFmtId="0" fontId="21" fillId="20" borderId="1" applyNumberFormat="0" applyAlignment="0" applyProtection="0"/>
    <xf numFmtId="0" fontId="21" fillId="20" borderId="1" applyNumberFormat="0" applyAlignment="0" applyProtection="0"/>
    <xf numFmtId="0" fontId="21" fillId="20" borderId="1" applyNumberFormat="0" applyAlignment="0" applyProtection="0"/>
    <xf numFmtId="0" fontId="21" fillId="20" borderId="1" applyNumberFormat="0" applyAlignment="0" applyProtection="0"/>
    <xf numFmtId="0" fontId="21" fillId="20" borderId="1" applyNumberFormat="0" applyAlignment="0" applyProtection="0"/>
    <xf numFmtId="0" fontId="22" fillId="21" borderId="2" applyNumberFormat="0" applyAlignment="0" applyProtection="0"/>
    <xf numFmtId="0" fontId="22" fillId="21" borderId="2" applyNumberFormat="0" applyAlignment="0" applyProtection="0"/>
    <xf numFmtId="0" fontId="22" fillId="21" borderId="2" applyNumberFormat="0" applyAlignment="0" applyProtection="0"/>
    <xf numFmtId="0" fontId="22" fillId="21" borderId="2" applyNumberFormat="0" applyAlignment="0" applyProtection="0"/>
    <xf numFmtId="0" fontId="22" fillId="21" borderId="2" applyNumberFormat="0" applyAlignment="0" applyProtection="0"/>
    <xf numFmtId="0" fontId="22" fillId="21" borderId="2" applyNumberFormat="0" applyAlignment="0" applyProtection="0"/>
    <xf numFmtId="0" fontId="22" fillId="21" borderId="2" applyNumberFormat="0" applyAlignment="0" applyProtection="0"/>
    <xf numFmtId="0" fontId="22" fillId="21" borderId="2" applyNumberFormat="0" applyAlignment="0" applyProtection="0"/>
    <xf numFmtId="0" fontId="22" fillId="21" borderId="2" applyNumberFormat="0" applyAlignment="0" applyProtection="0"/>
    <xf numFmtId="0" fontId="22" fillId="21" borderId="2" applyNumberFormat="0" applyAlignment="0" applyProtection="0"/>
    <xf numFmtId="0" fontId="22" fillId="21" borderId="2" applyNumberFormat="0" applyAlignment="0" applyProtection="0"/>
    <xf numFmtId="0" fontId="22" fillId="21" borderId="2" applyNumberFormat="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5" fillId="7" borderId="1" applyNumberFormat="0" applyAlignment="0" applyProtection="0"/>
    <xf numFmtId="0" fontId="25" fillId="7" borderId="1" applyNumberFormat="0" applyAlignment="0" applyProtection="0"/>
    <xf numFmtId="0" fontId="25" fillId="7" borderId="1" applyNumberFormat="0" applyAlignment="0" applyProtection="0"/>
    <xf numFmtId="0" fontId="25" fillId="7" borderId="1" applyNumberFormat="0" applyAlignment="0" applyProtection="0"/>
    <xf numFmtId="0" fontId="25" fillId="7" borderId="1" applyNumberFormat="0" applyAlignment="0" applyProtection="0"/>
    <xf numFmtId="0" fontId="25" fillId="7" borderId="1" applyNumberFormat="0" applyAlignment="0" applyProtection="0"/>
    <xf numFmtId="0" fontId="25" fillId="7" borderId="1" applyNumberFormat="0" applyAlignment="0" applyProtection="0"/>
    <xf numFmtId="0" fontId="25" fillId="7" borderId="1" applyNumberFormat="0" applyAlignment="0" applyProtection="0"/>
    <xf numFmtId="0" fontId="25" fillId="7" borderId="1" applyNumberFormat="0" applyAlignment="0" applyProtection="0"/>
    <xf numFmtId="0" fontId="25" fillId="7" borderId="1" applyNumberFormat="0" applyAlignment="0" applyProtection="0"/>
    <xf numFmtId="0" fontId="25" fillId="7" borderId="1" applyNumberFormat="0" applyAlignment="0" applyProtection="0"/>
    <xf numFmtId="0" fontId="25" fillId="7" borderId="1"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66" fontId="17" fillId="0" borderId="0" applyFon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8" fillId="0" borderId="0"/>
    <xf numFmtId="0" fontId="7" fillId="0" borderId="0"/>
    <xf numFmtId="0" fontId="7" fillId="0" borderId="0"/>
    <xf numFmtId="0" fontId="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1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 fillId="0" borderId="0"/>
    <xf numFmtId="0" fontId="9" fillId="0" borderId="0"/>
    <xf numFmtId="0" fontId="7" fillId="0" borderId="0"/>
    <xf numFmtId="0" fontId="7" fillId="0" borderId="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0" fontId="17" fillId="23" borderId="7" applyNumberFormat="0" applyFont="0" applyAlignment="0" applyProtection="0"/>
    <xf numFmtId="9" fontId="18" fillId="0" borderId="0" applyFont="0" applyFill="0" applyBorder="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37" fillId="0" borderId="0"/>
    <xf numFmtId="0" fontId="6" fillId="0" borderId="0"/>
    <xf numFmtId="0" fontId="37" fillId="0" borderId="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9" fontId="37" fillId="0" borderId="0" applyFont="0" applyFill="0" applyBorder="0" applyAlignment="0" applyProtection="0"/>
    <xf numFmtId="0" fontId="6" fillId="0" borderId="0"/>
    <xf numFmtId="0" fontId="6" fillId="0" borderId="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6" fontId="45" fillId="0" borderId="0" applyFont="0" applyFill="0" applyBorder="0" applyAlignment="0" applyProtection="0"/>
    <xf numFmtId="0" fontId="44" fillId="0" borderId="0"/>
    <xf numFmtId="0" fontId="37" fillId="0" borderId="0"/>
    <xf numFmtId="0" fontId="41" fillId="0" borderId="0"/>
    <xf numFmtId="0" fontId="44" fillId="0" borderId="0"/>
    <xf numFmtId="0" fontId="45" fillId="0" borderId="0"/>
    <xf numFmtId="0" fontId="45" fillId="23" borderId="7" applyNumberFormat="0" applyFont="0" applyAlignment="0" applyProtection="0"/>
    <xf numFmtId="0" fontId="45" fillId="23" borderId="7" applyNumberFormat="0" applyFont="0" applyAlignment="0" applyProtection="0"/>
    <xf numFmtId="0" fontId="45" fillId="23" borderId="7" applyNumberFormat="0" applyFont="0" applyAlignment="0" applyProtection="0"/>
    <xf numFmtId="0" fontId="45" fillId="23" borderId="7" applyNumberFormat="0" applyFont="0" applyAlignment="0" applyProtection="0"/>
    <xf numFmtId="0" fontId="45" fillId="23" borderId="7" applyNumberFormat="0" applyFont="0" applyAlignment="0" applyProtection="0"/>
    <xf numFmtId="0" fontId="45" fillId="23" borderId="7" applyNumberFormat="0" applyFont="0" applyAlignment="0" applyProtection="0"/>
    <xf numFmtId="0" fontId="45" fillId="23" borderId="7" applyNumberFormat="0" applyFont="0" applyAlignment="0" applyProtection="0"/>
    <xf numFmtId="0" fontId="45" fillId="23" borderId="7" applyNumberFormat="0" applyFont="0" applyAlignment="0" applyProtection="0"/>
    <xf numFmtId="0" fontId="45" fillId="23" borderId="7" applyNumberFormat="0" applyFont="0" applyAlignment="0" applyProtection="0"/>
    <xf numFmtId="0" fontId="45" fillId="23" borderId="7" applyNumberFormat="0" applyFont="0" applyAlignment="0" applyProtection="0"/>
    <xf numFmtId="0" fontId="45" fillId="23" borderId="7" applyNumberFormat="0" applyFont="0" applyAlignment="0" applyProtection="0"/>
    <xf numFmtId="0" fontId="45" fillId="23" borderId="7" applyNumberFormat="0" applyFont="0" applyAlignment="0" applyProtection="0"/>
    <xf numFmtId="0" fontId="45" fillId="23" borderId="7" applyNumberFormat="0" applyFont="0" applyAlignment="0" applyProtection="0"/>
    <xf numFmtId="0" fontId="45" fillId="23" borderId="7" applyNumberFormat="0" applyFont="0" applyAlignment="0" applyProtection="0"/>
    <xf numFmtId="0" fontId="45" fillId="23" borderId="7" applyNumberFormat="0" applyFont="0" applyAlignment="0" applyProtection="0"/>
    <xf numFmtId="0" fontId="45" fillId="23" borderId="7" applyNumberFormat="0" applyFont="0" applyAlignment="0" applyProtection="0"/>
    <xf numFmtId="0" fontId="45" fillId="23" borderId="7" applyNumberFormat="0" applyFont="0" applyAlignment="0" applyProtection="0"/>
    <xf numFmtId="0" fontId="45" fillId="23" borderId="7" applyNumberFormat="0" applyFont="0" applyAlignment="0" applyProtection="0"/>
    <xf numFmtId="0" fontId="45" fillId="23" borderId="7" applyNumberFormat="0" applyFont="0" applyAlignment="0" applyProtection="0"/>
    <xf numFmtId="0" fontId="45" fillId="23" borderId="7" applyNumberFormat="0" applyFont="0" applyAlignment="0" applyProtection="0"/>
    <xf numFmtId="0" fontId="45" fillId="23" borderId="7" applyNumberFormat="0" applyFont="0" applyAlignment="0" applyProtection="0"/>
    <xf numFmtId="0" fontId="45" fillId="23" borderId="7" applyNumberFormat="0" applyFont="0" applyAlignment="0" applyProtection="0"/>
    <xf numFmtId="0" fontId="45" fillId="23" borderId="7" applyNumberFormat="0" applyFont="0" applyAlignment="0" applyProtection="0"/>
    <xf numFmtId="0" fontId="45" fillId="23" borderId="7" applyNumberFormat="0" applyFont="0" applyAlignment="0" applyProtection="0"/>
    <xf numFmtId="9" fontId="18" fillId="0" borderId="0" applyFont="0" applyFill="0" applyBorder="0" applyAlignment="0" applyProtection="0"/>
    <xf numFmtId="0" fontId="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55" fillId="0" borderId="0"/>
    <xf numFmtId="43" fontId="41" fillId="0" borderId="0" applyFont="0" applyFill="0" applyBorder="0" applyAlignment="0" applyProtection="0"/>
    <xf numFmtId="0" fontId="82" fillId="27" borderId="0" applyNumberFormat="0" applyBorder="0" applyAlignment="0" applyProtection="0"/>
    <xf numFmtId="0" fontId="83" fillId="0" borderId="23" applyNumberFormat="0" applyFill="0" applyAlignment="0" applyProtection="0"/>
    <xf numFmtId="0" fontId="3" fillId="0" borderId="0"/>
    <xf numFmtId="0" fontId="99" fillId="0" borderId="0" applyNumberFormat="0" applyFill="0" applyBorder="0" applyAlignment="0" applyProtection="0"/>
    <xf numFmtId="0" fontId="99" fillId="0" borderId="0" applyNumberFormat="0" applyFill="0" applyBorder="0" applyAlignment="0" applyProtection="0"/>
    <xf numFmtId="0" fontId="2"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5"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 fillId="0" borderId="0"/>
    <xf numFmtId="0" fontId="7"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6" fillId="3" borderId="0" applyNumberFormat="0" applyBorder="0" applyAlignment="0" applyProtection="0"/>
    <xf numFmtId="0" fontId="21" fillId="20" borderId="1" applyNumberFormat="0" applyAlignment="0" applyProtection="0"/>
    <xf numFmtId="0" fontId="22" fillId="21" borderId="2" applyNumberFormat="0" applyAlignment="0" applyProtection="0"/>
    <xf numFmtId="43" fontId="7" fillId="0" borderId="0" applyFont="0" applyFill="0" applyBorder="0" applyAlignment="0" applyProtection="0"/>
    <xf numFmtId="0" fontId="30" fillId="0" borderId="0" applyNumberFormat="0" applyFill="0" applyBorder="0" applyAlignment="0" applyProtection="0"/>
    <xf numFmtId="0" fontId="20" fillId="4" borderId="0" applyNumberFormat="0" applyBorder="0" applyAlignment="0" applyProtection="0"/>
    <xf numFmtId="0" fontId="31" fillId="0" borderId="4" applyNumberFormat="0" applyFill="0" applyAlignment="0" applyProtection="0"/>
    <xf numFmtId="0" fontId="32" fillId="0" borderId="5" applyNumberFormat="0" applyFill="0" applyAlignment="0" applyProtection="0"/>
    <xf numFmtId="0" fontId="24" fillId="0" borderId="6" applyNumberFormat="0" applyFill="0" applyAlignment="0" applyProtection="0"/>
    <xf numFmtId="0" fontId="24" fillId="0" borderId="0" applyNumberFormat="0" applyFill="0" applyBorder="0" applyAlignment="0" applyProtection="0"/>
    <xf numFmtId="0" fontId="10"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25" fillId="7" borderId="1" applyNumberFormat="0" applyAlignment="0" applyProtection="0"/>
    <xf numFmtId="0" fontId="23" fillId="0" borderId="3" applyNumberFormat="0" applyFill="0" applyAlignment="0" applyProtection="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5" fillId="23" borderId="7" applyNumberFormat="0" applyFont="0" applyAlignment="0" applyProtection="0"/>
    <xf numFmtId="0" fontId="28" fillId="20" borderId="8" applyNumberFormat="0" applyAlignment="0" applyProtection="0"/>
    <xf numFmtId="0" fontId="16" fillId="0" borderId="0" applyNumberFormat="0" applyFill="0" applyBorder="0" applyAlignment="0" applyProtection="0"/>
    <xf numFmtId="0" fontId="2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cellStyleXfs>
  <cellXfs count="706">
    <xf numFmtId="0" fontId="0" fillId="0" borderId="0" xfId="0"/>
    <xf numFmtId="0" fontId="0" fillId="25" borderId="0" xfId="0" applyFill="1"/>
    <xf numFmtId="0" fontId="46" fillId="25" borderId="14" xfId="5077" applyFont="1" applyFill="1" applyBorder="1" applyAlignment="1">
      <alignment horizontal="center" vertical="top" wrapText="1"/>
    </xf>
    <xf numFmtId="4" fontId="47" fillId="25" borderId="14" xfId="5077" applyNumberFormat="1" applyFont="1" applyFill="1" applyBorder="1" applyAlignment="1">
      <alignment horizontal="right" vertical="center"/>
    </xf>
    <xf numFmtId="180" fontId="46" fillId="25" borderId="14" xfId="5077" applyNumberFormat="1" applyFont="1" applyFill="1" applyBorder="1" applyAlignment="1">
      <alignment horizontal="right" vertical="center"/>
    </xf>
    <xf numFmtId="0" fontId="47" fillId="25" borderId="0" xfId="5077" applyFont="1" applyFill="1"/>
    <xf numFmtId="0" fontId="47" fillId="25" borderId="14" xfId="5077" applyFont="1" applyFill="1" applyBorder="1" applyAlignment="1">
      <alignment horizontal="center" vertical="top" wrapText="1"/>
    </xf>
    <xf numFmtId="0" fontId="47" fillId="25" borderId="14" xfId="5077" applyFont="1" applyFill="1" applyBorder="1" applyAlignment="1">
      <alignment horizontal="right" vertical="top" wrapText="1"/>
    </xf>
    <xf numFmtId="0" fontId="46" fillId="25" borderId="14" xfId="5077" applyFont="1" applyFill="1" applyBorder="1" applyAlignment="1">
      <alignment horizontal="left" vertical="top" wrapText="1"/>
    </xf>
    <xf numFmtId="0" fontId="47" fillId="25" borderId="0" xfId="5077" applyFont="1" applyFill="1" applyAlignment="1">
      <alignment horizontal="right"/>
    </xf>
    <xf numFmtId="184" fontId="46" fillId="25" borderId="14" xfId="5077" applyNumberFormat="1" applyFont="1" applyFill="1" applyBorder="1" applyAlignment="1">
      <alignment horizontal="right" vertical="center"/>
    </xf>
    <xf numFmtId="182" fontId="46" fillId="25" borderId="14" xfId="5077" applyNumberFormat="1" applyFont="1" applyFill="1" applyBorder="1" applyAlignment="1">
      <alignment horizontal="right" vertical="center"/>
    </xf>
    <xf numFmtId="181" fontId="46" fillId="25" borderId="14" xfId="5077" applyNumberFormat="1" applyFont="1" applyFill="1" applyBorder="1" applyAlignment="1">
      <alignment horizontal="right" vertical="center"/>
    </xf>
    <xf numFmtId="0" fontId="46" fillId="25" borderId="0" xfId="1001" applyFont="1" applyFill="1" applyBorder="1" applyAlignment="1">
      <alignment vertical="top" wrapText="1"/>
    </xf>
    <xf numFmtId="0" fontId="47" fillId="25" borderId="0" xfId="1001" applyFont="1" applyFill="1" applyBorder="1" applyAlignment="1">
      <alignment horizontal="right" vertical="top" wrapText="1" indent="1"/>
    </xf>
    <xf numFmtId="0" fontId="47" fillId="25" borderId="0" xfId="1001" applyFont="1" applyFill="1" applyBorder="1" applyAlignment="1">
      <alignment horizontal="right" vertical="top" wrapText="1"/>
    </xf>
    <xf numFmtId="0" fontId="46" fillId="25" borderId="0" xfId="1001" applyFont="1" applyFill="1" applyBorder="1" applyAlignment="1">
      <alignment horizontal="left" vertical="top" wrapText="1"/>
    </xf>
    <xf numFmtId="0" fontId="47" fillId="25" borderId="0" xfId="1001" applyFont="1" applyFill="1" applyBorder="1" applyAlignment="1">
      <alignment horizontal="left" vertical="top" wrapText="1" indent="1"/>
    </xf>
    <xf numFmtId="0" fontId="47" fillId="25" borderId="0" xfId="1001" applyFont="1" applyFill="1" applyBorder="1" applyAlignment="1">
      <alignment horizontal="left" vertical="top" wrapText="1"/>
    </xf>
    <xf numFmtId="180" fontId="46" fillId="25" borderId="0" xfId="1001" applyNumberFormat="1" applyFont="1" applyFill="1" applyBorder="1" applyAlignment="1">
      <alignment horizontal="right" vertical="center"/>
    </xf>
    <xf numFmtId="0" fontId="46" fillId="25" borderId="0" xfId="1001" applyFont="1" applyFill="1" applyBorder="1" applyAlignment="1">
      <alignment horizontal="right" vertical="center" wrapText="1"/>
    </xf>
    <xf numFmtId="182" fontId="46" fillId="25" borderId="0" xfId="1001" applyNumberFormat="1" applyFont="1" applyFill="1" applyBorder="1" applyAlignment="1">
      <alignment horizontal="right" vertical="center"/>
    </xf>
    <xf numFmtId="0" fontId="47" fillId="25" borderId="0" xfId="2730" applyFont="1" applyFill="1" applyBorder="1" applyAlignment="1">
      <alignment horizontal="left" vertical="center"/>
    </xf>
    <xf numFmtId="0" fontId="47" fillId="25" borderId="0" xfId="1001" applyFont="1" applyFill="1" applyBorder="1"/>
    <xf numFmtId="4" fontId="47" fillId="25" borderId="0" xfId="1001" applyNumberFormat="1" applyFont="1" applyFill="1" applyBorder="1" applyAlignment="1">
      <alignment horizontal="right" vertical="center"/>
    </xf>
    <xf numFmtId="181" fontId="46" fillId="25" borderId="0" xfId="1001" applyNumberFormat="1" applyFont="1" applyFill="1" applyBorder="1" applyAlignment="1">
      <alignment horizontal="left" vertical="center"/>
    </xf>
    <xf numFmtId="0" fontId="49" fillId="25" borderId="0" xfId="4737" applyFont="1" applyFill="1" applyBorder="1"/>
    <xf numFmtId="4" fontId="47" fillId="25" borderId="0" xfId="5077" applyNumberFormat="1" applyFont="1" applyFill="1" applyBorder="1" applyAlignment="1">
      <alignment horizontal="right" vertical="center"/>
    </xf>
    <xf numFmtId="181" fontId="46" fillId="25" borderId="0" xfId="5077" applyNumberFormat="1" applyFont="1" applyFill="1" applyBorder="1" applyAlignment="1">
      <alignment horizontal="right" vertical="center"/>
    </xf>
    <xf numFmtId="0" fontId="46" fillId="25" borderId="0" xfId="5077" applyFont="1" applyFill="1" applyBorder="1" applyAlignment="1"/>
    <xf numFmtId="3" fontId="47" fillId="25" borderId="0" xfId="5077" applyNumberFormat="1" applyFont="1" applyFill="1" applyBorder="1" applyAlignment="1">
      <alignment horizontal="right" vertical="center"/>
    </xf>
    <xf numFmtId="0" fontId="47" fillId="25" borderId="0" xfId="0" applyFont="1" applyFill="1"/>
    <xf numFmtId="0" fontId="50" fillId="25" borderId="0" xfId="0" applyFont="1" applyFill="1"/>
    <xf numFmtId="0" fontId="51" fillId="25" borderId="0" xfId="0" applyFont="1" applyFill="1" applyBorder="1" applyAlignment="1">
      <alignment horizontal="center"/>
    </xf>
    <xf numFmtId="0" fontId="51" fillId="25" borderId="0" xfId="0" applyFont="1" applyFill="1" applyBorder="1" applyAlignment="1">
      <alignment horizontal="center" wrapText="1"/>
    </xf>
    <xf numFmtId="0" fontId="52" fillId="25" borderId="0" xfId="0" applyFont="1" applyFill="1"/>
    <xf numFmtId="165" fontId="52" fillId="25" borderId="0" xfId="0" applyNumberFormat="1" applyFont="1" applyFill="1"/>
    <xf numFmtId="1" fontId="52" fillId="25" borderId="0" xfId="0" applyNumberFormat="1" applyFont="1" applyFill="1"/>
    <xf numFmtId="165" fontId="49" fillId="25" borderId="0" xfId="0" applyNumberFormat="1" applyFont="1" applyFill="1"/>
    <xf numFmtId="1" fontId="49" fillId="25" borderId="0" xfId="0" applyNumberFormat="1" applyFont="1" applyFill="1"/>
    <xf numFmtId="0" fontId="54" fillId="25" borderId="0" xfId="0" applyFont="1" applyFill="1" applyAlignment="1">
      <alignment horizontal="center"/>
    </xf>
    <xf numFmtId="0" fontId="49" fillId="25" borderId="0" xfId="0" applyFont="1" applyFill="1"/>
    <xf numFmtId="0" fontId="49" fillId="25" borderId="0" xfId="6772" applyFont="1" applyFill="1"/>
    <xf numFmtId="0" fontId="54" fillId="25" borderId="0" xfId="0" applyFont="1" applyFill="1"/>
    <xf numFmtId="165" fontId="49" fillId="25" borderId="0" xfId="0" applyNumberFormat="1" applyFont="1" applyFill="1" applyBorder="1"/>
    <xf numFmtId="0" fontId="52" fillId="25" borderId="0" xfId="0" applyFont="1" applyFill="1" applyAlignment="1"/>
    <xf numFmtId="0" fontId="58" fillId="25" borderId="0" xfId="0" applyFont="1" applyFill="1"/>
    <xf numFmtId="0" fontId="58" fillId="25" borderId="0" xfId="0" applyFont="1" applyFill="1" applyBorder="1"/>
    <xf numFmtId="0" fontId="59" fillId="25" borderId="0" xfId="0" applyFont="1" applyFill="1" applyBorder="1" applyAlignment="1">
      <alignment horizontal="left" vertical="center" wrapText="1"/>
    </xf>
    <xf numFmtId="183" fontId="58" fillId="25" borderId="0" xfId="0" applyNumberFormat="1" applyFont="1" applyFill="1" applyBorder="1"/>
    <xf numFmtId="0" fontId="52" fillId="25" borderId="0" xfId="0" applyFont="1" applyFill="1" applyBorder="1"/>
    <xf numFmtId="165" fontId="52" fillId="25" borderId="0" xfId="0" applyNumberFormat="1" applyFont="1" applyFill="1" applyBorder="1"/>
    <xf numFmtId="183" fontId="52" fillId="25" borderId="0" xfId="0" applyNumberFormat="1" applyFont="1" applyFill="1" applyBorder="1"/>
    <xf numFmtId="2" fontId="52" fillId="25" borderId="0" xfId="0" applyNumberFormat="1" applyFont="1" applyFill="1" applyBorder="1"/>
    <xf numFmtId="0" fontId="43" fillId="25" borderId="0" xfId="0" applyFont="1" applyFill="1" applyBorder="1"/>
    <xf numFmtId="0" fontId="52" fillId="25" borderId="0" xfId="0" applyFont="1" applyFill="1" applyAlignment="1">
      <alignment wrapText="1"/>
    </xf>
    <xf numFmtId="0" fontId="40" fillId="25" borderId="0" xfId="0" applyFont="1" applyFill="1" applyBorder="1"/>
    <xf numFmtId="0" fontId="13" fillId="25" borderId="0" xfId="0" applyFont="1" applyFill="1" applyBorder="1" applyAlignment="1">
      <alignment horizontal="center" vertical="center"/>
    </xf>
    <xf numFmtId="0" fontId="13" fillId="25" borderId="0" xfId="0" applyFont="1" applyFill="1" applyBorder="1" applyAlignment="1">
      <alignment horizontal="center"/>
    </xf>
    <xf numFmtId="1" fontId="13" fillId="25" borderId="0" xfId="0" applyNumberFormat="1" applyFont="1" applyFill="1" applyBorder="1" applyAlignment="1">
      <alignment horizontal="center"/>
    </xf>
    <xf numFmtId="165" fontId="40" fillId="25" borderId="0" xfId="0" applyNumberFormat="1" applyFont="1" applyFill="1" applyBorder="1"/>
    <xf numFmtId="0" fontId="42" fillId="25" borderId="0" xfId="3630" applyFont="1" applyFill="1" applyBorder="1" applyAlignment="1">
      <alignment horizontal="left"/>
    </xf>
    <xf numFmtId="181" fontId="63" fillId="25" borderId="0" xfId="1001" applyNumberFormat="1" applyFont="1" applyFill="1" applyBorder="1" applyAlignment="1">
      <alignment horizontal="left" vertical="center"/>
    </xf>
    <xf numFmtId="165" fontId="56" fillId="25" borderId="0" xfId="0" applyNumberFormat="1" applyFont="1" applyFill="1"/>
    <xf numFmtId="0" fontId="56" fillId="25" borderId="0" xfId="0" applyFont="1" applyFill="1"/>
    <xf numFmtId="0" fontId="56" fillId="25" borderId="0" xfId="0" applyFont="1" applyFill="1" applyBorder="1"/>
    <xf numFmtId="165" fontId="56" fillId="25" borderId="0" xfId="0" applyNumberFormat="1" applyFont="1" applyFill="1" applyBorder="1"/>
    <xf numFmtId="0" fontId="57" fillId="25" borderId="0" xfId="0" applyFont="1" applyFill="1" applyBorder="1" applyAlignment="1">
      <alignment horizontal="left" vertical="center" wrapText="1"/>
    </xf>
    <xf numFmtId="1" fontId="56" fillId="25" borderId="0" xfId="0" applyNumberFormat="1" applyFont="1" applyFill="1" applyBorder="1"/>
    <xf numFmtId="2" fontId="56" fillId="25" borderId="0" xfId="0" applyNumberFormat="1" applyFont="1" applyFill="1" applyBorder="1"/>
    <xf numFmtId="0" fontId="52" fillId="0" borderId="0" xfId="1514" applyFont="1"/>
    <xf numFmtId="165" fontId="56" fillId="25" borderId="0" xfId="1001" applyNumberFormat="1" applyFont="1" applyFill="1" applyBorder="1"/>
    <xf numFmtId="0" fontId="64" fillId="25" borderId="0" xfId="0" applyFont="1" applyFill="1"/>
    <xf numFmtId="0" fontId="56" fillId="24" borderId="0" xfId="0" applyFont="1" applyFill="1" applyBorder="1" applyAlignment="1">
      <alignment horizontal="left"/>
    </xf>
    <xf numFmtId="0" fontId="47" fillId="25" borderId="11" xfId="0" applyFont="1" applyFill="1" applyBorder="1" applyAlignment="1">
      <alignment horizontal="center"/>
    </xf>
    <xf numFmtId="0" fontId="47" fillId="25" borderId="11" xfId="0" applyFont="1" applyFill="1" applyBorder="1"/>
    <xf numFmtId="165" fontId="47" fillId="25" borderId="11" xfId="0" applyNumberFormat="1" applyFont="1" applyFill="1" applyBorder="1" applyAlignment="1">
      <alignment horizontal="center"/>
    </xf>
    <xf numFmtId="0" fontId="47" fillId="25" borderId="11" xfId="0" applyFont="1" applyFill="1" applyBorder="1" applyAlignment="1"/>
    <xf numFmtId="0" fontId="47" fillId="25" borderId="11" xfId="0" applyFont="1" applyFill="1" applyBorder="1" applyAlignment="1">
      <alignment horizontal="center" vertical="center"/>
    </xf>
    <xf numFmtId="0" fontId="49" fillId="0" borderId="11" xfId="1514" applyFont="1" applyBorder="1"/>
    <xf numFmtId="165" fontId="47" fillId="25" borderId="11" xfId="1001" applyNumberFormat="1" applyFont="1" applyFill="1" applyBorder="1"/>
    <xf numFmtId="0" fontId="47" fillId="25" borderId="11" xfId="0" applyFont="1" applyFill="1" applyBorder="1" applyAlignment="1">
      <alignment horizontal="left" vertical="center"/>
    </xf>
    <xf numFmtId="0" fontId="56" fillId="25" borderId="0" xfId="0" applyFont="1" applyFill="1" applyAlignment="1">
      <alignment horizontal="center"/>
    </xf>
    <xf numFmtId="0" fontId="56" fillId="25" borderId="11" xfId="0" applyFont="1" applyFill="1" applyBorder="1" applyAlignment="1">
      <alignment horizontal="center"/>
    </xf>
    <xf numFmtId="0" fontId="56" fillId="25" borderId="11" xfId="0" applyFont="1" applyFill="1" applyBorder="1"/>
    <xf numFmtId="0" fontId="56" fillId="25" borderId="11" xfId="0" applyFont="1" applyFill="1" applyBorder="1" applyAlignment="1"/>
    <xf numFmtId="165" fontId="56" fillId="25" borderId="11" xfId="0" applyNumberFormat="1" applyFont="1" applyFill="1" applyBorder="1" applyAlignment="1">
      <alignment horizontal="center"/>
    </xf>
    <xf numFmtId="165" fontId="56" fillId="25" borderId="11" xfId="0" applyNumberFormat="1" applyFont="1" applyFill="1" applyBorder="1"/>
    <xf numFmtId="0" fontId="49" fillId="25" borderId="0" xfId="0" applyFont="1" applyFill="1" applyAlignment="1"/>
    <xf numFmtId="0" fontId="47" fillId="25" borderId="0" xfId="5077" applyFont="1" applyFill="1" applyBorder="1" applyAlignment="1">
      <alignment horizontal="center" vertical="center"/>
    </xf>
    <xf numFmtId="0" fontId="47" fillId="25" borderId="0" xfId="5077" applyFont="1" applyFill="1" applyBorder="1"/>
    <xf numFmtId="0" fontId="65" fillId="25" borderId="0" xfId="5077" applyFont="1" applyFill="1" applyBorder="1" applyAlignment="1">
      <alignment horizontal="center" vertical="center"/>
    </xf>
    <xf numFmtId="0" fontId="46" fillId="25" borderId="0" xfId="5077" applyFont="1" applyFill="1" applyAlignment="1">
      <alignment wrapText="1"/>
    </xf>
    <xf numFmtId="0" fontId="53" fillId="25" borderId="0" xfId="0" applyFont="1" applyFill="1"/>
    <xf numFmtId="0" fontId="52" fillId="25" borderId="0" xfId="0" applyFont="1" applyFill="1" applyAlignment="1">
      <alignment horizontal="center" vertical="center"/>
    </xf>
    <xf numFmtId="0" fontId="66" fillId="25" borderId="0" xfId="2730" applyFont="1" applyFill="1" applyAlignment="1">
      <alignment horizontal="left" indent="3"/>
    </xf>
    <xf numFmtId="0" fontId="66" fillId="25" borderId="0" xfId="2730" applyFont="1" applyFill="1"/>
    <xf numFmtId="0" fontId="67" fillId="25" borderId="0" xfId="2730" applyFont="1" applyFill="1"/>
    <xf numFmtId="0" fontId="66" fillId="25" borderId="0" xfId="2730" applyFont="1" applyFill="1" applyBorder="1"/>
    <xf numFmtId="0" fontId="48" fillId="25" borderId="0" xfId="0" applyFont="1" applyFill="1" applyAlignment="1"/>
    <xf numFmtId="0" fontId="66" fillId="25" borderId="0" xfId="2730" applyFont="1" applyFill="1" applyAlignment="1">
      <alignment horizontal="justify"/>
    </xf>
    <xf numFmtId="0" fontId="66" fillId="25" borderId="0" xfId="1001" applyFont="1" applyFill="1" applyBorder="1" applyAlignment="1">
      <alignment horizontal="center" vertical="center"/>
    </xf>
    <xf numFmtId="0" fontId="66" fillId="25" borderId="0" xfId="2730" applyFont="1" applyFill="1" applyBorder="1" applyAlignment="1"/>
    <xf numFmtId="0" fontId="66" fillId="25" borderId="0" xfId="2730" applyFont="1" applyFill="1" applyAlignment="1"/>
    <xf numFmtId="0" fontId="69" fillId="25" borderId="13" xfId="2730" applyFont="1" applyFill="1" applyBorder="1" applyAlignment="1">
      <alignment horizontal="center" vertical="center" wrapText="1"/>
    </xf>
    <xf numFmtId="0" fontId="69" fillId="25" borderId="13" xfId="2730" quotePrefix="1" applyFont="1" applyFill="1" applyBorder="1" applyAlignment="1">
      <alignment horizontal="center" vertical="center" wrapText="1"/>
    </xf>
    <xf numFmtId="0" fontId="56" fillId="25" borderId="0" xfId="2730" applyFont="1" applyFill="1" applyAlignment="1">
      <alignment horizontal="left"/>
    </xf>
    <xf numFmtId="3" fontId="56" fillId="25" borderId="0" xfId="2730" applyNumberFormat="1" applyFont="1" applyFill="1" applyAlignment="1">
      <alignment horizontal="right" indent="1"/>
    </xf>
    <xf numFmtId="1" fontId="56" fillId="25" borderId="0" xfId="2730" applyNumberFormat="1" applyFont="1" applyFill="1" applyAlignment="1">
      <alignment horizontal="right" indent="1"/>
    </xf>
    <xf numFmtId="0" fontId="69" fillId="25" borderId="0" xfId="2730" applyFont="1" applyFill="1" applyBorder="1" applyAlignment="1">
      <alignment wrapText="1"/>
    </xf>
    <xf numFmtId="0" fontId="56" fillId="25" borderId="0" xfId="1001" applyFont="1" applyFill="1" applyBorder="1" applyAlignment="1"/>
    <xf numFmtId="2" fontId="56" fillId="25" borderId="0" xfId="1001" applyNumberFormat="1" applyFont="1" applyFill="1" applyBorder="1" applyAlignment="1">
      <alignment horizontal="center"/>
    </xf>
    <xf numFmtId="0" fontId="56" fillId="25" borderId="0" xfId="2730" applyFont="1" applyFill="1" applyBorder="1"/>
    <xf numFmtId="0" fontId="56" fillId="25" borderId="0" xfId="2730" applyFont="1" applyFill="1"/>
    <xf numFmtId="0" fontId="56" fillId="25" borderId="0" xfId="2730" applyFont="1" applyFill="1" applyAlignment="1">
      <alignment horizontal="center"/>
    </xf>
    <xf numFmtId="165" fontId="56" fillId="25" borderId="0" xfId="2730" applyNumberFormat="1" applyFont="1" applyFill="1" applyAlignment="1">
      <alignment horizontal="center"/>
    </xf>
    <xf numFmtId="0" fontId="64" fillId="25" borderId="0" xfId="2730" applyFont="1" applyFill="1" applyAlignment="1">
      <alignment horizontal="left"/>
    </xf>
    <xf numFmtId="3" fontId="66" fillId="25" borderId="0" xfId="2730" applyNumberFormat="1" applyFont="1" applyFill="1" applyAlignment="1">
      <alignment horizontal="right" indent="1"/>
    </xf>
    <xf numFmtId="1" fontId="66" fillId="25" borderId="0" xfId="2730" applyNumberFormat="1" applyFont="1" applyFill="1" applyAlignment="1">
      <alignment horizontal="right" indent="1"/>
    </xf>
    <xf numFmtId="0" fontId="70" fillId="25" borderId="0" xfId="2730" applyFont="1" applyFill="1" applyBorder="1" applyAlignment="1">
      <alignment wrapText="1"/>
    </xf>
    <xf numFmtId="0" fontId="66" fillId="25" borderId="0" xfId="1001" applyFont="1" applyFill="1" applyBorder="1" applyAlignment="1"/>
    <xf numFmtId="2" fontId="66" fillId="25" borderId="0" xfId="1001" applyNumberFormat="1" applyFont="1" applyFill="1" applyBorder="1" applyAlignment="1">
      <alignment horizontal="center"/>
    </xf>
    <xf numFmtId="0" fontId="67" fillId="25" borderId="0" xfId="2730" applyFont="1" applyFill="1" applyBorder="1"/>
    <xf numFmtId="0" fontId="67" fillId="25" borderId="0" xfId="2730" applyFont="1" applyFill="1" applyAlignment="1"/>
    <xf numFmtId="3" fontId="52" fillId="25" borderId="0" xfId="0" applyNumberFormat="1" applyFont="1" applyFill="1" applyAlignment="1">
      <alignment horizontal="center" vertical="center"/>
    </xf>
    <xf numFmtId="0" fontId="56" fillId="25" borderId="13" xfId="2730" applyFont="1" applyFill="1" applyBorder="1" applyAlignment="1">
      <alignment horizontal="center"/>
    </xf>
    <xf numFmtId="165" fontId="56" fillId="25" borderId="13" xfId="2730" applyNumberFormat="1" applyFont="1" applyFill="1" applyBorder="1" applyAlignment="1">
      <alignment horizontal="center"/>
    </xf>
    <xf numFmtId="0" fontId="56" fillId="25" borderId="0" xfId="2730" applyFont="1" applyFill="1" applyAlignment="1">
      <alignment horizontal="center" vertical="center"/>
    </xf>
    <xf numFmtId="0" fontId="66" fillId="25" borderId="10" xfId="2730" applyFont="1" applyFill="1" applyBorder="1" applyAlignment="1">
      <alignment horizontal="center" vertical="center" wrapText="1"/>
    </xf>
    <xf numFmtId="0" fontId="67" fillId="25" borderId="0" xfId="2730" applyFont="1" applyFill="1" applyAlignment="1">
      <alignment horizontal="center" vertical="center"/>
    </xf>
    <xf numFmtId="0" fontId="49" fillId="25" borderId="0" xfId="0" applyFont="1" applyFill="1" applyAlignment="1">
      <alignment horizontal="center" vertical="center"/>
    </xf>
    <xf numFmtId="165" fontId="49" fillId="25" borderId="0" xfId="0" applyNumberFormat="1" applyFont="1" applyFill="1" applyAlignment="1">
      <alignment horizontal="center" vertical="center"/>
    </xf>
    <xf numFmtId="165" fontId="49" fillId="25" borderId="13" xfId="0" applyNumberFormat="1" applyFont="1" applyFill="1" applyBorder="1" applyAlignment="1">
      <alignment horizontal="center" vertical="center"/>
    </xf>
    <xf numFmtId="0" fontId="49" fillId="25" borderId="0" xfId="0" applyFont="1" applyFill="1" applyBorder="1" applyAlignment="1">
      <alignment horizontal="center" vertical="center"/>
    </xf>
    <xf numFmtId="165" fontId="49" fillId="25" borderId="0" xfId="0" applyNumberFormat="1" applyFont="1" applyFill="1" applyBorder="1" applyAlignment="1">
      <alignment horizontal="center" vertical="center"/>
    </xf>
    <xf numFmtId="3" fontId="47" fillId="25" borderId="0" xfId="0" applyNumberFormat="1" applyFont="1" applyFill="1" applyBorder="1" applyAlignment="1">
      <alignment horizontal="center"/>
    </xf>
    <xf numFmtId="0" fontId="49" fillId="25" borderId="0" xfId="0" applyFont="1" applyFill="1" applyBorder="1"/>
    <xf numFmtId="166" fontId="47" fillId="25" borderId="0" xfId="0" applyNumberFormat="1" applyFont="1" applyFill="1" applyBorder="1" applyAlignment="1">
      <alignment horizontal="center"/>
    </xf>
    <xf numFmtId="165" fontId="47" fillId="25" borderId="0" xfId="0" applyNumberFormat="1" applyFont="1" applyFill="1" applyBorder="1" applyAlignment="1">
      <alignment horizontal="center"/>
    </xf>
    <xf numFmtId="3" fontId="47" fillId="25" borderId="13" xfId="0" applyNumberFormat="1" applyFont="1" applyFill="1" applyBorder="1" applyAlignment="1">
      <alignment horizontal="center"/>
    </xf>
    <xf numFmtId="166" fontId="47" fillId="25" borderId="13" xfId="0" applyNumberFormat="1" applyFont="1" applyFill="1" applyBorder="1" applyAlignment="1">
      <alignment horizontal="center"/>
    </xf>
    <xf numFmtId="0" fontId="73" fillId="25" borderId="0" xfId="0" applyFont="1" applyFill="1" applyBorder="1" applyAlignment="1">
      <alignment horizontal="center"/>
    </xf>
    <xf numFmtId="0" fontId="73" fillId="25" borderId="0" xfId="0" applyFont="1" applyFill="1" applyBorder="1" applyAlignment="1">
      <alignment horizontal="left"/>
    </xf>
    <xf numFmtId="3" fontId="73" fillId="25" borderId="0" xfId="0" applyNumberFormat="1" applyFont="1" applyFill="1" applyBorder="1" applyAlignment="1">
      <alignment horizontal="center"/>
    </xf>
    <xf numFmtId="165" fontId="73" fillId="25" borderId="0" xfId="0" applyNumberFormat="1" applyFont="1" applyFill="1" applyBorder="1" applyAlignment="1">
      <alignment horizontal="center"/>
    </xf>
    <xf numFmtId="0" fontId="72" fillId="25" borderId="0" xfId="1001" applyFont="1" applyFill="1" applyBorder="1"/>
    <xf numFmtId="180" fontId="71" fillId="25" borderId="0" xfId="5077" applyNumberFormat="1" applyFont="1" applyFill="1" applyBorder="1" applyAlignment="1">
      <alignment horizontal="right" vertical="center"/>
    </xf>
    <xf numFmtId="0" fontId="71" fillId="25" borderId="0" xfId="5077" applyFont="1" applyFill="1" applyBorder="1" applyAlignment="1">
      <alignment horizontal="left" vertical="top" wrapText="1"/>
    </xf>
    <xf numFmtId="166" fontId="72" fillId="25" borderId="0" xfId="5077" applyNumberFormat="1" applyFont="1" applyFill="1" applyBorder="1" applyAlignment="1">
      <alignment horizontal="center" vertical="center"/>
    </xf>
    <xf numFmtId="166" fontId="72" fillId="25" borderId="0" xfId="1001" applyNumberFormat="1" applyFont="1" applyFill="1" applyBorder="1" applyAlignment="1">
      <alignment horizontal="center"/>
    </xf>
    <xf numFmtId="0" fontId="72" fillId="25" borderId="0" xfId="5077" applyFont="1" applyFill="1" applyBorder="1" applyAlignment="1">
      <alignment horizontal="right" vertical="top" wrapText="1"/>
    </xf>
    <xf numFmtId="0" fontId="72" fillId="25" borderId="0" xfId="5077" applyFont="1" applyFill="1" applyBorder="1" applyAlignment="1">
      <alignment horizontal="right"/>
    </xf>
    <xf numFmtId="0" fontId="71" fillId="25" borderId="0" xfId="5077" applyFont="1" applyFill="1" applyBorder="1" applyAlignment="1">
      <alignment horizontal="center" vertical="top" wrapText="1"/>
    </xf>
    <xf numFmtId="0" fontId="72" fillId="25" borderId="0" xfId="5077" applyFont="1" applyFill="1" applyBorder="1" applyAlignment="1">
      <alignment horizontal="center" vertical="top" wrapText="1"/>
    </xf>
    <xf numFmtId="0" fontId="72" fillId="25" borderId="13" xfId="5077" applyFont="1" applyFill="1" applyBorder="1" applyAlignment="1">
      <alignment horizontal="right" vertical="top" wrapText="1"/>
    </xf>
    <xf numFmtId="166" fontId="72" fillId="25" borderId="13" xfId="5077" applyNumberFormat="1" applyFont="1" applyFill="1" applyBorder="1" applyAlignment="1">
      <alignment horizontal="center" vertical="center"/>
    </xf>
    <xf numFmtId="166" fontId="72" fillId="25" borderId="13" xfId="1001" applyNumberFormat="1" applyFont="1" applyFill="1" applyBorder="1" applyAlignment="1">
      <alignment horizontal="center"/>
    </xf>
    <xf numFmtId="0" fontId="47" fillId="25" borderId="0" xfId="0" applyFont="1" applyFill="1" applyAlignment="1">
      <alignment horizontal="center"/>
    </xf>
    <xf numFmtId="0" fontId="50" fillId="25" borderId="0" xfId="0" applyFont="1" applyFill="1" applyAlignment="1">
      <alignment horizontal="center"/>
    </xf>
    <xf numFmtId="165" fontId="50" fillId="25" borderId="0" xfId="0" applyNumberFormat="1" applyFont="1" applyFill="1" applyAlignment="1">
      <alignment horizontal="center"/>
    </xf>
    <xf numFmtId="0" fontId="47" fillId="25" borderId="0" xfId="0" applyFont="1" applyFill="1" applyAlignment="1">
      <alignment vertical="center"/>
    </xf>
    <xf numFmtId="165" fontId="47" fillId="25" borderId="0" xfId="0" applyNumberFormat="1" applyFont="1" applyFill="1" applyAlignment="1">
      <alignment vertical="center"/>
    </xf>
    <xf numFmtId="166" fontId="77" fillId="25" borderId="0" xfId="0" applyNumberFormat="1" applyFont="1" applyFill="1" applyBorder="1" applyAlignment="1">
      <alignment horizontal="center" vertical="center" wrapText="1"/>
    </xf>
    <xf numFmtId="165" fontId="76" fillId="25" borderId="0" xfId="0" applyNumberFormat="1" applyFont="1" applyFill="1" applyAlignment="1">
      <alignment horizontal="center" vertical="center"/>
    </xf>
    <xf numFmtId="1" fontId="77" fillId="25" borderId="0" xfId="0" quotePrefix="1" applyNumberFormat="1" applyFont="1" applyFill="1" applyBorder="1" applyAlignment="1">
      <alignment horizontal="center" vertical="center" wrapText="1"/>
    </xf>
    <xf numFmtId="165" fontId="77" fillId="25" borderId="0" xfId="0" quotePrefix="1" applyNumberFormat="1" applyFont="1" applyFill="1" applyBorder="1" applyAlignment="1">
      <alignment horizontal="center" vertical="center" wrapText="1"/>
    </xf>
    <xf numFmtId="1" fontId="76" fillId="25" borderId="0" xfId="0" applyNumberFormat="1" applyFont="1" applyFill="1" applyAlignment="1">
      <alignment horizontal="center" vertical="center"/>
    </xf>
    <xf numFmtId="0" fontId="75" fillId="25" borderId="13" xfId="0" applyFont="1" applyFill="1" applyBorder="1" applyAlignment="1">
      <alignment horizontal="center" vertical="center"/>
    </xf>
    <xf numFmtId="0" fontId="75" fillId="25" borderId="13" xfId="0" applyFont="1" applyFill="1" applyBorder="1" applyAlignment="1">
      <alignment horizontal="center" vertical="center" wrapText="1"/>
    </xf>
    <xf numFmtId="1" fontId="76" fillId="25" borderId="13" xfId="0" applyNumberFormat="1" applyFont="1" applyFill="1" applyBorder="1" applyAlignment="1">
      <alignment horizontal="center" vertical="center"/>
    </xf>
    <xf numFmtId="165" fontId="76" fillId="25" borderId="13" xfId="0" applyNumberFormat="1" applyFont="1" applyFill="1" applyBorder="1" applyAlignment="1">
      <alignment horizontal="center" vertical="center"/>
    </xf>
    <xf numFmtId="0" fontId="77" fillId="25" borderId="0" xfId="0" applyFont="1" applyFill="1" applyBorder="1" applyAlignment="1">
      <alignment horizontal="center" vertical="center" wrapText="1"/>
    </xf>
    <xf numFmtId="0" fontId="76" fillId="25" borderId="13" xfId="0" applyFont="1" applyFill="1" applyBorder="1" applyAlignment="1">
      <alignment horizontal="center" vertical="center"/>
    </xf>
    <xf numFmtId="0" fontId="56" fillId="25" borderId="0" xfId="0" applyFont="1" applyFill="1" applyBorder="1" applyAlignment="1">
      <alignment vertical="center"/>
    </xf>
    <xf numFmtId="165" fontId="56" fillId="25" borderId="0" xfId="0" applyNumberFormat="1" applyFont="1" applyFill="1" applyBorder="1" applyAlignment="1">
      <alignment vertical="center"/>
    </xf>
    <xf numFmtId="2" fontId="56" fillId="25" borderId="0" xfId="0" applyNumberFormat="1" applyFont="1" applyFill="1" applyBorder="1" applyAlignment="1">
      <alignment vertical="center"/>
    </xf>
    <xf numFmtId="0" fontId="56" fillId="25" borderId="13" xfId="0" applyFont="1" applyFill="1" applyBorder="1" applyAlignment="1">
      <alignment vertical="center"/>
    </xf>
    <xf numFmtId="2" fontId="56" fillId="25" borderId="13" xfId="0" applyNumberFormat="1" applyFont="1" applyFill="1" applyBorder="1" applyAlignment="1">
      <alignment vertical="center"/>
    </xf>
    <xf numFmtId="0" fontId="78" fillId="25" borderId="13" xfId="0" applyFont="1" applyFill="1" applyBorder="1" applyAlignment="1">
      <alignment horizontal="center" vertical="center"/>
    </xf>
    <xf numFmtId="0" fontId="78" fillId="25" borderId="13" xfId="0" applyFont="1" applyFill="1" applyBorder="1" applyAlignment="1">
      <alignment horizontal="center" vertical="center" wrapText="1"/>
    </xf>
    <xf numFmtId="3" fontId="51" fillId="25" borderId="0" xfId="1001" applyNumberFormat="1" applyFont="1" applyFill="1" applyBorder="1" applyAlignment="1">
      <alignment horizontal="center" vertical="center" wrapText="1"/>
    </xf>
    <xf numFmtId="0" fontId="49" fillId="25" borderId="0" xfId="19049" applyFont="1" applyFill="1" applyBorder="1"/>
    <xf numFmtId="0" fontId="79" fillId="25" borderId="0" xfId="19049" applyFont="1" applyFill="1" applyBorder="1" applyAlignment="1">
      <alignment vertical="center" wrapText="1"/>
    </xf>
    <xf numFmtId="0" fontId="79" fillId="25" borderId="0" xfId="19049" applyFont="1" applyFill="1" applyBorder="1" applyAlignment="1">
      <alignment vertical="center"/>
    </xf>
    <xf numFmtId="0" fontId="80" fillId="25" borderId="0" xfId="19049" applyFont="1" applyFill="1" applyBorder="1" applyAlignment="1">
      <alignment vertical="center"/>
    </xf>
    <xf numFmtId="0" fontId="81" fillId="25" borderId="0" xfId="1001" applyFont="1" applyFill="1" applyBorder="1" applyAlignment="1">
      <alignment horizontal="center" vertical="center" wrapText="1"/>
    </xf>
    <xf numFmtId="0" fontId="81" fillId="25" borderId="13" xfId="1001" applyFont="1" applyFill="1" applyBorder="1" applyAlignment="1">
      <alignment horizontal="center" vertical="center" wrapText="1"/>
    </xf>
    <xf numFmtId="0" fontId="47" fillId="25" borderId="0" xfId="1001" applyFont="1" applyFill="1" applyBorder="1" applyAlignment="1">
      <alignment vertical="center"/>
    </xf>
    <xf numFmtId="3" fontId="47" fillId="25" borderId="0" xfId="1001" applyNumberFormat="1" applyFont="1" applyFill="1" applyBorder="1" applyAlignment="1">
      <alignment horizontal="center" vertical="center" wrapText="1"/>
    </xf>
    <xf numFmtId="0" fontId="49" fillId="25" borderId="0" xfId="19049" applyFont="1" applyFill="1" applyBorder="1" applyAlignment="1">
      <alignment horizontal="center" vertical="center" wrapText="1"/>
    </xf>
    <xf numFmtId="3" fontId="49" fillId="25" borderId="0" xfId="19049" applyNumberFormat="1" applyFont="1" applyFill="1" applyBorder="1" applyAlignment="1">
      <alignment horizontal="center" vertical="center" wrapText="1"/>
    </xf>
    <xf numFmtId="165" fontId="49" fillId="25" borderId="0" xfId="19049" applyNumberFormat="1" applyFont="1" applyFill="1" applyBorder="1" applyAlignment="1">
      <alignment horizontal="center" vertical="center" wrapText="1"/>
    </xf>
    <xf numFmtId="0" fontId="49" fillId="25" borderId="0" xfId="19049" applyFont="1" applyFill="1" applyBorder="1" applyAlignment="1">
      <alignment horizontal="right" vertical="center" wrapText="1"/>
    </xf>
    <xf numFmtId="2" fontId="49" fillId="25" borderId="0" xfId="19049" applyNumberFormat="1" applyFont="1" applyFill="1" applyBorder="1" applyAlignment="1">
      <alignment horizontal="center" vertical="center" wrapText="1"/>
    </xf>
    <xf numFmtId="165" fontId="49" fillId="25" borderId="0" xfId="0" applyNumberFormat="1" applyFont="1" applyFill="1" applyBorder="1" applyAlignment="1">
      <alignment horizontal="center"/>
    </xf>
    <xf numFmtId="0" fontId="49" fillId="25" borderId="13" xfId="19049" applyFont="1" applyFill="1" applyBorder="1" applyAlignment="1">
      <alignment horizontal="center" vertical="center" wrapText="1"/>
    </xf>
    <xf numFmtId="0" fontId="74" fillId="25" borderId="13" xfId="0" applyFont="1" applyFill="1" applyBorder="1" applyAlignment="1">
      <alignment horizontal="center" vertical="center"/>
    </xf>
    <xf numFmtId="0" fontId="73" fillId="25" borderId="0" xfId="0" applyFont="1" applyFill="1" applyAlignment="1">
      <alignment vertical="center" wrapText="1"/>
    </xf>
    <xf numFmtId="0" fontId="73" fillId="25" borderId="13" xfId="0" applyFont="1" applyFill="1" applyBorder="1" applyAlignment="1">
      <alignment vertical="center" wrapText="1"/>
    </xf>
    <xf numFmtId="0" fontId="73" fillId="25" borderId="0" xfId="0" applyFont="1" applyFill="1" applyAlignment="1">
      <alignment horizontal="center" vertical="center"/>
    </xf>
    <xf numFmtId="0" fontId="74" fillId="25" borderId="18" xfId="0" applyFont="1" applyFill="1" applyBorder="1" applyAlignment="1">
      <alignment horizontal="center" vertical="center"/>
    </xf>
    <xf numFmtId="0" fontId="74" fillId="25" borderId="22" xfId="0" applyFont="1" applyFill="1" applyBorder="1" applyAlignment="1">
      <alignment horizontal="center" vertical="center"/>
    </xf>
    <xf numFmtId="0" fontId="73" fillId="25" borderId="0" xfId="0" applyFont="1" applyFill="1" applyAlignment="1">
      <alignment horizontal="center" vertical="center" wrapText="1"/>
    </xf>
    <xf numFmtId="165" fontId="73" fillId="25" borderId="0" xfId="0" applyNumberFormat="1" applyFont="1" applyFill="1" applyAlignment="1">
      <alignment horizontal="center" vertical="center"/>
    </xf>
    <xf numFmtId="165" fontId="73" fillId="25" borderId="19" xfId="0" applyNumberFormat="1" applyFont="1" applyFill="1" applyBorder="1" applyAlignment="1">
      <alignment horizontal="center" vertical="center"/>
    </xf>
    <xf numFmtId="165" fontId="73" fillId="25" borderId="0" xfId="0" applyNumberFormat="1" applyFont="1" applyFill="1" applyBorder="1" applyAlignment="1">
      <alignment horizontal="center" vertical="center"/>
    </xf>
    <xf numFmtId="165" fontId="73" fillId="25" borderId="21" xfId="0" applyNumberFormat="1" applyFont="1" applyFill="1" applyBorder="1" applyAlignment="1">
      <alignment horizontal="center" vertical="center"/>
    </xf>
    <xf numFmtId="165" fontId="73" fillId="25" borderId="13" xfId="0" applyNumberFormat="1" applyFont="1" applyFill="1" applyBorder="1" applyAlignment="1">
      <alignment horizontal="center" vertical="center"/>
    </xf>
    <xf numFmtId="165" fontId="73" fillId="25" borderId="18" xfId="0" applyNumberFormat="1" applyFont="1" applyFill="1" applyBorder="1" applyAlignment="1">
      <alignment horizontal="center" vertical="center"/>
    </xf>
    <xf numFmtId="165" fontId="73" fillId="25" borderId="22" xfId="0" applyNumberFormat="1" applyFont="1" applyFill="1" applyBorder="1" applyAlignment="1">
      <alignment horizontal="center" vertical="center"/>
    </xf>
    <xf numFmtId="43" fontId="43" fillId="25" borderId="0" xfId="19051" applyFont="1" applyFill="1" applyBorder="1"/>
    <xf numFmtId="165" fontId="46" fillId="25" borderId="0" xfId="19054" applyNumberFormat="1" applyFont="1" applyFill="1" applyAlignment="1"/>
    <xf numFmtId="1" fontId="52" fillId="25" borderId="0" xfId="19054" applyNumberFormat="1" applyFont="1" applyFill="1" applyAlignment="1">
      <alignment vertical="center"/>
    </xf>
    <xf numFmtId="0" fontId="56" fillId="25" borderId="13" xfId="19054" applyNumberFormat="1" applyFont="1" applyFill="1" applyBorder="1" applyAlignment="1">
      <alignment horizontal="center" vertical="center"/>
    </xf>
    <xf numFmtId="1" fontId="52" fillId="25" borderId="13" xfId="19054" applyNumberFormat="1" applyFont="1" applyFill="1" applyBorder="1" applyAlignment="1">
      <alignment vertical="center"/>
    </xf>
    <xf numFmtId="0" fontId="52" fillId="25" borderId="0" xfId="19054" applyFont="1" applyFill="1" applyAlignment="1">
      <alignment vertical="center" wrapText="1"/>
    </xf>
    <xf numFmtId="165" fontId="52" fillId="25" borderId="0" xfId="19054" applyNumberFormat="1" applyFont="1" applyFill="1" applyAlignment="1">
      <alignment horizontal="center" vertical="center"/>
    </xf>
    <xf numFmtId="165" fontId="56" fillId="25" borderId="0" xfId="19054" applyNumberFormat="1" applyFont="1" applyFill="1" applyAlignment="1">
      <alignment horizontal="left" vertical="center" wrapText="1"/>
    </xf>
    <xf numFmtId="165" fontId="56" fillId="25" borderId="13" xfId="19054" applyNumberFormat="1" applyFont="1" applyFill="1" applyBorder="1" applyAlignment="1">
      <alignment horizontal="left" vertical="center" wrapText="1"/>
    </xf>
    <xf numFmtId="165" fontId="52" fillId="25" borderId="13" xfId="19054" applyNumberFormat="1" applyFont="1" applyFill="1" applyBorder="1" applyAlignment="1">
      <alignment horizontal="center" vertical="center"/>
    </xf>
    <xf numFmtId="0" fontId="66" fillId="25" borderId="10" xfId="2730" quotePrefix="1" applyFont="1" applyFill="1" applyBorder="1" applyAlignment="1">
      <alignment horizontal="center" vertical="center" wrapText="1"/>
    </xf>
    <xf numFmtId="0" fontId="66" fillId="25" borderId="0" xfId="2730" applyFont="1" applyFill="1" applyAlignment="1">
      <alignment horizontal="justify" wrapText="1"/>
    </xf>
    <xf numFmtId="1" fontId="56" fillId="25" borderId="0" xfId="2730" applyNumberFormat="1" applyFont="1" applyFill="1" applyAlignment="1">
      <alignment horizontal="center"/>
    </xf>
    <xf numFmtId="0" fontId="73" fillId="25" borderId="25" xfId="0" applyFont="1" applyFill="1" applyBorder="1" applyAlignment="1">
      <alignment horizontal="center"/>
    </xf>
    <xf numFmtId="1" fontId="73" fillId="25" borderId="0" xfId="0" applyNumberFormat="1" applyFont="1" applyFill="1" applyBorder="1" applyAlignment="1">
      <alignment horizontal="center"/>
    </xf>
    <xf numFmtId="0" fontId="73" fillId="25" borderId="25" xfId="0" applyFont="1" applyFill="1" applyBorder="1" applyAlignment="1">
      <alignment horizontal="left"/>
    </xf>
    <xf numFmtId="165" fontId="73" fillId="25" borderId="25" xfId="0" applyNumberFormat="1" applyFont="1" applyFill="1" applyBorder="1" applyAlignment="1">
      <alignment horizontal="center"/>
    </xf>
    <xf numFmtId="0" fontId="73" fillId="25" borderId="0" xfId="0" applyFont="1" applyFill="1" applyAlignment="1">
      <alignment horizontal="center"/>
    </xf>
    <xf numFmtId="0" fontId="73" fillId="25" borderId="11" xfId="0" applyFont="1" applyFill="1" applyBorder="1" applyAlignment="1">
      <alignment horizontal="center"/>
    </xf>
    <xf numFmtId="1" fontId="73" fillId="25" borderId="11" xfId="0" applyNumberFormat="1" applyFont="1" applyFill="1" applyBorder="1" applyAlignment="1">
      <alignment horizontal="center"/>
    </xf>
    <xf numFmtId="165" fontId="73" fillId="25" borderId="11" xfId="0" applyNumberFormat="1" applyFont="1" applyFill="1" applyBorder="1" applyAlignment="1">
      <alignment horizontal="center"/>
    </xf>
    <xf numFmtId="165" fontId="73" fillId="25" borderId="0" xfId="0" applyNumberFormat="1" applyFont="1" applyFill="1" applyAlignment="1">
      <alignment horizontal="center"/>
    </xf>
    <xf numFmtId="1" fontId="73" fillId="25" borderId="0" xfId="0" applyNumberFormat="1" applyFont="1" applyFill="1" applyAlignment="1">
      <alignment horizontal="center"/>
    </xf>
    <xf numFmtId="0" fontId="0" fillId="25" borderId="0" xfId="0" applyFill="1"/>
    <xf numFmtId="0" fontId="54" fillId="25" borderId="0" xfId="6772" applyFont="1" applyFill="1"/>
    <xf numFmtId="3" fontId="49" fillId="25" borderId="0" xfId="0" applyNumberFormat="1" applyFont="1" applyFill="1"/>
    <xf numFmtId="3" fontId="49" fillId="25" borderId="0" xfId="0" applyNumberFormat="1" applyFont="1" applyFill="1" applyAlignment="1">
      <alignment horizontal="center"/>
    </xf>
    <xf numFmtId="165" fontId="49" fillId="25" borderId="0" xfId="0" applyNumberFormat="1" applyFont="1" applyFill="1" applyAlignment="1">
      <alignment horizontal="center"/>
    </xf>
    <xf numFmtId="0" fontId="49" fillId="25" borderId="25" xfId="0" applyFont="1" applyFill="1" applyBorder="1" applyAlignment="1">
      <alignment horizontal="center"/>
    </xf>
    <xf numFmtId="165" fontId="49" fillId="25" borderId="25" xfId="0" applyNumberFormat="1" applyFont="1" applyFill="1" applyBorder="1" applyAlignment="1">
      <alignment horizontal="center"/>
    </xf>
    <xf numFmtId="0" fontId="52" fillId="25" borderId="0" xfId="0" applyFont="1" applyFill="1" applyAlignment="1">
      <alignment horizontal="center"/>
    </xf>
    <xf numFmtId="0" fontId="74" fillId="25" borderId="13" xfId="0" applyFont="1" applyFill="1" applyBorder="1" applyAlignment="1">
      <alignment horizontal="center" vertical="center" wrapText="1"/>
    </xf>
    <xf numFmtId="0" fontId="60" fillId="25" borderId="0" xfId="0" applyFont="1" applyFill="1"/>
    <xf numFmtId="0" fontId="68" fillId="25" borderId="0" xfId="0" applyFont="1" applyFill="1"/>
    <xf numFmtId="0" fontId="48" fillId="25" borderId="0" xfId="0" applyFont="1" applyFill="1"/>
    <xf numFmtId="0" fontId="51" fillId="25" borderId="0" xfId="0" applyFont="1" applyFill="1" applyBorder="1" applyAlignment="1">
      <alignment horizontal="center" vertical="center" wrapText="1"/>
    </xf>
    <xf numFmtId="0" fontId="51" fillId="25" borderId="13" xfId="0" applyFont="1" applyFill="1" applyBorder="1" applyAlignment="1">
      <alignment horizontal="center" vertical="center" wrapText="1"/>
    </xf>
    <xf numFmtId="0" fontId="47" fillId="25" borderId="0" xfId="0" applyFont="1" applyFill="1" applyBorder="1" applyAlignment="1">
      <alignment horizontal="center"/>
    </xf>
    <xf numFmtId="0" fontId="47" fillId="25" borderId="13" xfId="0" applyFont="1" applyFill="1" applyBorder="1" applyAlignment="1">
      <alignment horizontal="center"/>
    </xf>
    <xf numFmtId="0" fontId="49" fillId="25" borderId="0" xfId="0" applyFont="1" applyFill="1" applyBorder="1"/>
    <xf numFmtId="0" fontId="76" fillId="25" borderId="0" xfId="0" applyFont="1" applyFill="1" applyAlignment="1">
      <alignment horizontal="center" vertical="center"/>
    </xf>
    <xf numFmtId="0" fontId="49" fillId="25" borderId="0" xfId="0" applyFont="1" applyFill="1" applyAlignment="1">
      <alignment horizontal="center"/>
    </xf>
    <xf numFmtId="0" fontId="84" fillId="31" borderId="24" xfId="0" applyFont="1" applyFill="1" applyBorder="1" applyAlignment="1">
      <alignment horizontal="center"/>
    </xf>
    <xf numFmtId="0" fontId="70" fillId="25" borderId="0" xfId="0" applyFont="1" applyFill="1"/>
    <xf numFmtId="165" fontId="58" fillId="25" borderId="0" xfId="0" applyNumberFormat="1" applyFont="1" applyFill="1"/>
    <xf numFmtId="0" fontId="42" fillId="25" borderId="0" xfId="0" applyFont="1" applyFill="1"/>
    <xf numFmtId="165" fontId="42" fillId="25" borderId="0" xfId="0" applyNumberFormat="1" applyFont="1" applyFill="1"/>
    <xf numFmtId="0" fontId="67" fillId="25" borderId="0" xfId="0" applyFont="1" applyFill="1"/>
    <xf numFmtId="165" fontId="58" fillId="25" borderId="0" xfId="19054" applyNumberFormat="1" applyFont="1" applyFill="1"/>
    <xf numFmtId="0" fontId="54" fillId="25" borderId="0" xfId="19054" applyFont="1" applyFill="1"/>
    <xf numFmtId="165" fontId="49" fillId="25" borderId="0" xfId="19054" applyNumberFormat="1" applyFont="1" applyFill="1"/>
    <xf numFmtId="1" fontId="58" fillId="25" borderId="0" xfId="19054" applyNumberFormat="1" applyFont="1" applyFill="1"/>
    <xf numFmtId="0" fontId="49" fillId="25" borderId="0" xfId="19054" applyFont="1" applyFill="1"/>
    <xf numFmtId="165" fontId="68" fillId="25" borderId="0" xfId="0" applyNumberFormat="1" applyFont="1" applyFill="1"/>
    <xf numFmtId="0" fontId="61" fillId="25" borderId="0" xfId="0" applyFont="1" applyFill="1"/>
    <xf numFmtId="165" fontId="62" fillId="25" borderId="0" xfId="19054" applyNumberFormat="1" applyFont="1" applyFill="1" applyAlignment="1"/>
    <xf numFmtId="0" fontId="52" fillId="25" borderId="25" xfId="0" applyFont="1" applyFill="1" applyBorder="1"/>
    <xf numFmtId="2" fontId="52" fillId="25" borderId="25" xfId="0" applyNumberFormat="1" applyFont="1" applyFill="1" applyBorder="1"/>
    <xf numFmtId="0" fontId="47" fillId="25" borderId="0" xfId="1001" applyFont="1" applyFill="1" applyBorder="1" applyAlignment="1">
      <alignment horizontal="left"/>
    </xf>
    <xf numFmtId="0" fontId="49" fillId="25" borderId="0" xfId="0" applyFont="1" applyFill="1" applyBorder="1"/>
    <xf numFmtId="0" fontId="49" fillId="25" borderId="0" xfId="0" applyFont="1" applyFill="1" applyBorder="1" applyAlignment="1">
      <alignment horizontal="center"/>
    </xf>
    <xf numFmtId="0" fontId="49" fillId="25" borderId="0" xfId="0" applyFont="1" applyFill="1" applyAlignment="1">
      <alignment horizontal="center"/>
    </xf>
    <xf numFmtId="183" fontId="52" fillId="25" borderId="0" xfId="0" applyNumberFormat="1" applyFont="1" applyFill="1" applyBorder="1" applyAlignment="1">
      <alignment horizontal="center"/>
    </xf>
    <xf numFmtId="183" fontId="52" fillId="25" borderId="25" xfId="0" applyNumberFormat="1" applyFont="1" applyFill="1" applyBorder="1" applyAlignment="1">
      <alignment horizontal="center"/>
    </xf>
    <xf numFmtId="165" fontId="52" fillId="25" borderId="25" xfId="0" applyNumberFormat="1" applyFont="1" applyFill="1" applyBorder="1" applyAlignment="1">
      <alignment horizontal="center"/>
    </xf>
    <xf numFmtId="0" fontId="52" fillId="25" borderId="25" xfId="0" applyFont="1" applyFill="1" applyBorder="1" applyAlignment="1">
      <alignment horizontal="center"/>
    </xf>
    <xf numFmtId="0" fontId="7" fillId="25" borderId="0" xfId="5077" applyFont="1" applyFill="1" applyBorder="1"/>
    <xf numFmtId="0" fontId="37" fillId="25" borderId="0" xfId="5077" applyFill="1"/>
    <xf numFmtId="0" fontId="34" fillId="25" borderId="0" xfId="463" applyFill="1" applyAlignment="1" applyProtection="1"/>
    <xf numFmtId="0" fontId="48" fillId="25" borderId="0" xfId="4737" applyFont="1" applyFill="1"/>
    <xf numFmtId="0" fontId="6" fillId="25" borderId="0" xfId="4737" applyFill="1"/>
    <xf numFmtId="0" fontId="60" fillId="25" borderId="0" xfId="0" applyFont="1" applyFill="1" applyBorder="1"/>
    <xf numFmtId="0" fontId="47" fillId="25" borderId="0" xfId="0" applyFont="1" applyFill="1" applyBorder="1" applyAlignment="1"/>
    <xf numFmtId="0" fontId="58" fillId="25" borderId="0" xfId="0" applyFont="1" applyFill="1" applyAlignment="1">
      <alignment horizontal="left" vertical="center"/>
    </xf>
    <xf numFmtId="0" fontId="42" fillId="25" borderId="0" xfId="0" applyFont="1" applyFill="1" applyAlignment="1">
      <alignment horizontal="center" vertical="center"/>
    </xf>
    <xf numFmtId="0" fontId="60" fillId="25" borderId="0" xfId="0" applyFont="1" applyFill="1" applyAlignment="1">
      <alignment horizontal="center"/>
    </xf>
    <xf numFmtId="0" fontId="68" fillId="25" borderId="0" xfId="0" applyFont="1" applyFill="1" applyAlignment="1">
      <alignment horizontal="center"/>
    </xf>
    <xf numFmtId="0" fontId="87" fillId="25" borderId="0" xfId="0" applyFont="1" applyFill="1" applyAlignment="1">
      <alignment horizontal="center"/>
    </xf>
    <xf numFmtId="0" fontId="60" fillId="25" borderId="0" xfId="0" applyFont="1" applyFill="1" applyAlignment="1">
      <alignment horizontal="left" vertical="center"/>
    </xf>
    <xf numFmtId="0" fontId="68" fillId="25" borderId="0" xfId="0" applyFont="1" applyFill="1" applyAlignment="1">
      <alignment horizontal="left"/>
    </xf>
    <xf numFmtId="0" fontId="42" fillId="25" borderId="0" xfId="0" applyFont="1" applyFill="1" applyAlignment="1">
      <alignment horizontal="left" vertical="center"/>
    </xf>
    <xf numFmtId="0" fontId="58" fillId="25" borderId="0" xfId="0" applyFont="1" applyFill="1" applyAlignment="1">
      <alignment horizontal="left"/>
    </xf>
    <xf numFmtId="0" fontId="2" fillId="25" borderId="0" xfId="0" applyFont="1" applyFill="1" applyAlignment="1">
      <alignment horizontal="left"/>
    </xf>
    <xf numFmtId="0" fontId="2" fillId="25" borderId="0" xfId="0" applyFont="1" applyFill="1" applyAlignment="1">
      <alignment horizontal="left" vertical="center"/>
    </xf>
    <xf numFmtId="0" fontId="2" fillId="25" borderId="0" xfId="0" applyFont="1" applyFill="1"/>
    <xf numFmtId="0" fontId="58" fillId="25" borderId="0" xfId="0" applyFont="1" applyFill="1" applyAlignment="1">
      <alignment vertical="center"/>
    </xf>
    <xf numFmtId="0" fontId="58" fillId="0" borderId="0" xfId="0" applyFont="1" applyAlignment="1">
      <alignment horizontal="left" vertical="center"/>
    </xf>
    <xf numFmtId="2" fontId="62" fillId="25" borderId="0" xfId="3455" applyNumberFormat="1" applyFont="1" applyFill="1" applyBorder="1"/>
    <xf numFmtId="2" fontId="89" fillId="25" borderId="0" xfId="3455" applyNumberFormat="1" applyFont="1" applyFill="1" applyBorder="1"/>
    <xf numFmtId="2" fontId="90" fillId="25" borderId="0" xfId="3455" applyNumberFormat="1" applyFont="1" applyFill="1" applyBorder="1"/>
    <xf numFmtId="2" fontId="90" fillId="25" borderId="0" xfId="3455" applyNumberFormat="1" applyFont="1" applyFill="1" applyBorder="1" applyAlignment="1"/>
    <xf numFmtId="2" fontId="89" fillId="25" borderId="0" xfId="3455" applyNumberFormat="1" applyFont="1" applyFill="1" applyBorder="1" applyAlignment="1">
      <alignment horizontal="center" vertical="center" wrapText="1"/>
    </xf>
    <xf numFmtId="2" fontId="89" fillId="25" borderId="0" xfId="3455" applyNumberFormat="1" applyFont="1" applyFill="1" applyBorder="1" applyAlignment="1">
      <alignment horizontal="left" vertical="center" wrapText="1"/>
    </xf>
    <xf numFmtId="2" fontId="90" fillId="25" borderId="0" xfId="3455" applyNumberFormat="1" applyFont="1" applyFill="1" applyBorder="1" applyAlignment="1">
      <alignment horizontal="center" vertical="center" wrapText="1"/>
    </xf>
    <xf numFmtId="2" fontId="70" fillId="25" borderId="0" xfId="3455" applyNumberFormat="1" applyFont="1" applyFill="1" applyBorder="1"/>
    <xf numFmtId="165" fontId="64" fillId="25" borderId="0" xfId="3456" applyNumberFormat="1" applyFont="1" applyFill="1" applyBorder="1" applyAlignment="1">
      <alignment horizontal="center"/>
    </xf>
    <xf numFmtId="0" fontId="64" fillId="25" borderId="0" xfId="3456" applyFont="1" applyFill="1" applyBorder="1" applyAlignment="1">
      <alignment horizontal="center"/>
    </xf>
    <xf numFmtId="2" fontId="64" fillId="25" borderId="0" xfId="3455" applyNumberFormat="1" applyFont="1" applyFill="1" applyBorder="1" applyAlignment="1">
      <alignment horizontal="center"/>
    </xf>
    <xf numFmtId="2" fontId="64" fillId="25" borderId="0" xfId="3456" applyNumberFormat="1" applyFont="1" applyFill="1" applyBorder="1" applyAlignment="1">
      <alignment horizontal="center"/>
    </xf>
    <xf numFmtId="2" fontId="70" fillId="25" borderId="0" xfId="3455" quotePrefix="1" applyNumberFormat="1" applyFont="1" applyFill="1" applyBorder="1" applyAlignment="1">
      <alignment horizontal="left"/>
    </xf>
    <xf numFmtId="165" fontId="64" fillId="25" borderId="0" xfId="3458" applyNumberFormat="1" applyFont="1" applyFill="1" applyBorder="1" applyAlignment="1">
      <alignment horizontal="center"/>
    </xf>
    <xf numFmtId="2" fontId="91" fillId="25" borderId="0" xfId="3455" applyNumberFormat="1" applyFont="1" applyFill="1" applyBorder="1"/>
    <xf numFmtId="2" fontId="66" fillId="25" borderId="0" xfId="3455" applyNumberFormat="1" applyFont="1" applyFill="1" applyBorder="1"/>
    <xf numFmtId="2" fontId="66" fillId="25" borderId="0" xfId="3455" applyNumberFormat="1" applyFont="1" applyFill="1" applyBorder="1" applyAlignment="1">
      <alignment horizontal="center"/>
    </xf>
    <xf numFmtId="165" fontId="66" fillId="25" borderId="0" xfId="3456" applyNumberFormat="1" applyFont="1" applyFill="1" applyBorder="1" applyAlignment="1">
      <alignment horizontal="center"/>
    </xf>
    <xf numFmtId="2" fontId="56" fillId="25" borderId="0" xfId="3455" applyNumberFormat="1" applyFont="1" applyFill="1" applyBorder="1"/>
    <xf numFmtId="2" fontId="56" fillId="25" borderId="0" xfId="3455" applyNumberFormat="1" applyFont="1" applyFill="1" applyBorder="1" applyAlignment="1">
      <alignment horizontal="left" vertical="top"/>
    </xf>
    <xf numFmtId="2" fontId="56" fillId="25" borderId="0" xfId="3455" applyNumberFormat="1" applyFont="1" applyFill="1" applyBorder="1" applyAlignment="1">
      <alignment horizontal="left" vertical="justify" wrapText="1"/>
    </xf>
    <xf numFmtId="0" fontId="53" fillId="25" borderId="25" xfId="0" applyFont="1" applyFill="1" applyBorder="1" applyAlignment="1">
      <alignment horizontal="center"/>
    </xf>
    <xf numFmtId="0" fontId="68" fillId="25" borderId="0" xfId="0" applyFont="1" applyFill="1" applyBorder="1"/>
    <xf numFmtId="0" fontId="52" fillId="0" borderId="0" xfId="0" applyFont="1" applyAlignment="1">
      <alignment horizontal="left" vertical="center"/>
    </xf>
    <xf numFmtId="0" fontId="52" fillId="0" borderId="0" xfId="0" applyFont="1"/>
    <xf numFmtId="0" fontId="68" fillId="25" borderId="0" xfId="0" applyFont="1" applyFill="1" applyAlignment="1">
      <alignment horizontal="center" vertical="center"/>
    </xf>
    <xf numFmtId="0" fontId="49" fillId="25" borderId="13" xfId="0" applyFont="1" applyFill="1" applyBorder="1" applyAlignment="1">
      <alignment horizontal="center" vertical="center"/>
    </xf>
    <xf numFmtId="0" fontId="68" fillId="25" borderId="0" xfId="0" applyFont="1" applyFill="1" applyAlignment="1">
      <alignment vertical="center"/>
    </xf>
    <xf numFmtId="0" fontId="49" fillId="25" borderId="0" xfId="0" applyFont="1" applyFill="1" applyAlignment="1">
      <alignment vertical="center"/>
    </xf>
    <xf numFmtId="0" fontId="87" fillId="25" borderId="0" xfId="0" applyFont="1" applyFill="1" applyAlignment="1">
      <alignment horizontal="left" vertical="center"/>
    </xf>
    <xf numFmtId="0" fontId="57" fillId="25" borderId="0" xfId="0" applyFont="1" applyFill="1" applyBorder="1" applyAlignment="1">
      <alignment horizontal="center" vertical="center" wrapText="1"/>
    </xf>
    <xf numFmtId="0" fontId="56" fillId="25" borderId="0" xfId="0" applyFont="1" applyFill="1" applyBorder="1" applyAlignment="1">
      <alignment horizontal="center" vertical="center"/>
    </xf>
    <xf numFmtId="1" fontId="56" fillId="25" borderId="0" xfId="0" applyNumberFormat="1" applyFont="1" applyFill="1" applyBorder="1" applyAlignment="1">
      <alignment horizontal="center" vertical="center"/>
    </xf>
    <xf numFmtId="0" fontId="56" fillId="0" borderId="0" xfId="0" applyFont="1"/>
    <xf numFmtId="0" fontId="62" fillId="25" borderId="0" xfId="1001" applyFont="1" applyFill="1" applyBorder="1" applyAlignment="1">
      <alignment horizontal="left"/>
    </xf>
    <xf numFmtId="0" fontId="70" fillId="25" borderId="0" xfId="1001" applyFont="1" applyFill="1" applyBorder="1"/>
    <xf numFmtId="0" fontId="64" fillId="25" borderId="0" xfId="1001" applyFont="1" applyFill="1" applyBorder="1"/>
    <xf numFmtId="0" fontId="68" fillId="25" borderId="0" xfId="0" applyFont="1" applyFill="1" applyBorder="1" applyAlignment="1"/>
    <xf numFmtId="0" fontId="64" fillId="25" borderId="0" xfId="1001" applyFont="1" applyFill="1" applyBorder="1" applyAlignment="1">
      <alignment horizontal="center" wrapText="1"/>
    </xf>
    <xf numFmtId="0" fontId="47" fillId="25" borderId="0" xfId="0" applyFont="1" applyFill="1" applyBorder="1"/>
    <xf numFmtId="0" fontId="81" fillId="25" borderId="0" xfId="0" applyFont="1" applyFill="1" applyBorder="1" applyAlignment="1">
      <alignment horizontal="center" vertical="center" wrapText="1"/>
    </xf>
    <xf numFmtId="0" fontId="51" fillId="25" borderId="0" xfId="0" applyFont="1" applyFill="1" applyBorder="1" applyAlignment="1">
      <alignment horizontal="left" vertical="center" wrapText="1"/>
    </xf>
    <xf numFmtId="3" fontId="51" fillId="25" borderId="0" xfId="0" applyNumberFormat="1" applyFont="1" applyFill="1" applyBorder="1" applyAlignment="1">
      <alignment horizontal="center" vertical="center" wrapText="1"/>
    </xf>
    <xf numFmtId="0" fontId="47" fillId="25" borderId="0" xfId="0" quotePrefix="1" applyFont="1" applyFill="1" applyBorder="1" applyAlignment="1">
      <alignment horizontal="center"/>
    </xf>
    <xf numFmtId="3" fontId="47" fillId="26" borderId="0" xfId="0" applyNumberFormat="1" applyFont="1" applyFill="1" applyBorder="1" applyAlignment="1">
      <alignment horizontal="center"/>
    </xf>
    <xf numFmtId="0" fontId="46" fillId="25" borderId="0" xfId="0" applyFont="1" applyFill="1" applyBorder="1"/>
    <xf numFmtId="3" fontId="47" fillId="0" borderId="0" xfId="0" applyNumberFormat="1" applyFont="1" applyBorder="1" applyAlignment="1">
      <alignment horizontal="center"/>
    </xf>
    <xf numFmtId="3" fontId="47" fillId="25" borderId="0" xfId="0" applyNumberFormat="1" applyFont="1" applyFill="1" applyBorder="1" applyAlignment="1">
      <alignment horizontal="center" wrapText="1"/>
    </xf>
    <xf numFmtId="3" fontId="49" fillId="25" borderId="0" xfId="0" applyNumberFormat="1" applyFont="1" applyFill="1" applyBorder="1" applyAlignment="1">
      <alignment horizontal="center"/>
    </xf>
    <xf numFmtId="3" fontId="47" fillId="25" borderId="0" xfId="1001" applyNumberFormat="1" applyFont="1" applyFill="1" applyBorder="1" applyAlignment="1">
      <alignment horizontal="center"/>
    </xf>
    <xf numFmtId="0" fontId="64" fillId="25" borderId="13" xfId="1001" applyFont="1" applyFill="1" applyBorder="1"/>
    <xf numFmtId="165" fontId="47" fillId="25" borderId="13" xfId="0" applyNumberFormat="1" applyFont="1" applyFill="1" applyBorder="1" applyAlignment="1">
      <alignment horizontal="center"/>
    </xf>
    <xf numFmtId="0" fontId="47" fillId="25" borderId="0" xfId="1001" applyFont="1" applyFill="1" applyBorder="1" applyAlignment="1">
      <alignment horizontal="center" wrapText="1"/>
    </xf>
    <xf numFmtId="0" fontId="47" fillId="25" borderId="0" xfId="1001" applyFont="1" applyFill="1" applyBorder="1" applyAlignment="1">
      <alignment horizontal="center"/>
    </xf>
    <xf numFmtId="12" fontId="47" fillId="25" borderId="0" xfId="1001" applyNumberFormat="1" applyFont="1" applyFill="1" applyBorder="1" applyAlignment="1">
      <alignment horizontal="center"/>
    </xf>
    <xf numFmtId="1" fontId="47" fillId="25" borderId="0" xfId="0" applyNumberFormat="1" applyFont="1" applyFill="1" applyBorder="1"/>
    <xf numFmtId="165" fontId="64" fillId="25" borderId="0" xfId="1001" applyNumberFormat="1" applyFont="1" applyFill="1" applyBorder="1"/>
    <xf numFmtId="0" fontId="68" fillId="25" borderId="0" xfId="0" applyFont="1" applyFill="1" applyAlignment="1"/>
    <xf numFmtId="49" fontId="91" fillId="25" borderId="0" xfId="0" applyNumberFormat="1" applyFont="1" applyFill="1" applyBorder="1" applyAlignment="1">
      <alignment horizontal="center"/>
    </xf>
    <xf numFmtId="49" fontId="91" fillId="25" borderId="0" xfId="0" applyNumberFormat="1" applyFont="1" applyFill="1" applyBorder="1" applyAlignment="1">
      <alignment horizontal="center" wrapText="1"/>
    </xf>
    <xf numFmtId="2" fontId="91" fillId="25" borderId="0" xfId="0" applyNumberFormat="1" applyFont="1" applyFill="1" applyBorder="1" applyAlignment="1">
      <alignment horizontal="center" wrapText="1"/>
    </xf>
    <xf numFmtId="49" fontId="66" fillId="25" borderId="0" xfId="0" applyNumberFormat="1" applyFont="1" applyFill="1" applyBorder="1" applyAlignment="1">
      <alignment horizontal="center" wrapText="1"/>
    </xf>
    <xf numFmtId="2" fontId="66" fillId="25" borderId="0" xfId="0" applyNumberFormat="1" applyFont="1" applyFill="1" applyBorder="1" applyAlignment="1">
      <alignment horizontal="center" wrapText="1"/>
    </xf>
    <xf numFmtId="49" fontId="66" fillId="25" borderId="0" xfId="0" applyNumberFormat="1" applyFont="1" applyFill="1" applyBorder="1" applyAlignment="1">
      <alignment horizontal="center"/>
    </xf>
    <xf numFmtId="2" fontId="66" fillId="25" borderId="0" xfId="0" applyNumberFormat="1" applyFont="1" applyFill="1" applyBorder="1" applyAlignment="1">
      <alignment horizontal="center"/>
    </xf>
    <xf numFmtId="0" fontId="48" fillId="25" borderId="0" xfId="0" applyFont="1" applyFill="1" applyAlignment="1">
      <alignment horizontal="center"/>
    </xf>
    <xf numFmtId="2" fontId="66" fillId="25" borderId="0" xfId="0" applyNumberFormat="1" applyFont="1" applyFill="1" applyAlignment="1">
      <alignment horizontal="center"/>
    </xf>
    <xf numFmtId="2" fontId="48" fillId="25" borderId="0" xfId="0" applyNumberFormat="1" applyFont="1" applyFill="1" applyAlignment="1">
      <alignment horizontal="center"/>
    </xf>
    <xf numFmtId="49" fontId="56" fillId="25" borderId="0" xfId="0" applyNumberFormat="1" applyFont="1" applyFill="1"/>
    <xf numFmtId="49" fontId="93" fillId="25" borderId="0" xfId="0" applyNumberFormat="1" applyFont="1" applyFill="1"/>
    <xf numFmtId="0" fontId="51" fillId="25" borderId="0" xfId="1001" applyFont="1" applyFill="1" applyBorder="1" applyAlignment="1">
      <alignment horizontal="center" vertical="center" wrapText="1"/>
    </xf>
    <xf numFmtId="0" fontId="51" fillId="25" borderId="0" xfId="1001" applyFont="1" applyFill="1" applyBorder="1" applyAlignment="1">
      <alignment horizontal="right" vertical="center" wrapText="1"/>
    </xf>
    <xf numFmtId="0" fontId="49" fillId="25" borderId="0" xfId="19049" applyFont="1" applyFill="1" applyBorder="1" applyAlignment="1">
      <alignment horizontal="left" vertical="center" wrapText="1"/>
    </xf>
    <xf numFmtId="165" fontId="49" fillId="25" borderId="13" xfId="19049" applyNumberFormat="1" applyFont="1" applyFill="1" applyBorder="1" applyAlignment="1">
      <alignment horizontal="center" vertical="center" wrapText="1"/>
    </xf>
    <xf numFmtId="0" fontId="73" fillId="25" borderId="0" xfId="0" applyNumberFormat="1" applyFont="1" applyFill="1" applyBorder="1"/>
    <xf numFmtId="0" fontId="73" fillId="25" borderId="0" xfId="0" applyFont="1" applyFill="1" applyBorder="1"/>
    <xf numFmtId="1" fontId="52" fillId="25" borderId="0" xfId="0" applyNumberFormat="1" applyFont="1" applyFill="1" applyBorder="1"/>
    <xf numFmtId="0" fontId="94" fillId="25" borderId="13" xfId="0" applyFont="1" applyFill="1" applyBorder="1" applyAlignment="1">
      <alignment horizontal="center" vertical="center" wrapText="1"/>
    </xf>
    <xf numFmtId="0" fontId="73" fillId="25" borderId="0" xfId="0" applyFont="1" applyFill="1" applyBorder="1" applyAlignment="1">
      <alignment horizontal="center"/>
    </xf>
    <xf numFmtId="1" fontId="68" fillId="25" borderId="0" xfId="0" applyNumberFormat="1" applyFont="1" applyFill="1" applyBorder="1"/>
    <xf numFmtId="0" fontId="73" fillId="25" borderId="0" xfId="0" applyNumberFormat="1" applyFont="1" applyFill="1" applyBorder="1" applyAlignment="1">
      <alignment horizontal="center"/>
    </xf>
    <xf numFmtId="0" fontId="73" fillId="25" borderId="13" xfId="0" applyFont="1" applyFill="1" applyBorder="1" applyAlignment="1">
      <alignment horizontal="center"/>
    </xf>
    <xf numFmtId="165" fontId="73" fillId="25" borderId="13" xfId="0" applyNumberFormat="1" applyFont="1" applyFill="1" applyBorder="1" applyAlignment="1">
      <alignment horizontal="center"/>
    </xf>
    <xf numFmtId="0" fontId="48" fillId="25" borderId="0" xfId="0" applyFont="1" applyFill="1" applyBorder="1" applyAlignment="1">
      <alignment horizontal="left"/>
    </xf>
    <xf numFmtId="0" fontId="66" fillId="25" borderId="0" xfId="0" applyFont="1" applyFill="1" applyBorder="1" applyAlignment="1">
      <alignment horizontal="left" vertical="center" wrapText="1"/>
    </xf>
    <xf numFmtId="0" fontId="48" fillId="25" borderId="0" xfId="0" applyFont="1" applyFill="1" applyBorder="1" applyAlignment="1">
      <alignment horizontal="left" vertical="center" wrapText="1"/>
    </xf>
    <xf numFmtId="0" fontId="66" fillId="25" borderId="0" xfId="0" applyFont="1" applyFill="1" applyBorder="1" applyAlignment="1">
      <alignment horizontal="left"/>
    </xf>
    <xf numFmtId="0" fontId="70" fillId="25" borderId="0" xfId="0" applyFont="1" applyFill="1" applyBorder="1" applyAlignment="1">
      <alignment horizontal="right" vertical="center" wrapText="1"/>
    </xf>
    <xf numFmtId="168" fontId="70" fillId="25" borderId="0" xfId="0" applyNumberFormat="1" applyFont="1" applyFill="1" applyBorder="1" applyAlignment="1">
      <alignment horizontal="right" vertical="center"/>
    </xf>
    <xf numFmtId="166" fontId="68" fillId="25" borderId="0" xfId="0" applyNumberFormat="1" applyFont="1" applyFill="1" applyBorder="1" applyAlignment="1">
      <alignment horizontal="right" vertical="center"/>
    </xf>
    <xf numFmtId="166" fontId="68" fillId="25" borderId="0" xfId="0" applyNumberFormat="1" applyFont="1" applyFill="1" applyBorder="1"/>
    <xf numFmtId="169" fontId="70" fillId="25" borderId="0" xfId="0" applyNumberFormat="1" applyFont="1" applyFill="1" applyBorder="1" applyAlignment="1">
      <alignment horizontal="right" vertical="center"/>
    </xf>
    <xf numFmtId="170" fontId="70" fillId="25" borderId="0" xfId="0" applyNumberFormat="1" applyFont="1" applyFill="1" applyBorder="1" applyAlignment="1">
      <alignment horizontal="right" vertical="center"/>
    </xf>
    <xf numFmtId="171" fontId="70" fillId="25" borderId="0" xfId="0" applyNumberFormat="1" applyFont="1" applyFill="1" applyBorder="1" applyAlignment="1">
      <alignment horizontal="right" vertical="center"/>
    </xf>
    <xf numFmtId="172" fontId="70" fillId="25" borderId="0" xfId="0" applyNumberFormat="1" applyFont="1" applyFill="1" applyBorder="1" applyAlignment="1">
      <alignment horizontal="right" vertical="center"/>
    </xf>
    <xf numFmtId="173" fontId="70" fillId="25" borderId="0" xfId="0" applyNumberFormat="1" applyFont="1" applyFill="1" applyBorder="1" applyAlignment="1">
      <alignment horizontal="right" vertical="center"/>
    </xf>
    <xf numFmtId="174" fontId="70" fillId="25" borderId="0" xfId="0" applyNumberFormat="1" applyFont="1" applyFill="1" applyBorder="1" applyAlignment="1">
      <alignment horizontal="right" vertical="center"/>
    </xf>
    <xf numFmtId="175" fontId="70" fillId="25" borderId="0" xfId="0" applyNumberFormat="1" applyFont="1" applyFill="1" applyBorder="1" applyAlignment="1">
      <alignment horizontal="right" vertical="center"/>
    </xf>
    <xf numFmtId="176" fontId="70" fillId="25" borderId="0" xfId="0" applyNumberFormat="1" applyFont="1" applyFill="1" applyBorder="1" applyAlignment="1">
      <alignment horizontal="right" vertical="center"/>
    </xf>
    <xf numFmtId="177" fontId="70" fillId="25" borderId="0" xfId="0" applyNumberFormat="1" applyFont="1" applyFill="1" applyBorder="1" applyAlignment="1">
      <alignment horizontal="right" vertical="center"/>
    </xf>
    <xf numFmtId="178" fontId="70" fillId="25" borderId="0" xfId="0" applyNumberFormat="1" applyFont="1" applyFill="1" applyBorder="1" applyAlignment="1">
      <alignment horizontal="right" vertical="center"/>
    </xf>
    <xf numFmtId="179" fontId="70" fillId="25" borderId="0" xfId="0" applyNumberFormat="1" applyFont="1" applyFill="1" applyBorder="1" applyAlignment="1">
      <alignment horizontal="right" vertical="center"/>
    </xf>
    <xf numFmtId="2" fontId="68" fillId="25" borderId="0" xfId="0" applyNumberFormat="1" applyFont="1" applyFill="1" applyBorder="1"/>
    <xf numFmtId="3" fontId="68" fillId="25" borderId="0" xfId="0" applyNumberFormat="1" applyFont="1" applyFill="1" applyBorder="1"/>
    <xf numFmtId="0" fontId="93" fillId="25" borderId="0" xfId="0" applyFont="1" applyFill="1" applyBorder="1"/>
    <xf numFmtId="0" fontId="95" fillId="25" borderId="0" xfId="0" applyFont="1" applyFill="1" applyBorder="1"/>
    <xf numFmtId="0" fontId="62" fillId="25" borderId="0" xfId="0" applyFont="1" applyFill="1" applyBorder="1"/>
    <xf numFmtId="0" fontId="96" fillId="25" borderId="0" xfId="0" applyFont="1" applyFill="1" applyBorder="1" applyAlignment="1">
      <alignment horizontal="left" vertical="center" wrapText="1"/>
    </xf>
    <xf numFmtId="3" fontId="93" fillId="25" borderId="0" xfId="0" applyNumberFormat="1" applyFont="1" applyFill="1" applyBorder="1"/>
    <xf numFmtId="166" fontId="93" fillId="25" borderId="0" xfId="0" applyNumberFormat="1" applyFont="1" applyFill="1" applyBorder="1"/>
    <xf numFmtId="0" fontId="69" fillId="25" borderId="0" xfId="3629" applyFont="1" applyFill="1" applyBorder="1"/>
    <xf numFmtId="0" fontId="56" fillId="25" borderId="0" xfId="3629" applyFont="1" applyFill="1" applyBorder="1"/>
    <xf numFmtId="0" fontId="56" fillId="25" borderId="0" xfId="3629" applyFont="1" applyFill="1" applyBorder="1" applyAlignment="1">
      <alignment horizontal="left"/>
    </xf>
    <xf numFmtId="0" fontId="56" fillId="25" borderId="0" xfId="3629" applyFont="1" applyFill="1" applyBorder="1" applyAlignment="1">
      <alignment horizontal="left" vertical="center"/>
    </xf>
    <xf numFmtId="0" fontId="56" fillId="25" borderId="0" xfId="3629" applyFont="1" applyFill="1" applyBorder="1" applyAlignment="1">
      <alignment horizontal="center" vertical="center"/>
    </xf>
    <xf numFmtId="0" fontId="2" fillId="25" borderId="0" xfId="3630" applyFont="1" applyFill="1" applyBorder="1"/>
    <xf numFmtId="0" fontId="56" fillId="25" borderId="0" xfId="3629" applyFont="1" applyFill="1" applyBorder="1" applyAlignment="1">
      <alignment horizontal="center" vertical="center" wrapText="1"/>
    </xf>
    <xf numFmtId="0" fontId="64" fillId="25" borderId="0" xfId="0" applyFont="1" applyFill="1" applyBorder="1"/>
    <xf numFmtId="0" fontId="68" fillId="25" borderId="0" xfId="6744" applyFont="1" applyFill="1" applyBorder="1"/>
    <xf numFmtId="0" fontId="47" fillId="25" borderId="0" xfId="3629" applyFont="1" applyFill="1" applyBorder="1" applyAlignment="1">
      <alignment horizontal="center" vertical="center" wrapText="1"/>
    </xf>
    <xf numFmtId="179" fontId="69" fillId="25" borderId="0" xfId="3629" applyNumberFormat="1" applyFont="1" applyFill="1" applyBorder="1" applyAlignment="1">
      <alignment horizontal="right" vertical="center"/>
    </xf>
    <xf numFmtId="4" fontId="56" fillId="25" borderId="0" xfId="3629" applyNumberFormat="1" applyFont="1" applyFill="1" applyBorder="1" applyAlignment="1">
      <alignment horizontal="right" vertical="center"/>
    </xf>
    <xf numFmtId="0" fontId="52" fillId="25" borderId="0" xfId="0" applyNumberFormat="1" applyFont="1" applyFill="1" applyBorder="1"/>
    <xf numFmtId="3" fontId="52" fillId="25" borderId="0" xfId="0" applyNumberFormat="1" applyFont="1" applyFill="1" applyBorder="1"/>
    <xf numFmtId="3" fontId="52" fillId="25" borderId="0" xfId="6744" applyNumberFormat="1" applyFont="1" applyFill="1" applyBorder="1" applyAlignment="1">
      <alignment horizontal="center" vertical="center"/>
    </xf>
    <xf numFmtId="168" fontId="69" fillId="25" borderId="0" xfId="3629" applyNumberFormat="1" applyFont="1" applyFill="1" applyBorder="1" applyAlignment="1">
      <alignment horizontal="right" vertical="center"/>
    </xf>
    <xf numFmtId="169" fontId="69" fillId="25" borderId="0" xfId="3629" applyNumberFormat="1" applyFont="1" applyFill="1" applyBorder="1" applyAlignment="1">
      <alignment horizontal="right" vertical="center"/>
    </xf>
    <xf numFmtId="170" fontId="69" fillId="25" borderId="0" xfId="3629" applyNumberFormat="1" applyFont="1" applyFill="1" applyBorder="1" applyAlignment="1">
      <alignment horizontal="right" vertical="center"/>
    </xf>
    <xf numFmtId="171" fontId="69" fillId="25" borderId="0" xfId="3629" applyNumberFormat="1" applyFont="1" applyFill="1" applyBorder="1" applyAlignment="1">
      <alignment horizontal="right" vertical="center"/>
    </xf>
    <xf numFmtId="172" fontId="69" fillId="25" borderId="0" xfId="3629" applyNumberFormat="1" applyFont="1" applyFill="1" applyBorder="1" applyAlignment="1">
      <alignment horizontal="right" vertical="center"/>
    </xf>
    <xf numFmtId="173" fontId="69" fillId="25" borderId="0" xfId="3629" applyNumberFormat="1" applyFont="1" applyFill="1" applyBorder="1" applyAlignment="1">
      <alignment horizontal="right" vertical="center"/>
    </xf>
    <xf numFmtId="174" fontId="69" fillId="25" borderId="0" xfId="3629" applyNumberFormat="1" applyFont="1" applyFill="1" applyBorder="1" applyAlignment="1">
      <alignment horizontal="right" vertical="center"/>
    </xf>
    <xf numFmtId="175" fontId="69" fillId="25" borderId="0" xfId="3629" applyNumberFormat="1" applyFont="1" applyFill="1" applyBorder="1" applyAlignment="1">
      <alignment horizontal="right" vertical="center"/>
    </xf>
    <xf numFmtId="176" fontId="69" fillId="25" borderId="0" xfId="3629" applyNumberFormat="1" applyFont="1" applyFill="1" applyBorder="1" applyAlignment="1">
      <alignment horizontal="right" vertical="center"/>
    </xf>
    <xf numFmtId="177" fontId="69" fillId="25" borderId="0" xfId="3629" applyNumberFormat="1" applyFont="1" applyFill="1" applyBorder="1" applyAlignment="1">
      <alignment horizontal="right" vertical="center"/>
    </xf>
    <xf numFmtId="178" fontId="69" fillId="25" borderId="0" xfId="3629" applyNumberFormat="1" applyFont="1" applyFill="1" applyBorder="1" applyAlignment="1">
      <alignment horizontal="right" vertical="center"/>
    </xf>
    <xf numFmtId="3" fontId="56" fillId="25" borderId="0" xfId="6742" applyNumberFormat="1" applyFont="1" applyFill="1" applyBorder="1" applyAlignment="1">
      <alignment horizontal="center" vertical="center"/>
    </xf>
    <xf numFmtId="0" fontId="56" fillId="25" borderId="0" xfId="6742" applyFont="1" applyFill="1" applyBorder="1" applyAlignment="1">
      <alignment horizontal="center" vertical="center"/>
    </xf>
    <xf numFmtId="0" fontId="66" fillId="25" borderId="0" xfId="6742" applyFont="1" applyFill="1" applyBorder="1" applyAlignment="1">
      <alignment horizontal="center" vertical="center" wrapText="1"/>
    </xf>
    <xf numFmtId="0" fontId="56" fillId="25" borderId="0" xfId="6742" applyFont="1" applyFill="1" applyBorder="1" applyAlignment="1">
      <alignment vertical="center"/>
    </xf>
    <xf numFmtId="0" fontId="53" fillId="25" borderId="13" xfId="0" applyFont="1" applyFill="1" applyBorder="1" applyAlignment="1">
      <alignment horizontal="center" vertical="center" wrapText="1"/>
    </xf>
    <xf numFmtId="165" fontId="53" fillId="25" borderId="13" xfId="0" applyNumberFormat="1" applyFont="1" applyFill="1" applyBorder="1" applyAlignment="1">
      <alignment horizontal="center" vertical="center" wrapText="1"/>
    </xf>
    <xf numFmtId="0" fontId="52" fillId="25" borderId="0" xfId="0" applyFont="1" applyFill="1" applyBorder="1" applyAlignment="1">
      <alignment horizontal="center" vertical="center" wrapText="1"/>
    </xf>
    <xf numFmtId="165" fontId="52" fillId="25" borderId="0" xfId="0" applyNumberFormat="1" applyFont="1" applyFill="1" applyBorder="1" applyAlignment="1">
      <alignment horizontal="center" vertical="center" wrapText="1"/>
    </xf>
    <xf numFmtId="0" fontId="52" fillId="25" borderId="13" xfId="0" applyFont="1" applyFill="1" applyBorder="1" applyAlignment="1">
      <alignment horizontal="center" vertical="center" wrapText="1"/>
    </xf>
    <xf numFmtId="165" fontId="52" fillId="25" borderId="13" xfId="0" applyNumberFormat="1" applyFont="1" applyFill="1" applyBorder="1" applyAlignment="1">
      <alignment horizontal="center" vertical="center" wrapText="1"/>
    </xf>
    <xf numFmtId="0" fontId="56" fillId="25" borderId="0" xfId="6742" applyFont="1" applyFill="1" applyBorder="1"/>
    <xf numFmtId="0" fontId="2" fillId="25" borderId="0" xfId="4737" applyFont="1" applyFill="1" applyBorder="1"/>
    <xf numFmtId="0" fontId="60" fillId="25" borderId="0" xfId="0" applyFont="1" applyFill="1" applyAlignment="1">
      <alignment vertical="center"/>
    </xf>
    <xf numFmtId="0" fontId="64" fillId="25" borderId="0" xfId="3457" applyFont="1" applyFill="1"/>
    <xf numFmtId="0" fontId="53" fillId="25" borderId="0" xfId="0" applyFont="1" applyFill="1" applyAlignment="1">
      <alignment horizontal="center" vertical="center" wrapText="1"/>
    </xf>
    <xf numFmtId="0" fontId="52" fillId="25" borderId="0" xfId="0" applyFont="1" applyFill="1" applyAlignment="1">
      <alignment horizontal="center" vertical="center" wrapText="1"/>
    </xf>
    <xf numFmtId="0" fontId="64" fillId="25" borderId="0" xfId="3457" applyFont="1" applyFill="1" applyAlignment="1">
      <alignment horizontal="center"/>
    </xf>
    <xf numFmtId="165" fontId="64" fillId="25" borderId="0" xfId="3457" applyNumberFormat="1" applyFont="1" applyFill="1" applyAlignment="1">
      <alignment horizontal="center"/>
    </xf>
    <xf numFmtId="0" fontId="52" fillId="25" borderId="0" xfId="0" applyFont="1" applyFill="1" applyAlignment="1">
      <alignment horizontal="left" vertical="center"/>
    </xf>
    <xf numFmtId="0" fontId="69" fillId="25" borderId="0" xfId="0" applyFont="1" applyFill="1" applyBorder="1" applyAlignment="1">
      <alignment horizontal="center" vertical="center" wrapText="1"/>
    </xf>
    <xf numFmtId="0" fontId="71" fillId="25" borderId="0" xfId="0" applyFont="1" applyFill="1" applyBorder="1" applyAlignment="1">
      <alignment horizontal="center" vertical="center" wrapText="1"/>
    </xf>
    <xf numFmtId="2" fontId="69" fillId="25" borderId="0" xfId="0" applyNumberFormat="1" applyFont="1" applyFill="1" applyBorder="1" applyAlignment="1">
      <alignment horizontal="center" vertical="center" wrapText="1"/>
    </xf>
    <xf numFmtId="165" fontId="72" fillId="25" borderId="0" xfId="3483" applyNumberFormat="1" applyFont="1" applyFill="1" applyBorder="1" applyAlignment="1">
      <alignment horizontal="center" vertical="center" wrapText="1"/>
    </xf>
    <xf numFmtId="165" fontId="73" fillId="25" borderId="0" xfId="0" applyNumberFormat="1" applyFont="1" applyFill="1"/>
    <xf numFmtId="0" fontId="71" fillId="25" borderId="0" xfId="0" applyFont="1" applyFill="1" applyBorder="1" applyAlignment="1">
      <alignment horizontal="center" wrapText="1"/>
    </xf>
    <xf numFmtId="2" fontId="72" fillId="25" borderId="0" xfId="0" applyNumberFormat="1" applyFont="1" applyFill="1" applyBorder="1" applyAlignment="1">
      <alignment horizontal="center" wrapText="1"/>
    </xf>
    <xf numFmtId="9" fontId="72" fillId="25" borderId="0" xfId="3483" applyFont="1" applyFill="1" applyBorder="1" applyAlignment="1">
      <alignment horizontal="center" vertical="center" wrapText="1"/>
    </xf>
    <xf numFmtId="0" fontId="71" fillId="25" borderId="13" xfId="0" applyFont="1" applyFill="1" applyBorder="1" applyAlignment="1">
      <alignment horizontal="center" vertical="center" wrapText="1"/>
    </xf>
    <xf numFmtId="0" fontId="73" fillId="25" borderId="0" xfId="0" applyFont="1" applyFill="1" applyBorder="1" applyAlignment="1">
      <alignment horizontal="center" vertical="center"/>
    </xf>
    <xf numFmtId="0" fontId="73" fillId="25" borderId="13" xfId="0" applyFont="1" applyFill="1" applyBorder="1" applyAlignment="1">
      <alignment horizontal="center" vertical="center"/>
    </xf>
    <xf numFmtId="0" fontId="86" fillId="25" borderId="0" xfId="0" applyFont="1" applyFill="1" applyAlignment="1">
      <alignment horizontal="left" vertical="center"/>
    </xf>
    <xf numFmtId="0" fontId="97" fillId="25" borderId="0" xfId="0" applyFont="1" applyFill="1" applyAlignment="1">
      <alignment horizontal="center" vertical="center"/>
    </xf>
    <xf numFmtId="0" fontId="97" fillId="25" borderId="0" xfId="0" applyFont="1" applyFill="1" applyAlignment="1">
      <alignment horizontal="center" vertical="center" wrapText="1"/>
    </xf>
    <xf numFmtId="165" fontId="97" fillId="25" borderId="0" xfId="0" applyNumberFormat="1" applyFont="1" applyFill="1" applyAlignment="1">
      <alignment horizontal="center" vertical="center"/>
    </xf>
    <xf numFmtId="0" fontId="89" fillId="25" borderId="0" xfId="0" applyFont="1" applyFill="1"/>
    <xf numFmtId="0" fontId="68" fillId="25" borderId="11" xfId="0" applyFont="1" applyFill="1" applyBorder="1"/>
    <xf numFmtId="0" fontId="49" fillId="25" borderId="0" xfId="0" applyFont="1" applyFill="1"/>
    <xf numFmtId="0" fontId="52" fillId="25" borderId="25" xfId="0" applyFont="1" applyFill="1" applyBorder="1" applyAlignment="1">
      <alignment horizontal="center" vertical="center"/>
    </xf>
    <xf numFmtId="165" fontId="52" fillId="25" borderId="0" xfId="0" applyNumberFormat="1" applyFont="1" applyFill="1" applyAlignment="1">
      <alignment vertical="center"/>
    </xf>
    <xf numFmtId="0" fontId="52" fillId="25" borderId="0" xfId="0" applyFont="1" applyFill="1" applyAlignment="1">
      <alignment vertical="center"/>
    </xf>
    <xf numFmtId="3" fontId="52" fillId="25" borderId="25" xfId="0" applyNumberFormat="1" applyFont="1" applyFill="1" applyBorder="1" applyAlignment="1">
      <alignment horizontal="center" vertical="center"/>
    </xf>
    <xf numFmtId="165" fontId="49" fillId="29" borderId="0" xfId="0" applyNumberFormat="1" applyFont="1" applyFill="1"/>
    <xf numFmtId="165" fontId="49" fillId="30" borderId="0" xfId="0" applyNumberFormat="1" applyFont="1" applyFill="1"/>
    <xf numFmtId="165" fontId="49" fillId="26" borderId="0" xfId="0" applyNumberFormat="1" applyFont="1" applyFill="1"/>
    <xf numFmtId="165" fontId="49" fillId="28" borderId="0" xfId="0" applyNumberFormat="1" applyFont="1" applyFill="1"/>
    <xf numFmtId="185" fontId="86" fillId="25" borderId="0" xfId="19051" applyNumberFormat="1" applyFont="1" applyFill="1" applyBorder="1" applyAlignment="1"/>
    <xf numFmtId="43" fontId="52" fillId="25" borderId="0" xfId="19051" applyFont="1" applyFill="1" applyBorder="1"/>
    <xf numFmtId="0" fontId="53" fillId="25" borderId="0" xfId="0" applyFont="1" applyFill="1" applyBorder="1" applyAlignment="1">
      <alignment horizontal="left" vertical="top"/>
    </xf>
    <xf numFmtId="0" fontId="52" fillId="25" borderId="0" xfId="0" applyFont="1" applyFill="1" applyBorder="1" applyAlignment="1">
      <alignment horizontal="center" vertical="top" wrapText="1"/>
    </xf>
    <xf numFmtId="0" fontId="53" fillId="25" borderId="0" xfId="0" applyFont="1" applyFill="1" applyBorder="1" applyAlignment="1">
      <alignment horizontal="left"/>
    </xf>
    <xf numFmtId="0" fontId="56" fillId="25" borderId="0" xfId="0" applyFont="1" applyFill="1" applyBorder="1" applyAlignment="1">
      <alignment horizontal="right" vertical="center" wrapText="1"/>
    </xf>
    <xf numFmtId="0" fontId="69" fillId="25" borderId="0" xfId="0" applyFont="1" applyFill="1" applyBorder="1" applyAlignment="1">
      <alignment horizontal="right" vertical="center" wrapText="1"/>
    </xf>
    <xf numFmtId="4" fontId="52" fillId="25" borderId="0" xfId="0" applyNumberFormat="1" applyFont="1" applyFill="1" applyBorder="1"/>
    <xf numFmtId="166" fontId="52" fillId="25" borderId="0" xfId="0" applyNumberFormat="1" applyFont="1" applyFill="1" applyBorder="1"/>
    <xf numFmtId="0" fontId="52" fillId="0" borderId="0" xfId="0" applyFont="1" applyAlignment="1">
      <alignment horizontal="justify" vertical="center"/>
    </xf>
    <xf numFmtId="2" fontId="52" fillId="25" borderId="0" xfId="0" applyNumberFormat="1" applyFont="1" applyFill="1"/>
    <xf numFmtId="186" fontId="52" fillId="25" borderId="0" xfId="0" applyNumberFormat="1" applyFont="1" applyFill="1"/>
    <xf numFmtId="0" fontId="67" fillId="25" borderId="0" xfId="3166" applyFont="1" applyFill="1" applyBorder="1"/>
    <xf numFmtId="0" fontId="64" fillId="25" borderId="0" xfId="3166" applyFont="1" applyFill="1" applyBorder="1"/>
    <xf numFmtId="0" fontId="58" fillId="0" borderId="0" xfId="0" applyFont="1" applyBorder="1" applyAlignment="1">
      <alignment horizontal="left" vertical="center"/>
    </xf>
    <xf numFmtId="0" fontId="56" fillId="25" borderId="0" xfId="3166" applyFont="1" applyFill="1" applyBorder="1"/>
    <xf numFmtId="0" fontId="92" fillId="25" borderId="0" xfId="459" applyFont="1" applyFill="1" applyBorder="1" applyAlignment="1" applyProtection="1"/>
    <xf numFmtId="2" fontId="90" fillId="25" borderId="25" xfId="3455" applyNumberFormat="1" applyFont="1" applyFill="1" applyBorder="1" applyAlignment="1">
      <alignment horizontal="center" vertical="center" wrapText="1"/>
    </xf>
    <xf numFmtId="2" fontId="89" fillId="25" borderId="25" xfId="3455" applyNumberFormat="1" applyFont="1" applyFill="1" applyBorder="1" applyAlignment="1">
      <alignment horizontal="center" vertical="center" wrapText="1"/>
    </xf>
    <xf numFmtId="2" fontId="70" fillId="25" borderId="0" xfId="3455" applyNumberFormat="1" applyFont="1" applyFill="1" applyBorder="1" applyAlignment="1">
      <alignment horizontal="center"/>
    </xf>
    <xf numFmtId="0" fontId="64" fillId="25" borderId="0" xfId="3166" applyFont="1" applyFill="1" applyBorder="1" applyAlignment="1">
      <alignment horizontal="center"/>
    </xf>
    <xf numFmtId="2" fontId="70" fillId="25" borderId="0" xfId="3455" quotePrefix="1" applyNumberFormat="1" applyFont="1" applyFill="1" applyBorder="1" applyAlignment="1">
      <alignment horizontal="center"/>
    </xf>
    <xf numFmtId="2" fontId="91" fillId="25" borderId="0" xfId="3455" applyNumberFormat="1" applyFont="1" applyFill="1" applyBorder="1" applyAlignment="1">
      <alignment horizontal="center"/>
    </xf>
    <xf numFmtId="2" fontId="66" fillId="25" borderId="0" xfId="3458" applyNumberFormat="1" applyFont="1" applyFill="1" applyBorder="1" applyAlignment="1">
      <alignment horizontal="center"/>
    </xf>
    <xf numFmtId="165" fontId="64" fillId="25" borderId="25" xfId="3456" applyNumberFormat="1" applyFont="1" applyFill="1" applyBorder="1" applyAlignment="1">
      <alignment horizontal="center"/>
    </xf>
    <xf numFmtId="0" fontId="64" fillId="25" borderId="25" xfId="3456" applyFont="1" applyFill="1" applyBorder="1" applyAlignment="1">
      <alignment horizontal="center"/>
    </xf>
    <xf numFmtId="2" fontId="64" fillId="25" borderId="25" xfId="3455" applyNumberFormat="1" applyFont="1" applyFill="1" applyBorder="1" applyAlignment="1">
      <alignment horizontal="center"/>
    </xf>
    <xf numFmtId="2" fontId="70" fillId="25" borderId="25" xfId="3455" applyNumberFormat="1" applyFont="1" applyFill="1" applyBorder="1" applyAlignment="1">
      <alignment horizontal="center"/>
    </xf>
    <xf numFmtId="0" fontId="64" fillId="25" borderId="25" xfId="3166" applyFont="1" applyFill="1" applyBorder="1" applyAlignment="1">
      <alignment horizontal="center"/>
    </xf>
    <xf numFmtId="0" fontId="52" fillId="25" borderId="0" xfId="0" applyFont="1" applyFill="1" applyAlignment="1">
      <alignment horizontal="left"/>
    </xf>
    <xf numFmtId="0" fontId="52" fillId="25" borderId="25" xfId="0" applyFont="1" applyFill="1" applyBorder="1" applyAlignment="1">
      <alignment horizontal="left"/>
    </xf>
    <xf numFmtId="165" fontId="58" fillId="25" borderId="0" xfId="0" applyNumberFormat="1" applyFont="1" applyFill="1" applyBorder="1" applyAlignment="1">
      <alignment horizontal="center"/>
    </xf>
    <xf numFmtId="165" fontId="52" fillId="25" borderId="0" xfId="0" applyNumberFormat="1" applyFont="1" applyFill="1" applyBorder="1" applyAlignment="1">
      <alignment horizontal="center"/>
    </xf>
    <xf numFmtId="1" fontId="52" fillId="25" borderId="0" xfId="0" applyNumberFormat="1" applyFont="1" applyFill="1" applyBorder="1" applyAlignment="1">
      <alignment horizontal="center"/>
    </xf>
    <xf numFmtId="3" fontId="51" fillId="25" borderId="25" xfId="0" applyNumberFormat="1" applyFont="1" applyFill="1" applyBorder="1" applyAlignment="1">
      <alignment horizontal="center" vertical="center" wrapText="1"/>
    </xf>
    <xf numFmtId="0" fontId="57" fillId="25" borderId="25" xfId="0" applyFont="1" applyFill="1" applyBorder="1" applyAlignment="1">
      <alignment horizontal="center" vertical="center" wrapText="1"/>
    </xf>
    <xf numFmtId="0" fontId="52" fillId="25" borderId="0" xfId="0" applyFont="1" applyFill="1" applyAlignment="1">
      <alignment horizontal="center" wrapText="1"/>
    </xf>
    <xf numFmtId="0" fontId="52" fillId="25" borderId="25" xfId="0" applyFont="1" applyFill="1" applyBorder="1" applyAlignment="1">
      <alignment horizontal="center" vertical="center" wrapText="1"/>
    </xf>
    <xf numFmtId="0" fontId="52" fillId="25" borderId="25" xfId="0" applyFont="1" applyFill="1" applyBorder="1" applyAlignment="1">
      <alignment horizontal="center" wrapText="1"/>
    </xf>
    <xf numFmtId="1" fontId="52" fillId="25" borderId="0" xfId="0" applyNumberFormat="1" applyFont="1" applyFill="1" applyAlignment="1">
      <alignment horizontal="center"/>
    </xf>
    <xf numFmtId="1" fontId="56" fillId="25" borderId="0" xfId="0" applyNumberFormat="1" applyFont="1" applyFill="1" applyAlignment="1">
      <alignment horizontal="center"/>
    </xf>
    <xf numFmtId="0" fontId="91" fillId="25" borderId="25" xfId="0" applyFont="1" applyFill="1" applyBorder="1" applyAlignment="1">
      <alignment horizontal="center"/>
    </xf>
    <xf numFmtId="0" fontId="68" fillId="25" borderId="0" xfId="0" applyFont="1" applyFill="1" applyBorder="1" applyAlignment="1">
      <alignment horizontal="center"/>
    </xf>
    <xf numFmtId="0" fontId="52" fillId="25" borderId="0" xfId="0" applyNumberFormat="1" applyFont="1" applyFill="1" applyBorder="1" applyAlignment="1">
      <alignment horizontal="center"/>
    </xf>
    <xf numFmtId="0" fontId="87" fillId="25" borderId="25" xfId="0" applyFont="1" applyFill="1" applyBorder="1" applyAlignment="1">
      <alignment horizontal="center" vertical="top" wrapText="1"/>
    </xf>
    <xf numFmtId="0" fontId="47" fillId="25" borderId="25" xfId="3629" applyFont="1" applyFill="1" applyBorder="1" applyAlignment="1">
      <alignment horizontal="center" vertical="center" wrapText="1"/>
    </xf>
    <xf numFmtId="0" fontId="71" fillId="25" borderId="25" xfId="0" applyFont="1" applyFill="1" applyBorder="1" applyAlignment="1">
      <alignment horizontal="center" vertical="center" wrapText="1"/>
    </xf>
    <xf numFmtId="0" fontId="51" fillId="25" borderId="25" xfId="0" applyFont="1" applyFill="1" applyBorder="1" applyAlignment="1">
      <alignment horizontal="center" vertical="center" wrapText="1"/>
    </xf>
    <xf numFmtId="168" fontId="69" fillId="0" borderId="0" xfId="0" applyNumberFormat="1" applyFont="1" applyBorder="1" applyAlignment="1">
      <alignment horizontal="right" vertical="center"/>
    </xf>
    <xf numFmtId="4" fontId="52" fillId="0" borderId="0" xfId="0" applyNumberFormat="1" applyFont="1" applyBorder="1" applyAlignment="1">
      <alignment horizontal="right" vertical="center"/>
    </xf>
    <xf numFmtId="169" fontId="69" fillId="0" borderId="0" xfId="0" applyNumberFormat="1" applyFont="1" applyBorder="1" applyAlignment="1">
      <alignment horizontal="right" vertical="center"/>
    </xf>
    <xf numFmtId="170" fontId="69" fillId="0" borderId="0" xfId="0" applyNumberFormat="1" applyFont="1" applyBorder="1" applyAlignment="1">
      <alignment horizontal="right" vertical="center"/>
    </xf>
    <xf numFmtId="171" fontId="69" fillId="0" borderId="0" xfId="0" applyNumberFormat="1" applyFont="1" applyBorder="1" applyAlignment="1">
      <alignment horizontal="right" vertical="center"/>
    </xf>
    <xf numFmtId="172" fontId="69" fillId="0" borderId="0" xfId="0" applyNumberFormat="1" applyFont="1" applyBorder="1" applyAlignment="1">
      <alignment horizontal="right" vertical="center"/>
    </xf>
    <xf numFmtId="173" fontId="69" fillId="0" borderId="0" xfId="0" applyNumberFormat="1" applyFont="1" applyBorder="1" applyAlignment="1">
      <alignment horizontal="right" vertical="center"/>
    </xf>
    <xf numFmtId="174" fontId="69" fillId="0" borderId="0" xfId="0" applyNumberFormat="1" applyFont="1" applyBorder="1" applyAlignment="1">
      <alignment horizontal="right" vertical="center"/>
    </xf>
    <xf numFmtId="175" fontId="69" fillId="0" borderId="0" xfId="0" applyNumberFormat="1" applyFont="1" applyBorder="1" applyAlignment="1">
      <alignment horizontal="right" vertical="center"/>
    </xf>
    <xf numFmtId="176" fontId="69" fillId="0" borderId="0" xfId="0" applyNumberFormat="1" applyFont="1" applyBorder="1" applyAlignment="1">
      <alignment horizontal="right" vertical="center"/>
    </xf>
    <xf numFmtId="177" fontId="69" fillId="0" borderId="0" xfId="0" applyNumberFormat="1" applyFont="1" applyBorder="1" applyAlignment="1">
      <alignment horizontal="right" vertical="center"/>
    </xf>
    <xf numFmtId="178" fontId="69" fillId="0" borderId="0" xfId="0" applyNumberFormat="1" applyFont="1" applyBorder="1" applyAlignment="1">
      <alignment horizontal="right" vertical="center"/>
    </xf>
    <xf numFmtId="179" fontId="69" fillId="0" borderId="0" xfId="0" applyNumberFormat="1" applyFont="1" applyBorder="1" applyAlignment="1">
      <alignment horizontal="right" vertical="center"/>
    </xf>
    <xf numFmtId="0" fontId="52" fillId="25" borderId="25" xfId="0" applyFont="1" applyFill="1" applyBorder="1" applyAlignment="1">
      <alignment horizontal="center" vertical="top" wrapText="1"/>
    </xf>
    <xf numFmtId="0" fontId="52" fillId="25" borderId="25" xfId="0" applyFont="1" applyFill="1" applyBorder="1" applyAlignment="1">
      <alignment vertical="center"/>
    </xf>
    <xf numFmtId="0" fontId="98" fillId="25" borderId="25" xfId="0" applyFont="1" applyFill="1" applyBorder="1" applyAlignment="1">
      <alignment horizontal="center" vertical="center" wrapText="1"/>
    </xf>
    <xf numFmtId="0" fontId="1" fillId="25" borderId="0" xfId="19057" applyFont="1" applyFill="1"/>
    <xf numFmtId="0" fontId="2" fillId="0" borderId="0" xfId="19057"/>
    <xf numFmtId="0" fontId="69" fillId="25" borderId="0" xfId="19057" applyFont="1" applyFill="1" applyBorder="1" applyAlignment="1">
      <alignment horizontal="center" vertical="center" wrapText="1"/>
    </xf>
    <xf numFmtId="0" fontId="69" fillId="25" borderId="25" xfId="19057" applyFont="1" applyFill="1" applyBorder="1" applyAlignment="1">
      <alignment horizontal="center" vertical="center" wrapText="1"/>
    </xf>
    <xf numFmtId="2" fontId="46" fillId="25" borderId="0" xfId="19057" applyNumberFormat="1" applyFont="1" applyFill="1" applyBorder="1" applyAlignment="1">
      <alignment horizontal="center" vertical="center" wrapText="1"/>
    </xf>
    <xf numFmtId="0" fontId="71" fillId="25" borderId="0" xfId="19057" applyFont="1" applyFill="1" applyBorder="1" applyAlignment="1">
      <alignment horizontal="center" wrapText="1"/>
    </xf>
    <xf numFmtId="2" fontId="47" fillId="25" borderId="0" xfId="19057" applyNumberFormat="1" applyFont="1" applyFill="1" applyBorder="1" applyAlignment="1">
      <alignment horizontal="center" wrapText="1"/>
    </xf>
    <xf numFmtId="0" fontId="49" fillId="0" borderId="0" xfId="19057" applyFont="1"/>
    <xf numFmtId="0" fontId="49" fillId="25" borderId="0" xfId="19057" applyFont="1" applyFill="1"/>
    <xf numFmtId="0" fontId="56" fillId="25" borderId="0" xfId="19057" applyFont="1" applyFill="1"/>
    <xf numFmtId="0" fontId="60" fillId="25" borderId="0" xfId="19057" applyFont="1" applyFill="1" applyAlignment="1">
      <alignment horizontal="left" vertical="center"/>
    </xf>
    <xf numFmtId="0" fontId="58" fillId="25" borderId="0" xfId="19057" applyFont="1" applyFill="1" applyAlignment="1">
      <alignment horizontal="left" vertical="center"/>
    </xf>
    <xf numFmtId="0" fontId="100" fillId="25" borderId="0" xfId="0" applyFont="1" applyFill="1" applyBorder="1" applyAlignment="1">
      <alignment horizontal="center"/>
    </xf>
    <xf numFmtId="0" fontId="100" fillId="25" borderId="0" xfId="0" applyFont="1" applyFill="1" applyBorder="1" applyAlignment="1">
      <alignment horizontal="left"/>
    </xf>
    <xf numFmtId="0" fontId="100" fillId="25" borderId="0" xfId="0" applyFont="1" applyFill="1" applyBorder="1" applyAlignment="1"/>
    <xf numFmtId="3" fontId="101" fillId="25" borderId="0" xfId="0" applyNumberFormat="1" applyFont="1" applyFill="1" applyBorder="1" applyAlignment="1">
      <alignment horizontal="center"/>
    </xf>
    <xf numFmtId="0" fontId="102" fillId="0" borderId="0" xfId="6876" applyFont="1"/>
    <xf numFmtId="0" fontId="7" fillId="0" borderId="0" xfId="6876"/>
    <xf numFmtId="0" fontId="103" fillId="0" borderId="0" xfId="6876" applyFont="1"/>
    <xf numFmtId="0" fontId="103" fillId="20" borderId="14" xfId="6876" applyFont="1" applyFill="1" applyBorder="1" applyAlignment="1">
      <alignment horizontal="right" vertical="center" wrapText="1"/>
    </xf>
    <xf numFmtId="0" fontId="7" fillId="21" borderId="14" xfId="6876" applyFill="1" applyBorder="1" applyAlignment="1">
      <alignment horizontal="center" vertical="top" wrapText="1"/>
    </xf>
    <xf numFmtId="0" fontId="7" fillId="20" borderId="14" xfId="6876" applyFill="1" applyBorder="1" applyAlignment="1">
      <alignment horizontal="center" vertical="center" wrapText="1"/>
    </xf>
    <xf numFmtId="0" fontId="104" fillId="20" borderId="14" xfId="6876" applyFont="1" applyFill="1" applyBorder="1" applyAlignment="1">
      <alignment horizontal="center" vertical="center" wrapText="1"/>
    </xf>
    <xf numFmtId="0" fontId="103" fillId="25" borderId="14" xfId="6876" applyFont="1" applyFill="1" applyBorder="1" applyAlignment="1">
      <alignment horizontal="right" vertical="center" wrapText="1"/>
    </xf>
    <xf numFmtId="166" fontId="103" fillId="25" borderId="14" xfId="6876" applyNumberFormat="1" applyFont="1" applyFill="1" applyBorder="1" applyAlignment="1">
      <alignment horizontal="center" vertical="center" wrapText="1"/>
    </xf>
    <xf numFmtId="0" fontId="7" fillId="0" borderId="0" xfId="6876" applyAlignment="1">
      <alignment horizontal="center"/>
    </xf>
    <xf numFmtId="0" fontId="103" fillId="25" borderId="14" xfId="6876" applyFont="1" applyFill="1" applyBorder="1" applyAlignment="1">
      <alignment horizontal="left" vertical="center" wrapText="1"/>
    </xf>
    <xf numFmtId="0" fontId="103" fillId="25" borderId="14" xfId="6876" applyFont="1" applyFill="1" applyBorder="1" applyAlignment="1">
      <alignment horizontal="center" vertical="center" wrapText="1"/>
    </xf>
    <xf numFmtId="181" fontId="103" fillId="0" borderId="14" xfId="6876" applyNumberFormat="1" applyFont="1" applyBorder="1" applyAlignment="1">
      <alignment horizontal="right" vertical="center"/>
    </xf>
    <xf numFmtId="166" fontId="7" fillId="0" borderId="14" xfId="6876" applyNumberFormat="1" applyBorder="1" applyAlignment="1">
      <alignment horizontal="right" vertical="center"/>
    </xf>
    <xf numFmtId="180" fontId="103" fillId="0" borderId="14" xfId="6876" applyNumberFormat="1" applyFont="1" applyBorder="1" applyAlignment="1">
      <alignment horizontal="right" vertical="center"/>
    </xf>
    <xf numFmtId="182" fontId="103" fillId="0" borderId="14" xfId="6876" applyNumberFormat="1" applyFont="1" applyBorder="1" applyAlignment="1">
      <alignment horizontal="right" vertical="center"/>
    </xf>
    <xf numFmtId="184" fontId="103" fillId="0" borderId="14" xfId="6876" applyNumberFormat="1" applyFont="1" applyBorder="1" applyAlignment="1">
      <alignment horizontal="right" vertical="center"/>
    </xf>
    <xf numFmtId="0" fontId="54" fillId="25" borderId="0" xfId="0" applyFont="1" applyFill="1" applyAlignment="1">
      <alignment horizontal="left" vertical="center"/>
    </xf>
    <xf numFmtId="0" fontId="49" fillId="25" borderId="0" xfId="0" applyFont="1" applyFill="1" applyAlignment="1">
      <alignment horizontal="left" vertical="center"/>
    </xf>
    <xf numFmtId="0" fontId="49" fillId="25" borderId="0" xfId="0" applyFont="1" applyFill="1" applyBorder="1" applyAlignment="1"/>
    <xf numFmtId="2" fontId="49" fillId="25" borderId="27" xfId="0" applyNumberFormat="1" applyFont="1" applyFill="1" applyBorder="1" applyAlignment="1"/>
    <xf numFmtId="0" fontId="49" fillId="25" borderId="27" xfId="0" applyFont="1" applyFill="1" applyBorder="1" applyAlignment="1"/>
    <xf numFmtId="0" fontId="106" fillId="0" borderId="0" xfId="19072" applyFont="1" applyFill="1" applyAlignment="1"/>
    <xf numFmtId="0" fontId="105" fillId="0" borderId="0" xfId="19072" applyFont="1" applyFill="1"/>
    <xf numFmtId="0" fontId="106" fillId="0" borderId="0" xfId="19072" applyFont="1" applyFill="1"/>
    <xf numFmtId="0" fontId="106" fillId="0" borderId="28" xfId="19072" applyFont="1" applyBorder="1"/>
    <xf numFmtId="0" fontId="106" fillId="0" borderId="29" xfId="19072" applyFont="1" applyBorder="1"/>
    <xf numFmtId="0" fontId="106" fillId="32" borderId="20" xfId="19072" applyFont="1" applyFill="1" applyBorder="1"/>
    <xf numFmtId="0" fontId="106" fillId="32" borderId="20" xfId="19072" applyFont="1" applyFill="1" applyBorder="1" applyAlignment="1">
      <alignment horizontal="center"/>
    </xf>
    <xf numFmtId="0" fontId="106" fillId="0" borderId="20" xfId="19072" applyFont="1" applyBorder="1" applyAlignment="1">
      <alignment horizontal="center"/>
    </xf>
    <xf numFmtId="0" fontId="106" fillId="33" borderId="29" xfId="19072" applyFont="1" applyFill="1" applyBorder="1" applyAlignment="1">
      <alignment horizontal="center"/>
    </xf>
    <xf numFmtId="0" fontId="106" fillId="0" borderId="0" xfId="19072" applyFont="1"/>
    <xf numFmtId="0" fontId="106" fillId="0" borderId="19" xfId="19072" applyFont="1" applyBorder="1" applyAlignment="1">
      <alignment horizontal="center"/>
    </xf>
    <xf numFmtId="0" fontId="106" fillId="0" borderId="21" xfId="19072" applyFont="1" applyBorder="1" applyAlignment="1">
      <alignment horizontal="center"/>
    </xf>
    <xf numFmtId="0" fontId="106" fillId="32" borderId="0" xfId="19072" applyFont="1" applyFill="1" applyBorder="1" applyAlignment="1">
      <alignment horizontal="center"/>
    </xf>
    <xf numFmtId="0" fontId="106" fillId="0" borderId="0" xfId="19072" applyFont="1" applyBorder="1" applyAlignment="1">
      <alignment horizontal="center"/>
    </xf>
    <xf numFmtId="0" fontId="106" fillId="33" borderId="21" xfId="19072" applyFont="1" applyFill="1" applyBorder="1" applyAlignment="1">
      <alignment horizontal="center"/>
    </xf>
    <xf numFmtId="0" fontId="106" fillId="0" borderId="0" xfId="19072" applyFont="1" applyAlignment="1">
      <alignment horizontal="center"/>
    </xf>
    <xf numFmtId="0" fontId="106" fillId="34" borderId="30" xfId="19072" applyFont="1" applyFill="1" applyBorder="1" applyAlignment="1">
      <alignment horizontal="center"/>
    </xf>
    <xf numFmtId="0" fontId="106" fillId="0" borderId="11" xfId="19072" applyFont="1" applyBorder="1" applyAlignment="1">
      <alignment horizontal="center"/>
    </xf>
    <xf numFmtId="0" fontId="106" fillId="32" borderId="26" xfId="19072" applyFont="1" applyFill="1" applyBorder="1" applyAlignment="1">
      <alignment horizontal="center"/>
    </xf>
    <xf numFmtId="0" fontId="106" fillId="0" borderId="26" xfId="19072" applyFont="1" applyBorder="1" applyAlignment="1">
      <alignment horizontal="center"/>
    </xf>
    <xf numFmtId="0" fontId="106" fillId="35" borderId="16" xfId="19072" applyFont="1" applyFill="1" applyBorder="1" applyAlignment="1">
      <alignment horizontal="center"/>
    </xf>
    <xf numFmtId="0" fontId="106" fillId="0" borderId="31" xfId="19072" applyFont="1" applyBorder="1" applyAlignment="1"/>
    <xf numFmtId="0" fontId="106" fillId="0" borderId="32" xfId="19072" applyFont="1" applyBorder="1" applyAlignment="1">
      <alignment horizontal="left"/>
    </xf>
    <xf numFmtId="3" fontId="106" fillId="36" borderId="32" xfId="19072" applyNumberFormat="1" applyFont="1" applyFill="1" applyBorder="1"/>
    <xf numFmtId="3" fontId="106" fillId="36" borderId="32" xfId="19072" applyNumberFormat="1" applyFont="1" applyFill="1" applyBorder="1" applyAlignment="1">
      <alignment horizontal="center"/>
    </xf>
    <xf numFmtId="3" fontId="106" fillId="0" borderId="32" xfId="19072" applyNumberFormat="1" applyFont="1" applyBorder="1" applyAlignment="1">
      <alignment horizontal="center"/>
    </xf>
    <xf numFmtId="3" fontId="106" fillId="33" borderId="32" xfId="19072" applyNumberFormat="1" applyFont="1" applyFill="1" applyBorder="1" applyAlignment="1">
      <alignment horizontal="center"/>
    </xf>
    <xf numFmtId="0" fontId="105" fillId="0" borderId="0" xfId="19072" applyFont="1"/>
    <xf numFmtId="0" fontId="106" fillId="0" borderId="21" xfId="19072" applyFont="1" applyBorder="1" applyAlignment="1"/>
    <xf numFmtId="0" fontId="106" fillId="0" borderId="0" xfId="19072" applyFont="1" applyAlignment="1">
      <alignment horizontal="left" indent="1"/>
    </xf>
    <xf numFmtId="3" fontId="106" fillId="36" borderId="0" xfId="19072" applyNumberFormat="1" applyFont="1" applyFill="1"/>
    <xf numFmtId="3" fontId="106" fillId="36" borderId="0" xfId="19072" applyNumberFormat="1" applyFont="1" applyFill="1" applyAlignment="1">
      <alignment horizontal="center"/>
    </xf>
    <xf numFmtId="3" fontId="106" fillId="0" borderId="0" xfId="19072" applyNumberFormat="1" applyFont="1" applyAlignment="1">
      <alignment horizontal="center"/>
    </xf>
    <xf numFmtId="3" fontId="106" fillId="33" borderId="0" xfId="19072" applyNumberFormat="1" applyFont="1" applyFill="1" applyAlignment="1">
      <alignment horizontal="center"/>
    </xf>
    <xf numFmtId="0" fontId="106" fillId="37" borderId="33" xfId="19072" applyFont="1" applyFill="1" applyBorder="1" applyAlignment="1">
      <alignment horizontal="left"/>
    </xf>
    <xf numFmtId="3" fontId="106" fillId="37" borderId="33" xfId="19072" applyNumberFormat="1" applyFont="1" applyFill="1" applyBorder="1"/>
    <xf numFmtId="3" fontId="106" fillId="37" borderId="33" xfId="19072" applyNumberFormat="1" applyFont="1" applyFill="1" applyBorder="1" applyAlignment="1">
      <alignment horizontal="center"/>
    </xf>
    <xf numFmtId="0" fontId="107" fillId="0" borderId="0" xfId="19072" applyFont="1" applyFill="1"/>
    <xf numFmtId="166" fontId="106" fillId="36" borderId="32" xfId="19072" applyNumberFormat="1" applyFont="1" applyFill="1" applyBorder="1" applyAlignment="1">
      <alignment horizontal="center"/>
    </xf>
    <xf numFmtId="166" fontId="106" fillId="36" borderId="32" xfId="19072" quotePrefix="1" applyNumberFormat="1" applyFont="1" applyFill="1" applyBorder="1" applyAlignment="1">
      <alignment horizontal="center"/>
    </xf>
    <xf numFmtId="0" fontId="17" fillId="25" borderId="0" xfId="19078" applyFont="1" applyFill="1" applyAlignment="1">
      <alignment horizontal="left"/>
    </xf>
    <xf numFmtId="0" fontId="17" fillId="25" borderId="0" xfId="19078" applyFont="1" applyFill="1"/>
    <xf numFmtId="0" fontId="17" fillId="0" borderId="0" xfId="19078" applyFont="1"/>
    <xf numFmtId="0" fontId="17" fillId="25" borderId="0" xfId="19078" applyFont="1" applyFill="1" applyAlignment="1">
      <alignment horizontal="center"/>
    </xf>
    <xf numFmtId="0" fontId="17" fillId="25" borderId="34" xfId="19078" applyFont="1" applyFill="1" applyBorder="1" applyAlignment="1">
      <alignment horizontal="center"/>
    </xf>
    <xf numFmtId="0" fontId="108" fillId="25" borderId="0" xfId="19078" applyFont="1" applyFill="1" applyAlignment="1">
      <alignment horizontal="left"/>
    </xf>
    <xf numFmtId="0" fontId="17" fillId="25" borderId="0" xfId="19078" applyFont="1" applyFill="1" applyBorder="1" applyAlignment="1">
      <alignment horizontal="center"/>
    </xf>
    <xf numFmtId="2" fontId="17" fillId="25" borderId="0" xfId="19078" applyNumberFormat="1" applyFont="1" applyFill="1" applyAlignment="1">
      <alignment horizontal="center"/>
    </xf>
    <xf numFmtId="2" fontId="17" fillId="25" borderId="0" xfId="19078" applyNumberFormat="1" applyFont="1" applyFill="1"/>
    <xf numFmtId="2" fontId="108" fillId="25" borderId="0" xfId="19078" applyNumberFormat="1" applyFont="1" applyFill="1" applyAlignment="1">
      <alignment horizontal="left"/>
    </xf>
    <xf numFmtId="0" fontId="7" fillId="25" borderId="0" xfId="19079" applyFill="1" applyBorder="1" applyAlignment="1"/>
    <xf numFmtId="0" fontId="17" fillId="25" borderId="0" xfId="19078" applyFont="1" applyFill="1" applyAlignment="1">
      <alignment horizontal="center" vertical="center" wrapText="1"/>
    </xf>
    <xf numFmtId="0" fontId="17" fillId="0" borderId="0" xfId="19078" applyFont="1" applyAlignment="1">
      <alignment horizontal="center"/>
    </xf>
    <xf numFmtId="0" fontId="2" fillId="38" borderId="0" xfId="19131" applyFont="1" applyFill="1" applyBorder="1"/>
    <xf numFmtId="0" fontId="2" fillId="0" borderId="0" xfId="19131"/>
    <xf numFmtId="0" fontId="2" fillId="38" borderId="0" xfId="19131" applyFont="1" applyFill="1" applyBorder="1" applyAlignment="1">
      <alignment horizontal="center"/>
    </xf>
    <xf numFmtId="0" fontId="83" fillId="38" borderId="0" xfId="19131" applyFont="1" applyFill="1" applyBorder="1"/>
    <xf numFmtId="4" fontId="2" fillId="38" borderId="0" xfId="19131" applyNumberFormat="1" applyFont="1" applyFill="1" applyBorder="1" applyAlignment="1">
      <alignment horizontal="center"/>
    </xf>
    <xf numFmtId="0" fontId="110" fillId="25" borderId="0" xfId="0" applyFont="1" applyFill="1" applyBorder="1" applyAlignment="1">
      <alignment vertical="center"/>
    </xf>
    <xf numFmtId="0" fontId="111" fillId="25" borderId="25" xfId="0" applyFont="1" applyFill="1" applyBorder="1" applyAlignment="1">
      <alignment horizontal="center" vertical="center"/>
    </xf>
    <xf numFmtId="0" fontId="110" fillId="25" borderId="0" xfId="0" applyFont="1" applyFill="1" applyBorder="1" applyAlignment="1">
      <alignment horizontal="center" vertical="center"/>
    </xf>
    <xf numFmtId="0" fontId="110" fillId="25" borderId="25" xfId="0" applyFont="1" applyFill="1" applyBorder="1" applyAlignment="1">
      <alignment horizontal="center" vertical="center"/>
    </xf>
    <xf numFmtId="1" fontId="47" fillId="25" borderId="0" xfId="1001" applyNumberFormat="1" applyFont="1" applyFill="1" applyBorder="1"/>
    <xf numFmtId="165" fontId="47" fillId="25" borderId="0" xfId="1001" applyNumberFormat="1" applyFont="1" applyFill="1" applyBorder="1"/>
    <xf numFmtId="165" fontId="47" fillId="25" borderId="0" xfId="1001" applyNumberFormat="1" applyFont="1" applyFill="1" applyBorder="1" applyAlignment="1">
      <alignment horizontal="center"/>
    </xf>
    <xf numFmtId="0" fontId="91" fillId="25" borderId="25" xfId="19057" applyFont="1" applyFill="1" applyBorder="1" applyAlignment="1">
      <alignment horizontal="center" vertical="center" wrapText="1"/>
    </xf>
    <xf numFmtId="0" fontId="112" fillId="25" borderId="25" xfId="19057" applyFont="1" applyFill="1" applyBorder="1" applyAlignment="1">
      <alignment horizontal="center" vertical="center" wrapText="1"/>
    </xf>
    <xf numFmtId="0" fontId="66" fillId="25" borderId="0" xfId="19057" applyFont="1" applyFill="1" applyAlignment="1">
      <alignment horizontal="center" vertical="center" wrapText="1"/>
    </xf>
    <xf numFmtId="165" fontId="66" fillId="25" borderId="0" xfId="19057" applyNumberFormat="1" applyFont="1" applyFill="1" applyAlignment="1">
      <alignment horizontal="center" vertical="center" wrapText="1"/>
    </xf>
    <xf numFmtId="0" fontId="91" fillId="25" borderId="0" xfId="19057" applyFont="1" applyFill="1" applyAlignment="1">
      <alignment horizontal="center" vertical="center" wrapText="1"/>
    </xf>
    <xf numFmtId="0" fontId="113" fillId="25" borderId="25" xfId="19057" applyFont="1" applyFill="1" applyBorder="1" applyAlignment="1">
      <alignment horizontal="center" vertical="center" wrapText="1"/>
    </xf>
    <xf numFmtId="165" fontId="48" fillId="25" borderId="25" xfId="19057" applyNumberFormat="1" applyFont="1" applyFill="1" applyBorder="1" applyAlignment="1">
      <alignment horizontal="center" vertical="center" wrapText="1"/>
    </xf>
    <xf numFmtId="0" fontId="60" fillId="25" borderId="0" xfId="0" applyFont="1" applyFill="1" applyAlignment="1">
      <alignment horizontal="center"/>
    </xf>
    <xf numFmtId="0" fontId="88" fillId="25" borderId="0" xfId="0" applyFont="1" applyFill="1" applyAlignment="1">
      <alignment horizontal="center"/>
    </xf>
    <xf numFmtId="0" fontId="52" fillId="25" borderId="0" xfId="0" applyFont="1" applyFill="1" applyAlignment="1">
      <alignment horizontal="center"/>
    </xf>
    <xf numFmtId="0" fontId="62" fillId="25" borderId="0" xfId="0" applyFont="1" applyFill="1"/>
    <xf numFmtId="0" fontId="68" fillId="25" borderId="0" xfId="0" applyFont="1" applyFill="1"/>
    <xf numFmtId="0" fontId="85" fillId="25" borderId="0" xfId="0" applyFont="1" applyFill="1"/>
    <xf numFmtId="0" fontId="84" fillId="31" borderId="24" xfId="0" applyFont="1" applyFill="1" applyBorder="1" applyAlignment="1">
      <alignment horizontal="center"/>
    </xf>
    <xf numFmtId="2" fontId="56" fillId="25" borderId="0" xfId="3455" applyNumberFormat="1" applyFont="1" applyFill="1" applyBorder="1" applyAlignment="1">
      <alignment horizontal="left" vertical="justify" wrapText="1"/>
    </xf>
    <xf numFmtId="2" fontId="56" fillId="25" borderId="0" xfId="3455" quotePrefix="1" applyNumberFormat="1" applyFont="1" applyFill="1" applyBorder="1" applyAlignment="1">
      <alignment horizontal="left" vertical="justify" wrapText="1"/>
    </xf>
    <xf numFmtId="2" fontId="89" fillId="25" borderId="25" xfId="3455" applyNumberFormat="1" applyFont="1" applyFill="1" applyBorder="1" applyAlignment="1">
      <alignment horizontal="center" vertical="center" wrapText="1"/>
    </xf>
    <xf numFmtId="2" fontId="89" fillId="25" borderId="0" xfId="3455" applyNumberFormat="1" applyFont="1" applyFill="1" applyBorder="1" applyAlignment="1">
      <alignment horizontal="center"/>
    </xf>
    <xf numFmtId="2" fontId="89" fillId="25" borderId="25" xfId="3455" applyNumberFormat="1" applyFont="1" applyFill="1" applyBorder="1" applyAlignment="1">
      <alignment horizontal="left" vertical="center" wrapText="1"/>
    </xf>
    <xf numFmtId="0" fontId="52" fillId="25" borderId="0" xfId="0" applyFont="1" applyFill="1" applyBorder="1" applyAlignment="1">
      <alignment horizontal="center"/>
    </xf>
    <xf numFmtId="0" fontId="74" fillId="25" borderId="19" xfId="0" applyFont="1" applyFill="1" applyBorder="1" applyAlignment="1">
      <alignment horizontal="center" vertical="center" wrapText="1"/>
    </xf>
    <xf numFmtId="0" fontId="74" fillId="25" borderId="13" xfId="0" applyFont="1" applyFill="1" applyBorder="1" applyAlignment="1">
      <alignment horizontal="center" vertical="center" wrapText="1"/>
    </xf>
    <xf numFmtId="0" fontId="74" fillId="25" borderId="0" xfId="0" applyFont="1" applyFill="1" applyBorder="1" applyAlignment="1">
      <alignment horizontal="center" vertical="center"/>
    </xf>
    <xf numFmtId="0" fontId="74" fillId="25" borderId="21" xfId="0" applyFont="1" applyFill="1" applyBorder="1" applyAlignment="1">
      <alignment horizontal="center" vertical="center"/>
    </xf>
    <xf numFmtId="0" fontId="60" fillId="25" borderId="0" xfId="0" applyFont="1" applyFill="1"/>
    <xf numFmtId="0" fontId="48" fillId="25" borderId="0" xfId="0" applyFont="1" applyFill="1"/>
    <xf numFmtId="0" fontId="46" fillId="25" borderId="13" xfId="0" applyFont="1" applyFill="1" applyBorder="1" applyAlignment="1">
      <alignment horizontal="center"/>
    </xf>
    <xf numFmtId="0" fontId="46" fillId="25" borderId="13" xfId="0" applyFont="1" applyFill="1" applyBorder="1" applyAlignment="1">
      <alignment horizontal="center" wrapText="1"/>
    </xf>
    <xf numFmtId="0" fontId="49" fillId="25" borderId="0" xfId="19049" applyFont="1" applyFill="1" applyBorder="1" applyAlignment="1">
      <alignment horizontal="center" vertical="center" wrapText="1"/>
    </xf>
    <xf numFmtId="0" fontId="51" fillId="25" borderId="20" xfId="1001" applyFont="1" applyFill="1" applyBorder="1" applyAlignment="1">
      <alignment horizontal="center" vertical="center"/>
    </xf>
    <xf numFmtId="0" fontId="94" fillId="25" borderId="0" xfId="0" applyFont="1" applyFill="1" applyBorder="1" applyAlignment="1">
      <alignment horizontal="center" vertical="center" wrapText="1"/>
    </xf>
    <xf numFmtId="0" fontId="94" fillId="25" borderId="13" xfId="0" applyFont="1" applyFill="1" applyBorder="1" applyAlignment="1">
      <alignment horizontal="center" vertical="center" wrapText="1"/>
    </xf>
    <xf numFmtId="0" fontId="73" fillId="25" borderId="0" xfId="0" applyFont="1" applyFill="1" applyBorder="1" applyAlignment="1">
      <alignment horizontal="center"/>
    </xf>
    <xf numFmtId="1" fontId="73" fillId="25" borderId="0" xfId="0" applyNumberFormat="1" applyFont="1" applyFill="1" applyBorder="1" applyAlignment="1">
      <alignment horizontal="center"/>
    </xf>
    <xf numFmtId="0" fontId="74" fillId="25" borderId="0" xfId="0" applyFont="1" applyFill="1" applyBorder="1" applyAlignment="1">
      <alignment horizontal="center"/>
    </xf>
    <xf numFmtId="0" fontId="47" fillId="25" borderId="0" xfId="0" applyFont="1" applyFill="1" applyBorder="1" applyAlignment="1">
      <alignment horizontal="center" vertical="center"/>
    </xf>
    <xf numFmtId="0" fontId="47" fillId="25" borderId="0" xfId="0" applyFont="1" applyFill="1" applyBorder="1" applyAlignment="1">
      <alignment horizontal="center"/>
    </xf>
    <xf numFmtId="0" fontId="51" fillId="25" borderId="0" xfId="0" applyFont="1" applyFill="1" applyBorder="1" applyAlignment="1">
      <alignment horizontal="center" vertical="center" wrapText="1"/>
    </xf>
    <xf numFmtId="0" fontId="51" fillId="25" borderId="13" xfId="0" applyFont="1" applyFill="1" applyBorder="1" applyAlignment="1">
      <alignment horizontal="center" vertical="center" wrapText="1"/>
    </xf>
    <xf numFmtId="0" fontId="47" fillId="25" borderId="13" xfId="0" applyFont="1" applyFill="1" applyBorder="1" applyAlignment="1">
      <alignment horizontal="center"/>
    </xf>
    <xf numFmtId="0" fontId="42" fillId="25" borderId="25" xfId="0" applyFont="1" applyFill="1" applyBorder="1" applyAlignment="1">
      <alignment horizontal="center"/>
    </xf>
    <xf numFmtId="0" fontId="42" fillId="25" borderId="0" xfId="0" applyFont="1" applyFill="1" applyBorder="1" applyAlignment="1">
      <alignment horizontal="center"/>
    </xf>
    <xf numFmtId="0" fontId="73" fillId="25" borderId="12" xfId="0" applyFont="1" applyFill="1" applyBorder="1" applyAlignment="1">
      <alignment horizontal="center"/>
    </xf>
    <xf numFmtId="0" fontId="73" fillId="25" borderId="17" xfId="0" applyFont="1" applyFill="1" applyBorder="1" applyAlignment="1">
      <alignment horizontal="center"/>
    </xf>
    <xf numFmtId="0" fontId="73" fillId="25" borderId="16" xfId="0" applyFont="1" applyFill="1" applyBorder="1" applyAlignment="1">
      <alignment horizontal="center"/>
    </xf>
    <xf numFmtId="0" fontId="49" fillId="25" borderId="0" xfId="0" applyFont="1" applyFill="1" applyBorder="1"/>
    <xf numFmtId="0" fontId="49" fillId="25" borderId="0" xfId="0" applyFont="1" applyFill="1" applyBorder="1" applyAlignment="1">
      <alignment horizontal="center"/>
    </xf>
    <xf numFmtId="0" fontId="71" fillId="25" borderId="13" xfId="5077" applyFont="1" applyFill="1" applyBorder="1" applyAlignment="1">
      <alignment horizontal="center" vertical="center"/>
    </xf>
    <xf numFmtId="0" fontId="71" fillId="25" borderId="0" xfId="5077" applyFont="1" applyFill="1" applyBorder="1" applyAlignment="1">
      <alignment horizontal="center" vertical="center" wrapText="1"/>
    </xf>
    <xf numFmtId="0" fontId="71" fillId="25" borderId="13" xfId="5077" applyFont="1" applyFill="1" applyBorder="1" applyAlignment="1">
      <alignment horizontal="center"/>
    </xf>
    <xf numFmtId="0" fontId="46" fillId="25" borderId="15" xfId="5077" applyFont="1" applyFill="1" applyBorder="1" applyAlignment="1">
      <alignment horizontal="center" vertical="center"/>
    </xf>
    <xf numFmtId="0" fontId="46" fillId="25" borderId="15" xfId="5077" applyFont="1" applyFill="1" applyBorder="1" applyAlignment="1">
      <alignment horizontal="center"/>
    </xf>
    <xf numFmtId="0" fontId="46" fillId="25" borderId="0" xfId="5077" applyFont="1" applyFill="1" applyBorder="1" applyAlignment="1">
      <alignment horizontal="center" vertical="center" wrapText="1"/>
    </xf>
    <xf numFmtId="0" fontId="46" fillId="25" borderId="15" xfId="5077" applyFont="1" applyFill="1" applyBorder="1" applyAlignment="1">
      <alignment horizontal="center" vertical="center" wrapText="1"/>
    </xf>
    <xf numFmtId="0" fontId="70" fillId="25" borderId="0" xfId="0" applyFont="1" applyFill="1" applyAlignment="1">
      <alignment horizontal="center" vertical="center" wrapText="1"/>
    </xf>
    <xf numFmtId="0" fontId="70" fillId="25" borderId="0" xfId="19057" applyFont="1" applyFill="1" applyAlignment="1">
      <alignment horizontal="center" vertical="center" wrapText="1"/>
    </xf>
    <xf numFmtId="0" fontId="76" fillId="25" borderId="0" xfId="0" applyFont="1" applyFill="1" applyAlignment="1">
      <alignment horizontal="center" vertical="center"/>
    </xf>
    <xf numFmtId="0" fontId="69" fillId="25" borderId="0" xfId="0" applyFont="1" applyFill="1" applyBorder="1" applyAlignment="1">
      <alignment horizontal="center" vertical="center"/>
    </xf>
    <xf numFmtId="0" fontId="49" fillId="25" borderId="0" xfId="0" applyFont="1" applyFill="1"/>
    <xf numFmtId="0" fontId="54" fillId="25" borderId="25" xfId="0" applyFont="1" applyFill="1" applyBorder="1" applyAlignment="1">
      <alignment horizontal="center"/>
    </xf>
    <xf numFmtId="0" fontId="49" fillId="25" borderId="0" xfId="0" applyFont="1" applyFill="1" applyAlignment="1">
      <alignment horizontal="center"/>
    </xf>
  </cellXfs>
  <cellStyles count="19137">
    <cellStyle name="20% - Accent1" xfId="19080"/>
    <cellStyle name="20% - Accent2" xfId="19081"/>
    <cellStyle name="20% - Accent3" xfId="19082"/>
    <cellStyle name="20% - Accent4" xfId="19083"/>
    <cellStyle name="20% - Accent5" xfId="19084"/>
    <cellStyle name="20% - Accent6" xfId="19085"/>
    <cellStyle name="20% - Énfasis1 2" xfId="1"/>
    <cellStyle name="20% - Énfasis1 2 2" xfId="2"/>
    <cellStyle name="20% - Énfasis1 2 2 2" xfId="3"/>
    <cellStyle name="20% - Énfasis1 2 2 3" xfId="4"/>
    <cellStyle name="20% - Énfasis1 2 3" xfId="5"/>
    <cellStyle name="20% - Énfasis1 2 4" xfId="6"/>
    <cellStyle name="20% - Énfasis1 3" xfId="7"/>
    <cellStyle name="20% - Énfasis1 3 2" xfId="8"/>
    <cellStyle name="20% - Énfasis1 3 3" xfId="9"/>
    <cellStyle name="20% - Énfasis1 4" xfId="10"/>
    <cellStyle name="20% - Énfasis1 4 2" xfId="11"/>
    <cellStyle name="20% - Énfasis1 5" xfId="12"/>
    <cellStyle name="20% - Énfasis2 2" xfId="13"/>
    <cellStyle name="20% - Énfasis2 2 2" xfId="14"/>
    <cellStyle name="20% - Énfasis2 2 2 2" xfId="15"/>
    <cellStyle name="20% - Énfasis2 2 2 3" xfId="16"/>
    <cellStyle name="20% - Énfasis2 2 3" xfId="17"/>
    <cellStyle name="20% - Énfasis2 2 4" xfId="18"/>
    <cellStyle name="20% - Énfasis2 3" xfId="19"/>
    <cellStyle name="20% - Énfasis2 3 2" xfId="20"/>
    <cellStyle name="20% - Énfasis2 3 3" xfId="21"/>
    <cellStyle name="20% - Énfasis2 4" xfId="22"/>
    <cellStyle name="20% - Énfasis2 4 2" xfId="23"/>
    <cellStyle name="20% - Énfasis2 5" xfId="24"/>
    <cellStyle name="20% - Énfasis3 2" xfId="25"/>
    <cellStyle name="20% - Énfasis3 2 2" xfId="26"/>
    <cellStyle name="20% - Énfasis3 2 2 2" xfId="27"/>
    <cellStyle name="20% - Énfasis3 2 2 3" xfId="28"/>
    <cellStyle name="20% - Énfasis3 2 3" xfId="29"/>
    <cellStyle name="20% - Énfasis3 2 4" xfId="30"/>
    <cellStyle name="20% - Énfasis3 3" xfId="31"/>
    <cellStyle name="20% - Énfasis3 3 2" xfId="32"/>
    <cellStyle name="20% - Énfasis3 3 3" xfId="33"/>
    <cellStyle name="20% - Énfasis3 4" xfId="34"/>
    <cellStyle name="20% - Énfasis3 4 2" xfId="35"/>
    <cellStyle name="20% - Énfasis3 5" xfId="36"/>
    <cellStyle name="20% - Énfasis4 2" xfId="37"/>
    <cellStyle name="20% - Énfasis4 2 2" xfId="38"/>
    <cellStyle name="20% - Énfasis4 2 2 2" xfId="39"/>
    <cellStyle name="20% - Énfasis4 2 2 3" xfId="40"/>
    <cellStyle name="20% - Énfasis4 2 3" xfId="41"/>
    <cellStyle name="20% - Énfasis4 2 4" xfId="42"/>
    <cellStyle name="20% - Énfasis4 3" xfId="43"/>
    <cellStyle name="20% - Énfasis4 3 2" xfId="44"/>
    <cellStyle name="20% - Énfasis4 3 3" xfId="45"/>
    <cellStyle name="20% - Énfasis4 4" xfId="46"/>
    <cellStyle name="20% - Énfasis4 4 2" xfId="47"/>
    <cellStyle name="20% - Énfasis4 5" xfId="48"/>
    <cellStyle name="20% - Énfasis5 2" xfId="49"/>
    <cellStyle name="20% - Énfasis5 2 2" xfId="50"/>
    <cellStyle name="20% - Énfasis5 2 2 2" xfId="51"/>
    <cellStyle name="20% - Énfasis5 2 2 3" xfId="52"/>
    <cellStyle name="20% - Énfasis5 2 3" xfId="53"/>
    <cellStyle name="20% - Énfasis5 2 4" xfId="54"/>
    <cellStyle name="20% - Énfasis5 3" xfId="55"/>
    <cellStyle name="20% - Énfasis5 3 2" xfId="56"/>
    <cellStyle name="20% - Énfasis5 3 3" xfId="57"/>
    <cellStyle name="20% - Énfasis5 4" xfId="58"/>
    <cellStyle name="20% - Énfasis5 4 2" xfId="59"/>
    <cellStyle name="20% - Énfasis5 5" xfId="60"/>
    <cellStyle name="20% - Énfasis6 2" xfId="61"/>
    <cellStyle name="20% - Énfasis6 2 2" xfId="62"/>
    <cellStyle name="20% - Énfasis6 2 2 2" xfId="63"/>
    <cellStyle name="20% - Énfasis6 2 2 3" xfId="64"/>
    <cellStyle name="20% - Énfasis6 2 3" xfId="65"/>
    <cellStyle name="20% - Énfasis6 2 4" xfId="66"/>
    <cellStyle name="20% - Énfasis6 3" xfId="67"/>
    <cellStyle name="20% - Énfasis6 3 2" xfId="68"/>
    <cellStyle name="20% - Énfasis6 3 3" xfId="69"/>
    <cellStyle name="20% - Énfasis6 4" xfId="70"/>
    <cellStyle name="20% - Énfasis6 4 2" xfId="71"/>
    <cellStyle name="20% - Énfasis6 5" xfId="72"/>
    <cellStyle name="40% - Accent1" xfId="19086"/>
    <cellStyle name="40% - Accent2" xfId="19087"/>
    <cellStyle name="40% - Accent3" xfId="19088"/>
    <cellStyle name="40% - Accent4" xfId="19089"/>
    <cellStyle name="40% - Accent5" xfId="19090"/>
    <cellStyle name="40% - Accent6" xfId="19091"/>
    <cellStyle name="40% - Énfasis1 2" xfId="73"/>
    <cellStyle name="40% - Énfasis1 2 2" xfId="74"/>
    <cellStyle name="40% - Énfasis1 2 2 2" xfId="75"/>
    <cellStyle name="40% - Énfasis1 2 2 3" xfId="76"/>
    <cellStyle name="40% - Énfasis1 2 3" xfId="77"/>
    <cellStyle name="40% - Énfasis1 2 4" xfId="78"/>
    <cellStyle name="40% - Énfasis1 3" xfId="79"/>
    <cellStyle name="40% - Énfasis1 3 2" xfId="80"/>
    <cellStyle name="40% - Énfasis1 3 3" xfId="81"/>
    <cellStyle name="40% - Énfasis1 4" xfId="82"/>
    <cellStyle name="40% - Énfasis1 4 2" xfId="83"/>
    <cellStyle name="40% - Énfasis1 5" xfId="84"/>
    <cellStyle name="40% - Énfasis2 2" xfId="85"/>
    <cellStyle name="40% - Énfasis2 2 2" xfId="86"/>
    <cellStyle name="40% - Énfasis2 2 2 2" xfId="87"/>
    <cellStyle name="40% - Énfasis2 2 2 3" xfId="88"/>
    <cellStyle name="40% - Énfasis2 2 3" xfId="89"/>
    <cellStyle name="40% - Énfasis2 2 4" xfId="90"/>
    <cellStyle name="40% - Énfasis2 3" xfId="91"/>
    <cellStyle name="40% - Énfasis2 3 2" xfId="92"/>
    <cellStyle name="40% - Énfasis2 3 3" xfId="93"/>
    <cellStyle name="40% - Énfasis2 4" xfId="94"/>
    <cellStyle name="40% - Énfasis2 4 2" xfId="95"/>
    <cellStyle name="40% - Énfasis2 5" xfId="96"/>
    <cellStyle name="40% - Énfasis3 2" xfId="97"/>
    <cellStyle name="40% - Énfasis3 2 2" xfId="98"/>
    <cellStyle name="40% - Énfasis3 2 2 2" xfId="99"/>
    <cellStyle name="40% - Énfasis3 2 2 3" xfId="100"/>
    <cellStyle name="40% - Énfasis3 2 3" xfId="101"/>
    <cellStyle name="40% - Énfasis3 2 4" xfId="102"/>
    <cellStyle name="40% - Énfasis3 3" xfId="103"/>
    <cellStyle name="40% - Énfasis3 3 2" xfId="104"/>
    <cellStyle name="40% - Énfasis3 3 3" xfId="105"/>
    <cellStyle name="40% - Énfasis3 4" xfId="106"/>
    <cellStyle name="40% - Énfasis3 4 2" xfId="107"/>
    <cellStyle name="40% - Énfasis3 5" xfId="108"/>
    <cellStyle name="40% - Énfasis4 2" xfId="109"/>
    <cellStyle name="40% - Énfasis4 2 2" xfId="110"/>
    <cellStyle name="40% - Énfasis4 2 2 2" xfId="111"/>
    <cellStyle name="40% - Énfasis4 2 2 3" xfId="112"/>
    <cellStyle name="40% - Énfasis4 2 3" xfId="113"/>
    <cellStyle name="40% - Énfasis4 2 4" xfId="114"/>
    <cellStyle name="40% - Énfasis4 3" xfId="115"/>
    <cellStyle name="40% - Énfasis4 3 2" xfId="116"/>
    <cellStyle name="40% - Énfasis4 3 3" xfId="117"/>
    <cellStyle name="40% - Énfasis4 4" xfId="118"/>
    <cellStyle name="40% - Énfasis4 4 2" xfId="119"/>
    <cellStyle name="40% - Énfasis4 5" xfId="120"/>
    <cellStyle name="40% - Énfasis5 2" xfId="121"/>
    <cellStyle name="40% - Énfasis5 2 2" xfId="122"/>
    <cellStyle name="40% - Énfasis5 2 2 2" xfId="123"/>
    <cellStyle name="40% - Énfasis5 2 2 3" xfId="124"/>
    <cellStyle name="40% - Énfasis5 2 3" xfId="125"/>
    <cellStyle name="40% - Énfasis5 2 4" xfId="126"/>
    <cellStyle name="40% - Énfasis5 3" xfId="127"/>
    <cellStyle name="40% - Énfasis5 3 2" xfId="128"/>
    <cellStyle name="40% - Énfasis5 3 3" xfId="129"/>
    <cellStyle name="40% - Énfasis5 4" xfId="130"/>
    <cellStyle name="40% - Énfasis5 4 2" xfId="131"/>
    <cellStyle name="40% - Énfasis5 5" xfId="132"/>
    <cellStyle name="40% - Énfasis6 2" xfId="133"/>
    <cellStyle name="40% - Énfasis6 2 2" xfId="134"/>
    <cellStyle name="40% - Énfasis6 2 2 2" xfId="135"/>
    <cellStyle name="40% - Énfasis6 2 2 3" xfId="136"/>
    <cellStyle name="40% - Énfasis6 2 3" xfId="137"/>
    <cellStyle name="40% - Énfasis6 2 4" xfId="138"/>
    <cellStyle name="40% - Énfasis6 3" xfId="139"/>
    <cellStyle name="40% - Énfasis6 3 2" xfId="140"/>
    <cellStyle name="40% - Énfasis6 3 3" xfId="141"/>
    <cellStyle name="40% - Énfasis6 4" xfId="142"/>
    <cellStyle name="40% - Énfasis6 4 2" xfId="143"/>
    <cellStyle name="40% - Énfasis6 5" xfId="144"/>
    <cellStyle name="60% - Accent1" xfId="19092"/>
    <cellStyle name="60% - Accent2" xfId="19093"/>
    <cellStyle name="60% - Accent3" xfId="19094"/>
    <cellStyle name="60% - Accent4" xfId="19095"/>
    <cellStyle name="60% - Accent5" xfId="19096"/>
    <cellStyle name="60% - Accent6" xfId="19097"/>
    <cellStyle name="60% - Énfasis1 2" xfId="145"/>
    <cellStyle name="60% - Énfasis1 2 2" xfId="146"/>
    <cellStyle name="60% - Énfasis1 2 2 2" xfId="147"/>
    <cellStyle name="60% - Énfasis1 2 2 3" xfId="148"/>
    <cellStyle name="60% - Énfasis1 2 3" xfId="149"/>
    <cellStyle name="60% - Énfasis1 2 4" xfId="150"/>
    <cellStyle name="60% - Énfasis1 3" xfId="151"/>
    <cellStyle name="60% - Énfasis1 3 2" xfId="152"/>
    <cellStyle name="60% - Énfasis1 3 3" xfId="153"/>
    <cellStyle name="60% - Énfasis1 4" xfId="154"/>
    <cellStyle name="60% - Énfasis1 4 2" xfId="155"/>
    <cellStyle name="60% - Énfasis1 5" xfId="156"/>
    <cellStyle name="60% - Énfasis2 2" xfId="157"/>
    <cellStyle name="60% - Énfasis2 2 2" xfId="158"/>
    <cellStyle name="60% - Énfasis2 2 2 2" xfId="159"/>
    <cellStyle name="60% - Énfasis2 2 2 3" xfId="160"/>
    <cellStyle name="60% - Énfasis2 2 3" xfId="161"/>
    <cellStyle name="60% - Énfasis2 2 4" xfId="162"/>
    <cellStyle name="60% - Énfasis2 3" xfId="163"/>
    <cellStyle name="60% - Énfasis2 3 2" xfId="164"/>
    <cellStyle name="60% - Énfasis2 3 3" xfId="165"/>
    <cellStyle name="60% - Énfasis2 4" xfId="166"/>
    <cellStyle name="60% - Énfasis2 4 2" xfId="167"/>
    <cellStyle name="60% - Énfasis2 5" xfId="168"/>
    <cellStyle name="60% - Énfasis3 2" xfId="169"/>
    <cellStyle name="60% - Énfasis3 2 2" xfId="170"/>
    <cellStyle name="60% - Énfasis3 2 2 2" xfId="171"/>
    <cellStyle name="60% - Énfasis3 2 2 3" xfId="172"/>
    <cellStyle name="60% - Énfasis3 2 3" xfId="173"/>
    <cellStyle name="60% - Énfasis3 2 4" xfId="174"/>
    <cellStyle name="60% - Énfasis3 3" xfId="175"/>
    <cellStyle name="60% - Énfasis3 3 2" xfId="176"/>
    <cellStyle name="60% - Énfasis3 3 3" xfId="177"/>
    <cellStyle name="60% - Énfasis3 4" xfId="178"/>
    <cellStyle name="60% - Énfasis3 4 2" xfId="179"/>
    <cellStyle name="60% - Énfasis3 5" xfId="180"/>
    <cellStyle name="60% - Énfasis4 2" xfId="181"/>
    <cellStyle name="60% - Énfasis4 2 2" xfId="182"/>
    <cellStyle name="60% - Énfasis4 2 2 2" xfId="183"/>
    <cellStyle name="60% - Énfasis4 2 2 3" xfId="184"/>
    <cellStyle name="60% - Énfasis4 2 3" xfId="185"/>
    <cellStyle name="60% - Énfasis4 2 4" xfId="186"/>
    <cellStyle name="60% - Énfasis4 3" xfId="187"/>
    <cellStyle name="60% - Énfasis4 3 2" xfId="188"/>
    <cellStyle name="60% - Énfasis4 3 3" xfId="189"/>
    <cellStyle name="60% - Énfasis4 4" xfId="190"/>
    <cellStyle name="60% - Énfasis4 4 2" xfId="191"/>
    <cellStyle name="60% - Énfasis4 5" xfId="192"/>
    <cellStyle name="60% - Énfasis5 2" xfId="193"/>
    <cellStyle name="60% - Énfasis5 2 2" xfId="194"/>
    <cellStyle name="60% - Énfasis5 2 2 2" xfId="195"/>
    <cellStyle name="60% - Énfasis5 2 2 3" xfId="196"/>
    <cellStyle name="60% - Énfasis5 2 3" xfId="197"/>
    <cellStyle name="60% - Énfasis5 2 4" xfId="198"/>
    <cellStyle name="60% - Énfasis5 3" xfId="199"/>
    <cellStyle name="60% - Énfasis5 3 2" xfId="200"/>
    <cellStyle name="60% - Énfasis5 3 3" xfId="201"/>
    <cellStyle name="60% - Énfasis5 4" xfId="202"/>
    <cellStyle name="60% - Énfasis5 4 2" xfId="203"/>
    <cellStyle name="60% - Énfasis5 5" xfId="204"/>
    <cellStyle name="60% - Énfasis6 2" xfId="205"/>
    <cellStyle name="60% - Énfasis6 2 2" xfId="206"/>
    <cellStyle name="60% - Énfasis6 2 2 2" xfId="207"/>
    <cellStyle name="60% - Énfasis6 2 2 3" xfId="208"/>
    <cellStyle name="60% - Énfasis6 2 3" xfId="209"/>
    <cellStyle name="60% - Énfasis6 2 4" xfId="210"/>
    <cellStyle name="60% - Énfasis6 3" xfId="211"/>
    <cellStyle name="60% - Énfasis6 3 2" xfId="212"/>
    <cellStyle name="60% - Énfasis6 3 3" xfId="213"/>
    <cellStyle name="60% - Énfasis6 4" xfId="214"/>
    <cellStyle name="60% - Énfasis6 4 2" xfId="215"/>
    <cellStyle name="60% - Énfasis6 5" xfId="216"/>
    <cellStyle name="Accent1" xfId="19098"/>
    <cellStyle name="Accent2" xfId="19099"/>
    <cellStyle name="Accent3" xfId="19100"/>
    <cellStyle name="Accent4" xfId="19101"/>
    <cellStyle name="Accent5" xfId="19102"/>
    <cellStyle name="Accent6" xfId="19103"/>
    <cellStyle name="Bad" xfId="19104"/>
    <cellStyle name="Buena 2" xfId="217"/>
    <cellStyle name="Buena 2 2" xfId="218"/>
    <cellStyle name="Buena 2 2 2" xfId="219"/>
    <cellStyle name="Buena 2 2 3" xfId="220"/>
    <cellStyle name="Buena 2 3" xfId="221"/>
    <cellStyle name="Buena 2 4" xfId="222"/>
    <cellStyle name="Buena 3" xfId="223"/>
    <cellStyle name="Buena 3 2" xfId="224"/>
    <cellStyle name="Buena 3 3" xfId="225"/>
    <cellStyle name="Buena 4" xfId="226"/>
    <cellStyle name="Buena 4 2" xfId="227"/>
    <cellStyle name="Buena 5" xfId="228"/>
    <cellStyle name="Calculation" xfId="19105"/>
    <cellStyle name="Cálculo 2" xfId="229"/>
    <cellStyle name="Cálculo 2 2" xfId="230"/>
    <cellStyle name="Cálculo 2 2 2" xfId="231"/>
    <cellStyle name="Cálculo 2 2 3" xfId="232"/>
    <cellStyle name="Cálculo 2 3" xfId="233"/>
    <cellStyle name="Cálculo 2 4" xfId="234"/>
    <cellStyle name="Cálculo 3" xfId="235"/>
    <cellStyle name="Cálculo 3 2" xfId="236"/>
    <cellStyle name="Cálculo 3 3" xfId="237"/>
    <cellStyle name="Cálculo 4" xfId="238"/>
    <cellStyle name="Cálculo 4 2" xfId="239"/>
    <cellStyle name="Cálculo 5" xfId="240"/>
    <cellStyle name="Celda de comprobación 2" xfId="241"/>
    <cellStyle name="Celda de comprobación 2 2" xfId="242"/>
    <cellStyle name="Celda de comprobación 2 2 2" xfId="243"/>
    <cellStyle name="Celda de comprobación 2 2 3" xfId="244"/>
    <cellStyle name="Celda de comprobación 2 3" xfId="245"/>
    <cellStyle name="Celda de comprobación 2 4" xfId="246"/>
    <cellStyle name="Celda de comprobación 3" xfId="247"/>
    <cellStyle name="Celda de comprobación 3 2" xfId="248"/>
    <cellStyle name="Celda de comprobación 3 3" xfId="249"/>
    <cellStyle name="Celda de comprobación 4" xfId="250"/>
    <cellStyle name="Celda de comprobación 4 2" xfId="251"/>
    <cellStyle name="Celda de comprobación 5" xfId="252"/>
    <cellStyle name="Celda vinculada 2" xfId="253"/>
    <cellStyle name="Celda vinculada 2 2" xfId="254"/>
    <cellStyle name="Celda vinculada 2 2 2" xfId="255"/>
    <cellStyle name="Celda vinculada 2 2 3" xfId="256"/>
    <cellStyle name="Celda vinculada 2 3" xfId="257"/>
    <cellStyle name="Celda vinculada 2 4" xfId="258"/>
    <cellStyle name="Celda vinculada 3" xfId="259"/>
    <cellStyle name="Celda vinculada 3 2" xfId="260"/>
    <cellStyle name="Celda vinculada 3 3" xfId="261"/>
    <cellStyle name="Celda vinculada 4" xfId="262"/>
    <cellStyle name="Celda vinculada 4 2" xfId="263"/>
    <cellStyle name="Celda vinculada 5" xfId="264"/>
    <cellStyle name="Check Cell" xfId="19106"/>
    <cellStyle name="Comma 2" xfId="19107"/>
    <cellStyle name="Encabezado 4 2" xfId="265"/>
    <cellStyle name="Encabezado 4 2 2" xfId="266"/>
    <cellStyle name="Encabezado 4 2 2 2" xfId="267"/>
    <cellStyle name="Encabezado 4 2 2 3" xfId="268"/>
    <cellStyle name="Encabezado 4 2 3" xfId="269"/>
    <cellStyle name="Encabezado 4 2 4" xfId="270"/>
    <cellStyle name="Encabezado 4 3" xfId="271"/>
    <cellStyle name="Encabezado 4 3 2" xfId="272"/>
    <cellStyle name="Encabezado 4 3 3" xfId="273"/>
    <cellStyle name="Encabezado 4 4" xfId="274"/>
    <cellStyle name="Encabezado 4 4 2" xfId="275"/>
    <cellStyle name="Encabezado 4 5" xfId="276"/>
    <cellStyle name="Énfasis1 2" xfId="277"/>
    <cellStyle name="Énfasis1 2 2" xfId="278"/>
    <cellStyle name="Énfasis1 2 2 2" xfId="279"/>
    <cellStyle name="Énfasis1 2 2 3" xfId="280"/>
    <cellStyle name="Énfasis1 2 3" xfId="281"/>
    <cellStyle name="Énfasis1 2 4" xfId="282"/>
    <cellStyle name="Énfasis1 3" xfId="283"/>
    <cellStyle name="Énfasis1 3 2" xfId="284"/>
    <cellStyle name="Énfasis1 3 3" xfId="285"/>
    <cellStyle name="Énfasis1 4" xfId="286"/>
    <cellStyle name="Énfasis1 4 2" xfId="287"/>
    <cellStyle name="Énfasis1 5" xfId="288"/>
    <cellStyle name="Énfasis2 2" xfId="289"/>
    <cellStyle name="Énfasis2 2 2" xfId="290"/>
    <cellStyle name="Énfasis2 2 2 2" xfId="291"/>
    <cellStyle name="Énfasis2 2 2 3" xfId="292"/>
    <cellStyle name="Énfasis2 2 3" xfId="293"/>
    <cellStyle name="Énfasis2 2 4" xfId="294"/>
    <cellStyle name="Énfasis2 3" xfId="295"/>
    <cellStyle name="Énfasis2 3 2" xfId="296"/>
    <cellStyle name="Énfasis2 3 3" xfId="297"/>
    <cellStyle name="Énfasis2 4" xfId="298"/>
    <cellStyle name="Énfasis2 4 2" xfId="299"/>
    <cellStyle name="Énfasis2 5" xfId="300"/>
    <cellStyle name="Énfasis3 2" xfId="301"/>
    <cellStyle name="Énfasis3 2 2" xfId="302"/>
    <cellStyle name="Énfasis3 2 2 2" xfId="303"/>
    <cellStyle name="Énfasis3 2 2 3" xfId="304"/>
    <cellStyle name="Énfasis3 2 3" xfId="305"/>
    <cellStyle name="Énfasis3 2 4" xfId="306"/>
    <cellStyle name="Énfasis3 3" xfId="307"/>
    <cellStyle name="Énfasis3 3 2" xfId="308"/>
    <cellStyle name="Énfasis3 3 3" xfId="309"/>
    <cellStyle name="Énfasis3 4" xfId="310"/>
    <cellStyle name="Énfasis3 4 2" xfId="311"/>
    <cellStyle name="Énfasis3 5" xfId="312"/>
    <cellStyle name="Énfasis4 2" xfId="313"/>
    <cellStyle name="Énfasis4 2 2" xfId="314"/>
    <cellStyle name="Énfasis4 2 2 2" xfId="315"/>
    <cellStyle name="Énfasis4 2 2 3" xfId="316"/>
    <cellStyle name="Énfasis4 2 3" xfId="317"/>
    <cellStyle name="Énfasis4 2 4" xfId="318"/>
    <cellStyle name="Énfasis4 3" xfId="319"/>
    <cellStyle name="Énfasis4 3 2" xfId="320"/>
    <cellStyle name="Énfasis4 3 3" xfId="321"/>
    <cellStyle name="Énfasis4 4" xfId="322"/>
    <cellStyle name="Énfasis4 4 2" xfId="323"/>
    <cellStyle name="Énfasis4 5" xfId="324"/>
    <cellStyle name="Énfasis5 2" xfId="325"/>
    <cellStyle name="Énfasis5 2 2" xfId="326"/>
    <cellStyle name="Énfasis5 2 2 2" xfId="327"/>
    <cellStyle name="Énfasis5 2 2 3" xfId="328"/>
    <cellStyle name="Énfasis5 2 3" xfId="329"/>
    <cellStyle name="Énfasis5 2 4" xfId="330"/>
    <cellStyle name="Énfasis5 3" xfId="331"/>
    <cellStyle name="Énfasis5 3 2" xfId="332"/>
    <cellStyle name="Énfasis5 3 3" xfId="333"/>
    <cellStyle name="Énfasis5 4" xfId="334"/>
    <cellStyle name="Énfasis5 4 2" xfId="335"/>
    <cellStyle name="Énfasis5 5" xfId="336"/>
    <cellStyle name="Énfasis6 2" xfId="337"/>
    <cellStyle name="Énfasis6 2 2" xfId="338"/>
    <cellStyle name="Énfasis6 2 2 2" xfId="339"/>
    <cellStyle name="Énfasis6 2 2 3" xfId="340"/>
    <cellStyle name="Énfasis6 2 3" xfId="341"/>
    <cellStyle name="Énfasis6 2 4" xfId="342"/>
    <cellStyle name="Énfasis6 3" xfId="343"/>
    <cellStyle name="Énfasis6 3 2" xfId="344"/>
    <cellStyle name="Énfasis6 3 3" xfId="345"/>
    <cellStyle name="Énfasis6 4" xfId="346"/>
    <cellStyle name="Énfasis6 4 2" xfId="347"/>
    <cellStyle name="Énfasis6 5" xfId="348"/>
    <cellStyle name="Entrada 2" xfId="349"/>
    <cellStyle name="Entrada 2 2" xfId="350"/>
    <cellStyle name="Entrada 2 2 2" xfId="351"/>
    <cellStyle name="Entrada 2 2 3" xfId="352"/>
    <cellStyle name="Entrada 2 3" xfId="353"/>
    <cellStyle name="Entrada 2 4" xfId="354"/>
    <cellStyle name="Entrada 3" xfId="355"/>
    <cellStyle name="Entrada 3 2" xfId="356"/>
    <cellStyle name="Entrada 3 3" xfId="357"/>
    <cellStyle name="Entrada 4" xfId="358"/>
    <cellStyle name="Entrada 4 2" xfId="359"/>
    <cellStyle name="Entrada 5" xfId="360"/>
    <cellStyle name="Euro" xfId="361"/>
    <cellStyle name="Euro 10" xfId="362"/>
    <cellStyle name="Euro 10 2" xfId="363"/>
    <cellStyle name="Euro 10 2 2" xfId="4673"/>
    <cellStyle name="Euro 10 3" xfId="364"/>
    <cellStyle name="Euro 10 3 2" xfId="4674"/>
    <cellStyle name="Euro 10 4" xfId="3633"/>
    <cellStyle name="Euro 11" xfId="365"/>
    <cellStyle name="Euro 11 2" xfId="366"/>
    <cellStyle name="Euro 11 2 2" xfId="4675"/>
    <cellStyle name="Euro 11 3" xfId="367"/>
    <cellStyle name="Euro 11 3 2" xfId="4676"/>
    <cellStyle name="Euro 11 4" xfId="3634"/>
    <cellStyle name="Euro 12" xfId="368"/>
    <cellStyle name="Euro 12 2" xfId="369"/>
    <cellStyle name="Euro 12 2 2" xfId="4677"/>
    <cellStyle name="Euro 12 3" xfId="370"/>
    <cellStyle name="Euro 12 3 2" xfId="4678"/>
    <cellStyle name="Euro 12 4" xfId="3635"/>
    <cellStyle name="Euro 13" xfId="371"/>
    <cellStyle name="Euro 13 2" xfId="372"/>
    <cellStyle name="Euro 13 2 2" xfId="4679"/>
    <cellStyle name="Euro 13 3" xfId="373"/>
    <cellStyle name="Euro 13 3 2" xfId="4680"/>
    <cellStyle name="Euro 13 4" xfId="3636"/>
    <cellStyle name="Euro 14" xfId="374"/>
    <cellStyle name="Euro 14 2" xfId="375"/>
    <cellStyle name="Euro 14 2 2" xfId="4681"/>
    <cellStyle name="Euro 14 3" xfId="376"/>
    <cellStyle name="Euro 14 3 2" xfId="4682"/>
    <cellStyle name="Euro 14 4" xfId="3637"/>
    <cellStyle name="Euro 15" xfId="377"/>
    <cellStyle name="Euro 15 2" xfId="378"/>
    <cellStyle name="Euro 15 2 2" xfId="4683"/>
    <cellStyle name="Euro 15 3" xfId="379"/>
    <cellStyle name="Euro 15 3 2" xfId="4684"/>
    <cellStyle name="Euro 15 4" xfId="3638"/>
    <cellStyle name="Euro 16" xfId="380"/>
    <cellStyle name="Euro 16 2" xfId="381"/>
    <cellStyle name="Euro 16 2 2" xfId="4685"/>
    <cellStyle name="Euro 16 3" xfId="382"/>
    <cellStyle name="Euro 16 3 2" xfId="4686"/>
    <cellStyle name="Euro 16 4" xfId="3639"/>
    <cellStyle name="Euro 17" xfId="383"/>
    <cellStyle name="Euro 17 2" xfId="384"/>
    <cellStyle name="Euro 17 2 2" xfId="4687"/>
    <cellStyle name="Euro 17 3" xfId="385"/>
    <cellStyle name="Euro 17 3 2" xfId="4688"/>
    <cellStyle name="Euro 17 4" xfId="3640"/>
    <cellStyle name="Euro 18" xfId="386"/>
    <cellStyle name="Euro 18 2" xfId="387"/>
    <cellStyle name="Euro 18 2 2" xfId="4689"/>
    <cellStyle name="Euro 18 3" xfId="388"/>
    <cellStyle name="Euro 18 3 2" xfId="4690"/>
    <cellStyle name="Euro 18 4" xfId="3641"/>
    <cellStyle name="Euro 19" xfId="3632"/>
    <cellStyle name="Euro 2" xfId="389"/>
    <cellStyle name="Euro 2 10" xfId="390"/>
    <cellStyle name="Euro 2 10 2" xfId="391"/>
    <cellStyle name="Euro 2 10 2 2" xfId="4691"/>
    <cellStyle name="Euro 2 10 3" xfId="392"/>
    <cellStyle name="Euro 2 10 3 2" xfId="4692"/>
    <cellStyle name="Euro 2 10 4" xfId="3643"/>
    <cellStyle name="Euro 2 11" xfId="393"/>
    <cellStyle name="Euro 2 11 2" xfId="394"/>
    <cellStyle name="Euro 2 11 2 2" xfId="4693"/>
    <cellStyle name="Euro 2 11 3" xfId="395"/>
    <cellStyle name="Euro 2 11 3 2" xfId="4694"/>
    <cellStyle name="Euro 2 11 4" xfId="3644"/>
    <cellStyle name="Euro 2 12" xfId="396"/>
    <cellStyle name="Euro 2 12 2" xfId="397"/>
    <cellStyle name="Euro 2 12 2 2" xfId="4695"/>
    <cellStyle name="Euro 2 12 3" xfId="398"/>
    <cellStyle name="Euro 2 12 3 2" xfId="4696"/>
    <cellStyle name="Euro 2 12 4" xfId="3645"/>
    <cellStyle name="Euro 2 13" xfId="399"/>
    <cellStyle name="Euro 2 13 2" xfId="400"/>
    <cellStyle name="Euro 2 13 2 2" xfId="4697"/>
    <cellStyle name="Euro 2 13 3" xfId="401"/>
    <cellStyle name="Euro 2 13 3 2" xfId="4698"/>
    <cellStyle name="Euro 2 13 4" xfId="3646"/>
    <cellStyle name="Euro 2 14" xfId="402"/>
    <cellStyle name="Euro 2 14 2" xfId="403"/>
    <cellStyle name="Euro 2 14 2 2" xfId="4699"/>
    <cellStyle name="Euro 2 14 3" xfId="404"/>
    <cellStyle name="Euro 2 14 3 2" xfId="4700"/>
    <cellStyle name="Euro 2 14 4" xfId="3647"/>
    <cellStyle name="Euro 2 15" xfId="405"/>
    <cellStyle name="Euro 2 15 2" xfId="406"/>
    <cellStyle name="Euro 2 15 2 2" xfId="4701"/>
    <cellStyle name="Euro 2 15 3" xfId="407"/>
    <cellStyle name="Euro 2 15 3 2" xfId="4702"/>
    <cellStyle name="Euro 2 15 4" xfId="3648"/>
    <cellStyle name="Euro 2 16" xfId="408"/>
    <cellStyle name="Euro 2 16 2" xfId="409"/>
    <cellStyle name="Euro 2 16 2 2" xfId="4703"/>
    <cellStyle name="Euro 2 16 3" xfId="410"/>
    <cellStyle name="Euro 2 16 3 2" xfId="4704"/>
    <cellStyle name="Euro 2 16 4" xfId="3649"/>
    <cellStyle name="Euro 2 17" xfId="411"/>
    <cellStyle name="Euro 2 17 2" xfId="412"/>
    <cellStyle name="Euro 2 17 2 2" xfId="4705"/>
    <cellStyle name="Euro 2 17 3" xfId="413"/>
    <cellStyle name="Euro 2 17 3 2" xfId="4706"/>
    <cellStyle name="Euro 2 17 4" xfId="3650"/>
    <cellStyle name="Euro 2 18" xfId="3642"/>
    <cellStyle name="Euro 2 2" xfId="414"/>
    <cellStyle name="Euro 2 2 2" xfId="415"/>
    <cellStyle name="Euro 2 2 2 2" xfId="4707"/>
    <cellStyle name="Euro 2 2 3" xfId="416"/>
    <cellStyle name="Euro 2 2 3 2" xfId="4708"/>
    <cellStyle name="Euro 2 2 4" xfId="3651"/>
    <cellStyle name="Euro 2 3" xfId="417"/>
    <cellStyle name="Euro 2 3 2" xfId="418"/>
    <cellStyle name="Euro 2 3 2 2" xfId="4709"/>
    <cellStyle name="Euro 2 3 3" xfId="419"/>
    <cellStyle name="Euro 2 3 3 2" xfId="4710"/>
    <cellStyle name="Euro 2 3 4" xfId="3652"/>
    <cellStyle name="Euro 2 4" xfId="420"/>
    <cellStyle name="Euro 2 4 2" xfId="421"/>
    <cellStyle name="Euro 2 4 2 2" xfId="4711"/>
    <cellStyle name="Euro 2 4 3" xfId="422"/>
    <cellStyle name="Euro 2 4 3 2" xfId="4712"/>
    <cellStyle name="Euro 2 4 4" xfId="3653"/>
    <cellStyle name="Euro 2 5" xfId="423"/>
    <cellStyle name="Euro 2 5 2" xfId="424"/>
    <cellStyle name="Euro 2 5 2 2" xfId="4713"/>
    <cellStyle name="Euro 2 5 3" xfId="425"/>
    <cellStyle name="Euro 2 5 3 2" xfId="4714"/>
    <cellStyle name="Euro 2 5 4" xfId="3654"/>
    <cellStyle name="Euro 2 6" xfId="426"/>
    <cellStyle name="Euro 2 6 2" xfId="427"/>
    <cellStyle name="Euro 2 6 2 2" xfId="4715"/>
    <cellStyle name="Euro 2 6 3" xfId="428"/>
    <cellStyle name="Euro 2 6 3 2" xfId="4716"/>
    <cellStyle name="Euro 2 6 4" xfId="3655"/>
    <cellStyle name="Euro 2 7" xfId="429"/>
    <cellStyle name="Euro 2 7 2" xfId="430"/>
    <cellStyle name="Euro 2 7 2 2" xfId="4717"/>
    <cellStyle name="Euro 2 7 3" xfId="431"/>
    <cellStyle name="Euro 2 7 3 2" xfId="4718"/>
    <cellStyle name="Euro 2 7 4" xfId="3656"/>
    <cellStyle name="Euro 2 8" xfId="432"/>
    <cellStyle name="Euro 2 8 2" xfId="433"/>
    <cellStyle name="Euro 2 8 2 2" xfId="4719"/>
    <cellStyle name="Euro 2 8 3" xfId="434"/>
    <cellStyle name="Euro 2 8 3 2" xfId="4720"/>
    <cellStyle name="Euro 2 8 4" xfId="3657"/>
    <cellStyle name="Euro 2 9" xfId="435"/>
    <cellStyle name="Euro 2 9 2" xfId="436"/>
    <cellStyle name="Euro 2 9 2 2" xfId="4721"/>
    <cellStyle name="Euro 2 9 3" xfId="437"/>
    <cellStyle name="Euro 2 9 3 2" xfId="4722"/>
    <cellStyle name="Euro 2 9 4" xfId="3658"/>
    <cellStyle name="Euro 3" xfId="438"/>
    <cellStyle name="Euro 3 2" xfId="439"/>
    <cellStyle name="Euro 3 2 2" xfId="4723"/>
    <cellStyle name="Euro 3 3" xfId="440"/>
    <cellStyle name="Euro 3 3 2" xfId="4724"/>
    <cellStyle name="Euro 3 4" xfId="3659"/>
    <cellStyle name="Euro 4" xfId="441"/>
    <cellStyle name="Euro 4 2" xfId="442"/>
    <cellStyle name="Euro 4 2 2" xfId="4725"/>
    <cellStyle name="Euro 4 3" xfId="443"/>
    <cellStyle name="Euro 4 3 2" xfId="4726"/>
    <cellStyle name="Euro 4 4" xfId="3660"/>
    <cellStyle name="Euro 5" xfId="444"/>
    <cellStyle name="Euro 5 2" xfId="445"/>
    <cellStyle name="Euro 5 2 2" xfId="4727"/>
    <cellStyle name="Euro 5 3" xfId="446"/>
    <cellStyle name="Euro 5 3 2" xfId="4728"/>
    <cellStyle name="Euro 5 4" xfId="3661"/>
    <cellStyle name="Euro 6" xfId="447"/>
    <cellStyle name="Euro 6 2" xfId="448"/>
    <cellStyle name="Euro 6 2 2" xfId="4729"/>
    <cellStyle name="Euro 6 3" xfId="449"/>
    <cellStyle name="Euro 6 3 2" xfId="4730"/>
    <cellStyle name="Euro 6 4" xfId="3662"/>
    <cellStyle name="Euro 7" xfId="450"/>
    <cellStyle name="Euro 7 2" xfId="451"/>
    <cellStyle name="Euro 7 2 2" xfId="4731"/>
    <cellStyle name="Euro 7 3" xfId="452"/>
    <cellStyle name="Euro 7 3 2" xfId="4732"/>
    <cellStyle name="Euro 7 4" xfId="3663"/>
    <cellStyle name="Euro 8" xfId="453"/>
    <cellStyle name="Euro 8 2" xfId="454"/>
    <cellStyle name="Euro 8 2 2" xfId="4733"/>
    <cellStyle name="Euro 8 3" xfId="455"/>
    <cellStyle name="Euro 8 3 2" xfId="4734"/>
    <cellStyle name="Euro 8 4" xfId="3664"/>
    <cellStyle name="Euro 9" xfId="456"/>
    <cellStyle name="Euro 9 2" xfId="457"/>
    <cellStyle name="Euro 9 2 2" xfId="4735"/>
    <cellStyle name="Euro 9 3" xfId="458"/>
    <cellStyle name="Euro 9 3 2" xfId="4736"/>
    <cellStyle name="Euro 9 4" xfId="3665"/>
    <cellStyle name="Explanatory Text" xfId="19108"/>
    <cellStyle name="Good" xfId="19109"/>
    <cellStyle name="Heading 1" xfId="19110"/>
    <cellStyle name="Heading 2" xfId="19111"/>
    <cellStyle name="Heading 3" xfId="19112"/>
    <cellStyle name="Heading 4" xfId="19113"/>
    <cellStyle name="Hipervínculo" xfId="463" builtinId="8"/>
    <cellStyle name="Hipervínculo 2" xfId="459"/>
    <cellStyle name="Hipervínculo 2 2" xfId="460"/>
    <cellStyle name="Hipervínculo 3" xfId="461"/>
    <cellStyle name="Hipervínculo 4" xfId="462"/>
    <cellStyle name="Hipervínculo visitado" xfId="19055" builtinId="9" hidden="1"/>
    <cellStyle name="Hipervínculo visitado" xfId="19056" builtinId="9" hidden="1"/>
    <cellStyle name="Hipervínculo visitado" xfId="19058" builtinId="9" hidden="1"/>
    <cellStyle name="Hipervínculo visitado" xfId="19059" builtinId="9" hidden="1"/>
    <cellStyle name="Hipervínculo visitado" xfId="19060" builtinId="9" hidden="1"/>
    <cellStyle name="Hipervínculo visitado" xfId="19061" builtinId="9" hidden="1"/>
    <cellStyle name="Hipervínculo visitado" xfId="19062" builtinId="9" hidden="1"/>
    <cellStyle name="Hipervínculo visitado" xfId="19063" builtinId="9" hidden="1"/>
    <cellStyle name="Hipervínculo visitado" xfId="19064" builtinId="9" hidden="1"/>
    <cellStyle name="Hipervínculo visitado" xfId="19065" builtinId="9" hidden="1"/>
    <cellStyle name="Hipervínculo visitado" xfId="19066" builtinId="9" hidden="1"/>
    <cellStyle name="Hipervínculo visitado" xfId="19067" builtinId="9" hidden="1"/>
    <cellStyle name="Hipervínculo visitado" xfId="19068" builtinId="9" hidden="1"/>
    <cellStyle name="Hipervínculo visitado" xfId="19069" builtinId="9" hidden="1"/>
    <cellStyle name="Hipervínculo visitado" xfId="19070" builtinId="9" hidden="1"/>
    <cellStyle name="Hipervínculo visitado" xfId="19071" builtinId="9" hidden="1"/>
    <cellStyle name="Hipervínculo visitado" xfId="19073" builtinId="9" hidden="1"/>
    <cellStyle name="Hipervínculo visitado" xfId="19074" builtinId="9" hidden="1"/>
    <cellStyle name="Hipervínculo visitado" xfId="19075" builtinId="9" hidden="1"/>
    <cellStyle name="Hipervínculo visitado" xfId="19076" builtinId="9" hidden="1"/>
    <cellStyle name="Hipervínculo visitado" xfId="19077" builtinId="9" hidden="1"/>
    <cellStyle name="Hipervínculo visitado" xfId="19129" builtinId="9" hidden="1"/>
    <cellStyle name="Hipervínculo visitado" xfId="19130" builtinId="9" hidden="1"/>
    <cellStyle name="Hipervínculo visitado" xfId="19132" builtinId="9" hidden="1"/>
    <cellStyle name="Hipervínculo visitado" xfId="19133" builtinId="9" hidden="1"/>
    <cellStyle name="Hipervínculo visitado" xfId="19134" builtinId="9" hidden="1"/>
    <cellStyle name="Hipervínculo visitado" xfId="19135" builtinId="9" hidden="1"/>
    <cellStyle name="Hipervínculo visitado" xfId="19136" builtinId="9" hidden="1"/>
    <cellStyle name="Hyperlink 2" xfId="19114"/>
    <cellStyle name="Hyperlink 3" xfId="19115"/>
    <cellStyle name="Hyperlink_BASE-MONITOR-JUNIO 2005" xfId="464"/>
    <cellStyle name="Incorrecto 2" xfId="465"/>
    <cellStyle name="Incorrecto 2 2" xfId="466"/>
    <cellStyle name="Incorrecto 2 2 2" xfId="467"/>
    <cellStyle name="Incorrecto 2 2 3" xfId="468"/>
    <cellStyle name="Incorrecto 2 3" xfId="469"/>
    <cellStyle name="Incorrecto 2 4" xfId="470"/>
    <cellStyle name="Incorrecto 3" xfId="471"/>
    <cellStyle name="Incorrecto 3 2" xfId="472"/>
    <cellStyle name="Incorrecto 3 3" xfId="473"/>
    <cellStyle name="Incorrecto 4" xfId="474"/>
    <cellStyle name="Incorrecto 4 2" xfId="475"/>
    <cellStyle name="Incorrecto 5" xfId="476"/>
    <cellStyle name="Input" xfId="19116"/>
    <cellStyle name="Linked Cell" xfId="19117"/>
    <cellStyle name="Millares" xfId="19051" builtinId="3"/>
    <cellStyle name="Millares 2" xfId="477"/>
    <cellStyle name="Millares 2 2" xfId="6741"/>
    <cellStyle name="Millares 3" xfId="19118"/>
    <cellStyle name="Neutral" xfId="19052" builtinId="28" customBuiltin="1"/>
    <cellStyle name="Neutral 2" xfId="478"/>
    <cellStyle name="Neutral 2 2" xfId="479"/>
    <cellStyle name="Neutral 2 2 2" xfId="480"/>
    <cellStyle name="Neutral 2 2 3" xfId="481"/>
    <cellStyle name="Neutral 2 3" xfId="482"/>
    <cellStyle name="Neutral 2 4" xfId="483"/>
    <cellStyle name="Neutral 3" xfId="484"/>
    <cellStyle name="Neutral 3 2" xfId="485"/>
    <cellStyle name="Neutral 3 3" xfId="486"/>
    <cellStyle name="Neutral 4" xfId="487"/>
    <cellStyle name="Neutral 4 2" xfId="488"/>
    <cellStyle name="Neutral 5" xfId="489"/>
    <cellStyle name="Normal" xfId="0" builtinId="0"/>
    <cellStyle name="Normal 10" xfId="490"/>
    <cellStyle name="Normal 10 10" xfId="491"/>
    <cellStyle name="Normal 10 10 2" xfId="492"/>
    <cellStyle name="Normal 10 10 2 2" xfId="4737"/>
    <cellStyle name="Normal 10 10 2 2 2" xfId="6777"/>
    <cellStyle name="Normal 10 10 2 3" xfId="6776"/>
    <cellStyle name="Normal 10 10 3" xfId="493"/>
    <cellStyle name="Normal 10 10 3 2" xfId="4738"/>
    <cellStyle name="Normal 10 10 3 2 2" xfId="6779"/>
    <cellStyle name="Normal 10 10 3 3" xfId="6778"/>
    <cellStyle name="Normal 10 10 4" xfId="3667"/>
    <cellStyle name="Normal 10 10 4 2" xfId="6780"/>
    <cellStyle name="Normal 10 10 5" xfId="6775"/>
    <cellStyle name="Normal 10 11" xfId="494"/>
    <cellStyle name="Normal 10 11 2" xfId="495"/>
    <cellStyle name="Normal 10 11 2 2" xfId="4739"/>
    <cellStyle name="Normal 10 11 2 2 2" xfId="6783"/>
    <cellStyle name="Normal 10 11 2 3" xfId="6782"/>
    <cellStyle name="Normal 10 11 3" xfId="496"/>
    <cellStyle name="Normal 10 11 3 2" xfId="4740"/>
    <cellStyle name="Normal 10 11 3 2 2" xfId="6785"/>
    <cellStyle name="Normal 10 11 3 3" xfId="6784"/>
    <cellStyle name="Normal 10 11 4" xfId="3668"/>
    <cellStyle name="Normal 10 11 4 2" xfId="6786"/>
    <cellStyle name="Normal 10 11 5" xfId="6781"/>
    <cellStyle name="Normal 10 12" xfId="497"/>
    <cellStyle name="Normal 10 12 2" xfId="498"/>
    <cellStyle name="Normal 10 12 2 2" xfId="4741"/>
    <cellStyle name="Normal 10 12 2 2 2" xfId="6789"/>
    <cellStyle name="Normal 10 12 2 3" xfId="6788"/>
    <cellStyle name="Normal 10 12 3" xfId="499"/>
    <cellStyle name="Normal 10 12 3 2" xfId="4742"/>
    <cellStyle name="Normal 10 12 3 2 2" xfId="6791"/>
    <cellStyle name="Normal 10 12 3 3" xfId="6790"/>
    <cellStyle name="Normal 10 12 4" xfId="3669"/>
    <cellStyle name="Normal 10 12 4 2" xfId="6792"/>
    <cellStyle name="Normal 10 12 5" xfId="6787"/>
    <cellStyle name="Normal 10 13" xfId="500"/>
    <cellStyle name="Normal 10 13 2" xfId="501"/>
    <cellStyle name="Normal 10 13 2 2" xfId="4743"/>
    <cellStyle name="Normal 10 13 2 2 2" xfId="6795"/>
    <cellStyle name="Normal 10 13 2 3" xfId="6794"/>
    <cellStyle name="Normal 10 13 3" xfId="502"/>
    <cellStyle name="Normal 10 13 3 2" xfId="4744"/>
    <cellStyle name="Normal 10 13 3 2 2" xfId="6797"/>
    <cellStyle name="Normal 10 13 3 3" xfId="6796"/>
    <cellStyle name="Normal 10 13 4" xfId="3670"/>
    <cellStyle name="Normal 10 13 4 2" xfId="6798"/>
    <cellStyle name="Normal 10 13 5" xfId="6793"/>
    <cellStyle name="Normal 10 14" xfId="503"/>
    <cellStyle name="Normal 10 14 2" xfId="504"/>
    <cellStyle name="Normal 10 14 2 2" xfId="4745"/>
    <cellStyle name="Normal 10 14 2 2 2" xfId="6801"/>
    <cellStyle name="Normal 10 14 2 3" xfId="6800"/>
    <cellStyle name="Normal 10 14 3" xfId="505"/>
    <cellStyle name="Normal 10 14 3 2" xfId="4746"/>
    <cellStyle name="Normal 10 14 3 2 2" xfId="6803"/>
    <cellStyle name="Normal 10 14 3 3" xfId="6802"/>
    <cellStyle name="Normal 10 14 4" xfId="3671"/>
    <cellStyle name="Normal 10 14 4 2" xfId="6804"/>
    <cellStyle name="Normal 10 14 5" xfId="6799"/>
    <cellStyle name="Normal 10 15" xfId="506"/>
    <cellStyle name="Normal 10 15 2" xfId="507"/>
    <cellStyle name="Normal 10 15 2 2" xfId="4747"/>
    <cellStyle name="Normal 10 15 2 2 2" xfId="6807"/>
    <cellStyle name="Normal 10 15 2 3" xfId="6806"/>
    <cellStyle name="Normal 10 15 3" xfId="508"/>
    <cellStyle name="Normal 10 15 3 2" xfId="4748"/>
    <cellStyle name="Normal 10 15 3 2 2" xfId="6809"/>
    <cellStyle name="Normal 10 15 3 3" xfId="6808"/>
    <cellStyle name="Normal 10 15 4" xfId="3672"/>
    <cellStyle name="Normal 10 15 4 2" xfId="6810"/>
    <cellStyle name="Normal 10 15 5" xfId="6805"/>
    <cellStyle name="Normal 10 16" xfId="509"/>
    <cellStyle name="Normal 10 16 2" xfId="510"/>
    <cellStyle name="Normal 10 16 2 2" xfId="4749"/>
    <cellStyle name="Normal 10 16 2 2 2" xfId="6813"/>
    <cellStyle name="Normal 10 16 2 3" xfId="6812"/>
    <cellStyle name="Normal 10 16 3" xfId="511"/>
    <cellStyle name="Normal 10 16 3 2" xfId="4750"/>
    <cellStyle name="Normal 10 16 3 2 2" xfId="6815"/>
    <cellStyle name="Normal 10 16 3 3" xfId="6814"/>
    <cellStyle name="Normal 10 16 4" xfId="3673"/>
    <cellStyle name="Normal 10 16 4 2" xfId="6816"/>
    <cellStyle name="Normal 10 16 5" xfId="6811"/>
    <cellStyle name="Normal 10 17" xfId="512"/>
    <cellStyle name="Normal 10 17 2" xfId="513"/>
    <cellStyle name="Normal 10 17 2 2" xfId="4751"/>
    <cellStyle name="Normal 10 17 2 2 2" xfId="6819"/>
    <cellStyle name="Normal 10 17 2 3" xfId="6818"/>
    <cellStyle name="Normal 10 17 3" xfId="514"/>
    <cellStyle name="Normal 10 17 3 2" xfId="4752"/>
    <cellStyle name="Normal 10 17 3 2 2" xfId="6821"/>
    <cellStyle name="Normal 10 17 3 3" xfId="6820"/>
    <cellStyle name="Normal 10 17 4" xfId="3674"/>
    <cellStyle name="Normal 10 17 4 2" xfId="6822"/>
    <cellStyle name="Normal 10 17 5" xfId="6817"/>
    <cellStyle name="Normal 10 18" xfId="515"/>
    <cellStyle name="Normal 10 18 2" xfId="4753"/>
    <cellStyle name="Normal 10 18 2 2" xfId="6824"/>
    <cellStyle name="Normal 10 18 3" xfId="6823"/>
    <cellStyle name="Normal 10 19" xfId="516"/>
    <cellStyle name="Normal 10 19 2" xfId="4754"/>
    <cellStyle name="Normal 10 19 2 2" xfId="6826"/>
    <cellStyle name="Normal 10 19 3" xfId="6825"/>
    <cellStyle name="Normal 10 2" xfId="517"/>
    <cellStyle name="Normal 10 2 2" xfId="518"/>
    <cellStyle name="Normal 10 2 2 2" xfId="4755"/>
    <cellStyle name="Normal 10 2 2 2 2" xfId="6829"/>
    <cellStyle name="Normal 10 2 2 3" xfId="6828"/>
    <cellStyle name="Normal 10 2 3" xfId="519"/>
    <cellStyle name="Normal 10 2 3 2" xfId="4756"/>
    <cellStyle name="Normal 10 2 3 2 2" xfId="6831"/>
    <cellStyle name="Normal 10 2 3 3" xfId="6830"/>
    <cellStyle name="Normal 10 2 4" xfId="3675"/>
    <cellStyle name="Normal 10 2 4 2" xfId="6832"/>
    <cellStyle name="Normal 10 2 5" xfId="6827"/>
    <cellStyle name="Normal 10 20" xfId="3666"/>
    <cellStyle name="Normal 10 20 2" xfId="6833"/>
    <cellStyle name="Normal 10 21" xfId="6774"/>
    <cellStyle name="Normal 10 22" xfId="19131"/>
    <cellStyle name="Normal 10 3" xfId="520"/>
    <cellStyle name="Normal 10 3 2" xfId="521"/>
    <cellStyle name="Normal 10 3 2 2" xfId="4757"/>
    <cellStyle name="Normal 10 3 2 2 2" xfId="6836"/>
    <cellStyle name="Normal 10 3 2 3" xfId="6835"/>
    <cellStyle name="Normal 10 3 3" xfId="522"/>
    <cellStyle name="Normal 10 3 3 2" xfId="4758"/>
    <cellStyle name="Normal 10 3 3 2 2" xfId="6838"/>
    <cellStyle name="Normal 10 3 3 3" xfId="6837"/>
    <cellStyle name="Normal 10 3 4" xfId="3676"/>
    <cellStyle name="Normal 10 3 4 2" xfId="6839"/>
    <cellStyle name="Normal 10 3 5" xfId="6834"/>
    <cellStyle name="Normal 10 4" xfId="523"/>
    <cellStyle name="Normal 10 4 2" xfId="524"/>
    <cellStyle name="Normal 10 4 2 2" xfId="4759"/>
    <cellStyle name="Normal 10 4 2 2 2" xfId="6842"/>
    <cellStyle name="Normal 10 4 2 3" xfId="6841"/>
    <cellStyle name="Normal 10 4 3" xfId="525"/>
    <cellStyle name="Normal 10 4 3 2" xfId="4760"/>
    <cellStyle name="Normal 10 4 3 2 2" xfId="6844"/>
    <cellStyle name="Normal 10 4 3 3" xfId="6843"/>
    <cellStyle name="Normal 10 4 4" xfId="3677"/>
    <cellStyle name="Normal 10 4 4 2" xfId="6845"/>
    <cellStyle name="Normal 10 4 5" xfId="6840"/>
    <cellStyle name="Normal 10 5" xfId="526"/>
    <cellStyle name="Normal 10 5 2" xfId="527"/>
    <cellStyle name="Normal 10 5 2 2" xfId="4761"/>
    <cellStyle name="Normal 10 5 2 2 2" xfId="6848"/>
    <cellStyle name="Normal 10 5 2 3" xfId="6847"/>
    <cellStyle name="Normal 10 5 3" xfId="528"/>
    <cellStyle name="Normal 10 5 3 2" xfId="4762"/>
    <cellStyle name="Normal 10 5 3 2 2" xfId="6850"/>
    <cellStyle name="Normal 10 5 3 3" xfId="6849"/>
    <cellStyle name="Normal 10 5 4" xfId="3678"/>
    <cellStyle name="Normal 10 5 4 2" xfId="6851"/>
    <cellStyle name="Normal 10 5 5" xfId="6846"/>
    <cellStyle name="Normal 10 6" xfId="529"/>
    <cellStyle name="Normal 10 6 2" xfId="530"/>
    <cellStyle name="Normal 10 6 2 2" xfId="4763"/>
    <cellStyle name="Normal 10 6 2 2 2" xfId="6854"/>
    <cellStyle name="Normal 10 6 2 3" xfId="6853"/>
    <cellStyle name="Normal 10 6 3" xfId="531"/>
    <cellStyle name="Normal 10 6 3 2" xfId="4764"/>
    <cellStyle name="Normal 10 6 3 2 2" xfId="6856"/>
    <cellStyle name="Normal 10 6 3 3" xfId="6855"/>
    <cellStyle name="Normal 10 6 4" xfId="3679"/>
    <cellStyle name="Normal 10 6 4 2" xfId="6857"/>
    <cellStyle name="Normal 10 6 5" xfId="6852"/>
    <cellStyle name="Normal 10 7" xfId="532"/>
    <cellStyle name="Normal 10 7 2" xfId="533"/>
    <cellStyle name="Normal 10 7 2 2" xfId="4765"/>
    <cellStyle name="Normal 10 7 2 2 2" xfId="6860"/>
    <cellStyle name="Normal 10 7 2 3" xfId="6859"/>
    <cellStyle name="Normal 10 7 3" xfId="534"/>
    <cellStyle name="Normal 10 7 3 2" xfId="4766"/>
    <cellStyle name="Normal 10 7 3 2 2" xfId="6862"/>
    <cellStyle name="Normal 10 7 3 3" xfId="6861"/>
    <cellStyle name="Normal 10 7 4" xfId="3680"/>
    <cellStyle name="Normal 10 7 4 2" xfId="6863"/>
    <cellStyle name="Normal 10 7 5" xfId="6858"/>
    <cellStyle name="Normal 10 8" xfId="535"/>
    <cellStyle name="Normal 10 8 2" xfId="536"/>
    <cellStyle name="Normal 10 8 2 2" xfId="4767"/>
    <cellStyle name="Normal 10 8 2 2 2" xfId="6866"/>
    <cellStyle name="Normal 10 8 2 3" xfId="6865"/>
    <cellStyle name="Normal 10 8 3" xfId="537"/>
    <cellStyle name="Normal 10 8 3 2" xfId="4768"/>
    <cellStyle name="Normal 10 8 3 2 2" xfId="6868"/>
    <cellStyle name="Normal 10 8 3 3" xfId="6867"/>
    <cellStyle name="Normal 10 8 4" xfId="3681"/>
    <cellStyle name="Normal 10 8 4 2" xfId="6869"/>
    <cellStyle name="Normal 10 8 5" xfId="6864"/>
    <cellStyle name="Normal 10 9" xfId="538"/>
    <cellStyle name="Normal 10 9 2" xfId="539"/>
    <cellStyle name="Normal 10 9 2 2" xfId="4769"/>
    <cellStyle name="Normal 10 9 2 2 2" xfId="6872"/>
    <cellStyle name="Normal 10 9 2 3" xfId="6871"/>
    <cellStyle name="Normal 10 9 3" xfId="540"/>
    <cellStyle name="Normal 10 9 3 2" xfId="4770"/>
    <cellStyle name="Normal 10 9 3 2 2" xfId="6874"/>
    <cellStyle name="Normal 10 9 3 3" xfId="6873"/>
    <cellStyle name="Normal 10 9 4" xfId="3682"/>
    <cellStyle name="Normal 10 9 4 2" xfId="6875"/>
    <cellStyle name="Normal 10 9 5" xfId="6870"/>
    <cellStyle name="Normal 100" xfId="6876"/>
    <cellStyle name="Normal 101" xfId="6877"/>
    <cellStyle name="Normal 102" xfId="6878"/>
    <cellStyle name="Normal 103" xfId="6879"/>
    <cellStyle name="Normal 104" xfId="6880"/>
    <cellStyle name="Normal 105" xfId="6881"/>
    <cellStyle name="Normal 106" xfId="6773"/>
    <cellStyle name="Normal 107" xfId="6772"/>
    <cellStyle name="Normal 108" xfId="19049"/>
    <cellStyle name="Normal 109" xfId="19054"/>
    <cellStyle name="Normal 11" xfId="541"/>
    <cellStyle name="Normal 11 10" xfId="542"/>
    <cellStyle name="Normal 11 10 2" xfId="543"/>
    <cellStyle name="Normal 11 10 2 2" xfId="4771"/>
    <cellStyle name="Normal 11 10 2 2 2" xfId="6885"/>
    <cellStyle name="Normal 11 10 2 3" xfId="6884"/>
    <cellStyle name="Normal 11 10 3" xfId="544"/>
    <cellStyle name="Normal 11 10 3 2" xfId="4772"/>
    <cellStyle name="Normal 11 10 3 2 2" xfId="6887"/>
    <cellStyle name="Normal 11 10 3 3" xfId="6886"/>
    <cellStyle name="Normal 11 10 4" xfId="3684"/>
    <cellStyle name="Normal 11 10 4 2" xfId="6888"/>
    <cellStyle name="Normal 11 10 5" xfId="6883"/>
    <cellStyle name="Normal 11 11" xfId="545"/>
    <cellStyle name="Normal 11 11 2" xfId="546"/>
    <cellStyle name="Normal 11 11 2 2" xfId="4773"/>
    <cellStyle name="Normal 11 11 2 2 2" xfId="6891"/>
    <cellStyle name="Normal 11 11 2 3" xfId="6890"/>
    <cellStyle name="Normal 11 11 3" xfId="547"/>
    <cellStyle name="Normal 11 11 3 2" xfId="4774"/>
    <cellStyle name="Normal 11 11 3 2 2" xfId="6893"/>
    <cellStyle name="Normal 11 11 3 3" xfId="6892"/>
    <cellStyle name="Normal 11 11 4" xfId="3685"/>
    <cellStyle name="Normal 11 11 4 2" xfId="6894"/>
    <cellStyle name="Normal 11 11 5" xfId="6889"/>
    <cellStyle name="Normal 11 12" xfId="548"/>
    <cellStyle name="Normal 11 12 2" xfId="549"/>
    <cellStyle name="Normal 11 12 2 2" xfId="4775"/>
    <cellStyle name="Normal 11 12 2 2 2" xfId="6897"/>
    <cellStyle name="Normal 11 12 2 3" xfId="6896"/>
    <cellStyle name="Normal 11 12 3" xfId="550"/>
    <cellStyle name="Normal 11 12 3 2" xfId="4776"/>
    <cellStyle name="Normal 11 12 3 2 2" xfId="6899"/>
    <cellStyle name="Normal 11 12 3 3" xfId="6898"/>
    <cellStyle name="Normal 11 12 4" xfId="3686"/>
    <cellStyle name="Normal 11 12 4 2" xfId="6900"/>
    <cellStyle name="Normal 11 12 5" xfId="6895"/>
    <cellStyle name="Normal 11 13" xfId="551"/>
    <cellStyle name="Normal 11 13 2" xfId="552"/>
    <cellStyle name="Normal 11 13 2 2" xfId="4777"/>
    <cellStyle name="Normal 11 13 2 2 2" xfId="6903"/>
    <cellStyle name="Normal 11 13 2 3" xfId="6902"/>
    <cellStyle name="Normal 11 13 3" xfId="553"/>
    <cellStyle name="Normal 11 13 3 2" xfId="4778"/>
    <cellStyle name="Normal 11 13 3 2 2" xfId="6905"/>
    <cellStyle name="Normal 11 13 3 3" xfId="6904"/>
    <cellStyle name="Normal 11 13 4" xfId="3687"/>
    <cellStyle name="Normal 11 13 4 2" xfId="6906"/>
    <cellStyle name="Normal 11 13 5" xfId="6901"/>
    <cellStyle name="Normal 11 14" xfId="554"/>
    <cellStyle name="Normal 11 14 2" xfId="555"/>
    <cellStyle name="Normal 11 14 2 2" xfId="4779"/>
    <cellStyle name="Normal 11 14 2 2 2" xfId="6909"/>
    <cellStyle name="Normal 11 14 2 3" xfId="6908"/>
    <cellStyle name="Normal 11 14 3" xfId="556"/>
    <cellStyle name="Normal 11 14 3 2" xfId="4780"/>
    <cellStyle name="Normal 11 14 3 2 2" xfId="6911"/>
    <cellStyle name="Normal 11 14 3 3" xfId="6910"/>
    <cellStyle name="Normal 11 14 4" xfId="3688"/>
    <cellStyle name="Normal 11 14 4 2" xfId="6912"/>
    <cellStyle name="Normal 11 14 5" xfId="6907"/>
    <cellStyle name="Normal 11 15" xfId="557"/>
    <cellStyle name="Normal 11 15 2" xfId="558"/>
    <cellStyle name="Normal 11 15 2 2" xfId="4781"/>
    <cellStyle name="Normal 11 15 2 2 2" xfId="6915"/>
    <cellStyle name="Normal 11 15 2 3" xfId="6914"/>
    <cellStyle name="Normal 11 15 3" xfId="559"/>
    <cellStyle name="Normal 11 15 3 2" xfId="4782"/>
    <cellStyle name="Normal 11 15 3 2 2" xfId="6917"/>
    <cellStyle name="Normal 11 15 3 3" xfId="6916"/>
    <cellStyle name="Normal 11 15 4" xfId="3689"/>
    <cellStyle name="Normal 11 15 4 2" xfId="6918"/>
    <cellStyle name="Normal 11 15 5" xfId="6913"/>
    <cellStyle name="Normal 11 16" xfId="560"/>
    <cellStyle name="Normal 11 16 2" xfId="561"/>
    <cellStyle name="Normal 11 16 2 2" xfId="4783"/>
    <cellStyle name="Normal 11 16 2 2 2" xfId="6921"/>
    <cellStyle name="Normal 11 16 2 3" xfId="6920"/>
    <cellStyle name="Normal 11 16 3" xfId="562"/>
    <cellStyle name="Normal 11 16 3 2" xfId="4784"/>
    <cellStyle name="Normal 11 16 3 2 2" xfId="6923"/>
    <cellStyle name="Normal 11 16 3 3" xfId="6922"/>
    <cellStyle name="Normal 11 16 4" xfId="3690"/>
    <cellStyle name="Normal 11 16 4 2" xfId="6924"/>
    <cellStyle name="Normal 11 16 5" xfId="6919"/>
    <cellStyle name="Normal 11 17" xfId="563"/>
    <cellStyle name="Normal 11 17 2" xfId="564"/>
    <cellStyle name="Normal 11 17 2 2" xfId="4785"/>
    <cellStyle name="Normal 11 17 2 2 2" xfId="6927"/>
    <cellStyle name="Normal 11 17 2 3" xfId="6926"/>
    <cellStyle name="Normal 11 17 3" xfId="565"/>
    <cellStyle name="Normal 11 17 3 2" xfId="4786"/>
    <cellStyle name="Normal 11 17 3 2 2" xfId="6929"/>
    <cellStyle name="Normal 11 17 3 3" xfId="6928"/>
    <cellStyle name="Normal 11 17 4" xfId="3691"/>
    <cellStyle name="Normal 11 17 4 2" xfId="6930"/>
    <cellStyle name="Normal 11 17 5" xfId="6925"/>
    <cellStyle name="Normal 11 18" xfId="566"/>
    <cellStyle name="Normal 11 18 2" xfId="4787"/>
    <cellStyle name="Normal 11 18 2 2" xfId="6932"/>
    <cellStyle name="Normal 11 18 3" xfId="6931"/>
    <cellStyle name="Normal 11 19" xfId="567"/>
    <cellStyle name="Normal 11 19 2" xfId="4788"/>
    <cellStyle name="Normal 11 19 2 2" xfId="6934"/>
    <cellStyle name="Normal 11 19 3" xfId="6933"/>
    <cellStyle name="Normal 11 2" xfId="568"/>
    <cellStyle name="Normal 11 2 2" xfId="569"/>
    <cellStyle name="Normal 11 2 2 2" xfId="4789"/>
    <cellStyle name="Normal 11 2 2 2 2" xfId="6937"/>
    <cellStyle name="Normal 11 2 2 3" xfId="6936"/>
    <cellStyle name="Normal 11 2 3" xfId="570"/>
    <cellStyle name="Normal 11 2 3 2" xfId="4790"/>
    <cellStyle name="Normal 11 2 3 2 2" xfId="6939"/>
    <cellStyle name="Normal 11 2 3 3" xfId="6938"/>
    <cellStyle name="Normal 11 2 4" xfId="3692"/>
    <cellStyle name="Normal 11 2 4 2" xfId="6940"/>
    <cellStyle name="Normal 11 2 5" xfId="6935"/>
    <cellStyle name="Normal 11 20" xfId="3683"/>
    <cellStyle name="Normal 11 20 2" xfId="6941"/>
    <cellStyle name="Normal 11 21" xfId="6882"/>
    <cellStyle name="Normal 11 3" xfId="571"/>
    <cellStyle name="Normal 11 3 2" xfId="572"/>
    <cellStyle name="Normal 11 3 2 2" xfId="4791"/>
    <cellStyle name="Normal 11 3 2 2 2" xfId="6944"/>
    <cellStyle name="Normal 11 3 2 3" xfId="6943"/>
    <cellStyle name="Normal 11 3 3" xfId="573"/>
    <cellStyle name="Normal 11 3 3 2" xfId="4792"/>
    <cellStyle name="Normal 11 3 3 2 2" xfId="6946"/>
    <cellStyle name="Normal 11 3 3 3" xfId="6945"/>
    <cellStyle name="Normal 11 3 4" xfId="3693"/>
    <cellStyle name="Normal 11 3 4 2" xfId="6947"/>
    <cellStyle name="Normal 11 3 5" xfId="6942"/>
    <cellStyle name="Normal 11 4" xfId="574"/>
    <cellStyle name="Normal 11 4 2" xfId="575"/>
    <cellStyle name="Normal 11 4 2 2" xfId="4793"/>
    <cellStyle name="Normal 11 4 2 2 2" xfId="6950"/>
    <cellStyle name="Normal 11 4 2 3" xfId="6949"/>
    <cellStyle name="Normal 11 4 3" xfId="576"/>
    <cellStyle name="Normal 11 4 3 2" xfId="4794"/>
    <cellStyle name="Normal 11 4 3 2 2" xfId="6952"/>
    <cellStyle name="Normal 11 4 3 3" xfId="6951"/>
    <cellStyle name="Normal 11 4 4" xfId="3694"/>
    <cellStyle name="Normal 11 4 4 2" xfId="6953"/>
    <cellStyle name="Normal 11 4 5" xfId="6948"/>
    <cellStyle name="Normal 11 5" xfId="577"/>
    <cellStyle name="Normal 11 5 2" xfId="578"/>
    <cellStyle name="Normal 11 5 2 2" xfId="4795"/>
    <cellStyle name="Normal 11 5 2 2 2" xfId="6956"/>
    <cellStyle name="Normal 11 5 2 3" xfId="6955"/>
    <cellStyle name="Normal 11 5 3" xfId="579"/>
    <cellStyle name="Normal 11 5 3 2" xfId="4796"/>
    <cellStyle name="Normal 11 5 3 2 2" xfId="6958"/>
    <cellStyle name="Normal 11 5 3 3" xfId="6957"/>
    <cellStyle name="Normal 11 5 4" xfId="3695"/>
    <cellStyle name="Normal 11 5 4 2" xfId="6959"/>
    <cellStyle name="Normal 11 5 5" xfId="6954"/>
    <cellStyle name="Normal 11 6" xfId="580"/>
    <cellStyle name="Normal 11 6 2" xfId="581"/>
    <cellStyle name="Normal 11 6 2 2" xfId="4797"/>
    <cellStyle name="Normal 11 6 2 2 2" xfId="6962"/>
    <cellStyle name="Normal 11 6 2 3" xfId="6961"/>
    <cellStyle name="Normal 11 6 3" xfId="582"/>
    <cellStyle name="Normal 11 6 3 2" xfId="4798"/>
    <cellStyle name="Normal 11 6 3 2 2" xfId="6964"/>
    <cellStyle name="Normal 11 6 3 3" xfId="6963"/>
    <cellStyle name="Normal 11 6 4" xfId="3696"/>
    <cellStyle name="Normal 11 6 4 2" xfId="6965"/>
    <cellStyle name="Normal 11 6 5" xfId="6960"/>
    <cellStyle name="Normal 11 7" xfId="583"/>
    <cellStyle name="Normal 11 7 2" xfId="584"/>
    <cellStyle name="Normal 11 7 2 2" xfId="4799"/>
    <cellStyle name="Normal 11 7 2 2 2" xfId="6968"/>
    <cellStyle name="Normal 11 7 2 3" xfId="6967"/>
    <cellStyle name="Normal 11 7 3" xfId="585"/>
    <cellStyle name="Normal 11 7 3 2" xfId="4800"/>
    <cellStyle name="Normal 11 7 3 2 2" xfId="6970"/>
    <cellStyle name="Normal 11 7 3 3" xfId="6969"/>
    <cellStyle name="Normal 11 7 4" xfId="3697"/>
    <cellStyle name="Normal 11 7 4 2" xfId="6971"/>
    <cellStyle name="Normal 11 7 5" xfId="6966"/>
    <cellStyle name="Normal 11 8" xfId="586"/>
    <cellStyle name="Normal 11 8 2" xfId="587"/>
    <cellStyle name="Normal 11 8 2 2" xfId="4801"/>
    <cellStyle name="Normal 11 8 2 2 2" xfId="6974"/>
    <cellStyle name="Normal 11 8 2 3" xfId="6973"/>
    <cellStyle name="Normal 11 8 3" xfId="588"/>
    <cellStyle name="Normal 11 8 3 2" xfId="4802"/>
    <cellStyle name="Normal 11 8 3 2 2" xfId="6976"/>
    <cellStyle name="Normal 11 8 3 3" xfId="6975"/>
    <cellStyle name="Normal 11 8 4" xfId="3698"/>
    <cellStyle name="Normal 11 8 4 2" xfId="6977"/>
    <cellStyle name="Normal 11 8 5" xfId="6972"/>
    <cellStyle name="Normal 11 9" xfId="589"/>
    <cellStyle name="Normal 11 9 2" xfId="590"/>
    <cellStyle name="Normal 11 9 2 2" xfId="4803"/>
    <cellStyle name="Normal 11 9 2 2 2" xfId="6980"/>
    <cellStyle name="Normal 11 9 2 3" xfId="6979"/>
    <cellStyle name="Normal 11 9 3" xfId="591"/>
    <cellStyle name="Normal 11 9 3 2" xfId="4804"/>
    <cellStyle name="Normal 11 9 3 2 2" xfId="6982"/>
    <cellStyle name="Normal 11 9 3 3" xfId="6981"/>
    <cellStyle name="Normal 11 9 4" xfId="3699"/>
    <cellStyle name="Normal 11 9 4 2" xfId="6983"/>
    <cellStyle name="Normal 11 9 5" xfId="6978"/>
    <cellStyle name="Normal 110" xfId="19057"/>
    <cellStyle name="Normal 111" xfId="19072"/>
    <cellStyle name="Normal 12" xfId="592"/>
    <cellStyle name="Normal 12 10" xfId="593"/>
    <cellStyle name="Normal 12 10 2" xfId="594"/>
    <cellStyle name="Normal 12 10 2 2" xfId="4805"/>
    <cellStyle name="Normal 12 10 2 2 2" xfId="6987"/>
    <cellStyle name="Normal 12 10 2 3" xfId="6986"/>
    <cellStyle name="Normal 12 10 3" xfId="595"/>
    <cellStyle name="Normal 12 10 3 2" xfId="4806"/>
    <cellStyle name="Normal 12 10 3 2 2" xfId="6989"/>
    <cellStyle name="Normal 12 10 3 3" xfId="6988"/>
    <cellStyle name="Normal 12 10 4" xfId="3701"/>
    <cellStyle name="Normal 12 10 4 2" xfId="6990"/>
    <cellStyle name="Normal 12 10 5" xfId="6985"/>
    <cellStyle name="Normal 12 11" xfId="596"/>
    <cellStyle name="Normal 12 11 2" xfId="597"/>
    <cellStyle name="Normal 12 11 2 2" xfId="4807"/>
    <cellStyle name="Normal 12 11 2 2 2" xfId="6993"/>
    <cellStyle name="Normal 12 11 2 3" xfId="6992"/>
    <cellStyle name="Normal 12 11 3" xfId="598"/>
    <cellStyle name="Normal 12 11 3 2" xfId="4808"/>
    <cellStyle name="Normal 12 11 3 2 2" xfId="6995"/>
    <cellStyle name="Normal 12 11 3 3" xfId="6994"/>
    <cellStyle name="Normal 12 11 4" xfId="3702"/>
    <cellStyle name="Normal 12 11 4 2" xfId="6996"/>
    <cellStyle name="Normal 12 11 5" xfId="6991"/>
    <cellStyle name="Normal 12 12" xfId="599"/>
    <cellStyle name="Normal 12 12 2" xfId="600"/>
    <cellStyle name="Normal 12 12 2 2" xfId="4809"/>
    <cellStyle name="Normal 12 12 2 2 2" xfId="6999"/>
    <cellStyle name="Normal 12 12 2 3" xfId="6998"/>
    <cellStyle name="Normal 12 12 3" xfId="601"/>
    <cellStyle name="Normal 12 12 3 2" xfId="4810"/>
    <cellStyle name="Normal 12 12 3 2 2" xfId="7001"/>
    <cellStyle name="Normal 12 12 3 3" xfId="7000"/>
    <cellStyle name="Normal 12 12 4" xfId="3703"/>
    <cellStyle name="Normal 12 12 4 2" xfId="7002"/>
    <cellStyle name="Normal 12 12 5" xfId="6997"/>
    <cellStyle name="Normal 12 13" xfId="602"/>
    <cellStyle name="Normal 12 13 2" xfId="603"/>
    <cellStyle name="Normal 12 13 2 2" xfId="4811"/>
    <cellStyle name="Normal 12 13 2 2 2" xfId="7005"/>
    <cellStyle name="Normal 12 13 2 3" xfId="7004"/>
    <cellStyle name="Normal 12 13 3" xfId="604"/>
    <cellStyle name="Normal 12 13 3 2" xfId="4812"/>
    <cellStyle name="Normal 12 13 3 2 2" xfId="7007"/>
    <cellStyle name="Normal 12 13 3 3" xfId="7006"/>
    <cellStyle name="Normal 12 13 4" xfId="3704"/>
    <cellStyle name="Normal 12 13 4 2" xfId="7008"/>
    <cellStyle name="Normal 12 13 5" xfId="7003"/>
    <cellStyle name="Normal 12 14" xfId="605"/>
    <cellStyle name="Normal 12 14 2" xfId="606"/>
    <cellStyle name="Normal 12 14 2 2" xfId="4813"/>
    <cellStyle name="Normal 12 14 2 2 2" xfId="7011"/>
    <cellStyle name="Normal 12 14 2 3" xfId="7010"/>
    <cellStyle name="Normal 12 14 3" xfId="607"/>
    <cellStyle name="Normal 12 14 3 2" xfId="4814"/>
    <cellStyle name="Normal 12 14 3 2 2" xfId="7013"/>
    <cellStyle name="Normal 12 14 3 3" xfId="7012"/>
    <cellStyle name="Normal 12 14 4" xfId="3705"/>
    <cellStyle name="Normal 12 14 4 2" xfId="7014"/>
    <cellStyle name="Normal 12 14 5" xfId="7009"/>
    <cellStyle name="Normal 12 15" xfId="608"/>
    <cellStyle name="Normal 12 15 2" xfId="609"/>
    <cellStyle name="Normal 12 15 2 2" xfId="4815"/>
    <cellStyle name="Normal 12 15 2 2 2" xfId="7017"/>
    <cellStyle name="Normal 12 15 2 3" xfId="7016"/>
    <cellStyle name="Normal 12 15 3" xfId="610"/>
    <cellStyle name="Normal 12 15 3 2" xfId="4816"/>
    <cellStyle name="Normal 12 15 3 2 2" xfId="7019"/>
    <cellStyle name="Normal 12 15 3 3" xfId="7018"/>
    <cellStyle name="Normal 12 15 4" xfId="3706"/>
    <cellStyle name="Normal 12 15 4 2" xfId="7020"/>
    <cellStyle name="Normal 12 15 5" xfId="7015"/>
    <cellStyle name="Normal 12 16" xfId="611"/>
    <cellStyle name="Normal 12 16 2" xfId="612"/>
    <cellStyle name="Normal 12 16 2 2" xfId="4817"/>
    <cellStyle name="Normal 12 16 2 2 2" xfId="7023"/>
    <cellStyle name="Normal 12 16 2 3" xfId="7022"/>
    <cellStyle name="Normal 12 16 3" xfId="613"/>
    <cellStyle name="Normal 12 16 3 2" xfId="4818"/>
    <cellStyle name="Normal 12 16 3 2 2" xfId="7025"/>
    <cellStyle name="Normal 12 16 3 3" xfId="7024"/>
    <cellStyle name="Normal 12 16 4" xfId="3707"/>
    <cellStyle name="Normal 12 16 4 2" xfId="7026"/>
    <cellStyle name="Normal 12 16 5" xfId="7021"/>
    <cellStyle name="Normal 12 17" xfId="614"/>
    <cellStyle name="Normal 12 17 2" xfId="615"/>
    <cellStyle name="Normal 12 17 2 2" xfId="4819"/>
    <cellStyle name="Normal 12 17 2 2 2" xfId="7029"/>
    <cellStyle name="Normal 12 17 2 3" xfId="7028"/>
    <cellStyle name="Normal 12 17 3" xfId="616"/>
    <cellStyle name="Normal 12 17 3 2" xfId="4820"/>
    <cellStyle name="Normal 12 17 3 2 2" xfId="7031"/>
    <cellStyle name="Normal 12 17 3 3" xfId="7030"/>
    <cellStyle name="Normal 12 17 4" xfId="3708"/>
    <cellStyle name="Normal 12 17 4 2" xfId="7032"/>
    <cellStyle name="Normal 12 17 5" xfId="7027"/>
    <cellStyle name="Normal 12 18" xfId="617"/>
    <cellStyle name="Normal 12 18 2" xfId="4821"/>
    <cellStyle name="Normal 12 18 2 2" xfId="7034"/>
    <cellStyle name="Normal 12 18 3" xfId="7033"/>
    <cellStyle name="Normal 12 19" xfId="618"/>
    <cellStyle name="Normal 12 19 2" xfId="4822"/>
    <cellStyle name="Normal 12 19 2 2" xfId="7036"/>
    <cellStyle name="Normal 12 19 3" xfId="7035"/>
    <cellStyle name="Normal 12 2" xfId="619"/>
    <cellStyle name="Normal 12 2 2" xfId="620"/>
    <cellStyle name="Normal 12 2 2 2" xfId="4823"/>
    <cellStyle name="Normal 12 2 2 2 2" xfId="7039"/>
    <cellStyle name="Normal 12 2 2 3" xfId="7038"/>
    <cellStyle name="Normal 12 2 3" xfId="621"/>
    <cellStyle name="Normal 12 2 3 2" xfId="4824"/>
    <cellStyle name="Normal 12 2 3 2 2" xfId="7041"/>
    <cellStyle name="Normal 12 2 3 3" xfId="7040"/>
    <cellStyle name="Normal 12 2 4" xfId="3709"/>
    <cellStyle name="Normal 12 2 4 2" xfId="7042"/>
    <cellStyle name="Normal 12 2 5" xfId="7037"/>
    <cellStyle name="Normal 12 20" xfId="3700"/>
    <cellStyle name="Normal 12 20 2" xfId="7043"/>
    <cellStyle name="Normal 12 21" xfId="6984"/>
    <cellStyle name="Normal 12 3" xfId="622"/>
    <cellStyle name="Normal 12 3 2" xfId="623"/>
    <cellStyle name="Normal 12 3 2 2" xfId="4825"/>
    <cellStyle name="Normal 12 3 2 2 2" xfId="7046"/>
    <cellStyle name="Normal 12 3 2 3" xfId="7045"/>
    <cellStyle name="Normal 12 3 3" xfId="624"/>
    <cellStyle name="Normal 12 3 3 2" xfId="4826"/>
    <cellStyle name="Normal 12 3 3 2 2" xfId="7048"/>
    <cellStyle name="Normal 12 3 3 3" xfId="7047"/>
    <cellStyle name="Normal 12 3 4" xfId="3710"/>
    <cellStyle name="Normal 12 3 4 2" xfId="7049"/>
    <cellStyle name="Normal 12 3 5" xfId="7044"/>
    <cellStyle name="Normal 12 4" xfId="625"/>
    <cellStyle name="Normal 12 4 2" xfId="626"/>
    <cellStyle name="Normal 12 4 2 2" xfId="4827"/>
    <cellStyle name="Normal 12 4 2 2 2" xfId="7052"/>
    <cellStyle name="Normal 12 4 2 3" xfId="7051"/>
    <cellStyle name="Normal 12 4 3" xfId="627"/>
    <cellStyle name="Normal 12 4 3 2" xfId="4828"/>
    <cellStyle name="Normal 12 4 3 2 2" xfId="7054"/>
    <cellStyle name="Normal 12 4 3 3" xfId="7053"/>
    <cellStyle name="Normal 12 4 4" xfId="3711"/>
    <cellStyle name="Normal 12 4 4 2" xfId="7055"/>
    <cellStyle name="Normal 12 4 5" xfId="7050"/>
    <cellStyle name="Normal 12 5" xfId="628"/>
    <cellStyle name="Normal 12 5 2" xfId="629"/>
    <cellStyle name="Normal 12 5 2 2" xfId="4829"/>
    <cellStyle name="Normal 12 5 2 2 2" xfId="7058"/>
    <cellStyle name="Normal 12 5 2 3" xfId="7057"/>
    <cellStyle name="Normal 12 5 3" xfId="630"/>
    <cellStyle name="Normal 12 5 3 2" xfId="4830"/>
    <cellStyle name="Normal 12 5 3 2 2" xfId="7060"/>
    <cellStyle name="Normal 12 5 3 3" xfId="7059"/>
    <cellStyle name="Normal 12 5 4" xfId="3712"/>
    <cellStyle name="Normal 12 5 4 2" xfId="7061"/>
    <cellStyle name="Normal 12 5 5" xfId="7056"/>
    <cellStyle name="Normal 12 6" xfId="631"/>
    <cellStyle name="Normal 12 6 2" xfId="632"/>
    <cellStyle name="Normal 12 6 2 2" xfId="4831"/>
    <cellStyle name="Normal 12 6 2 2 2" xfId="7064"/>
    <cellStyle name="Normal 12 6 2 3" xfId="7063"/>
    <cellStyle name="Normal 12 6 3" xfId="633"/>
    <cellStyle name="Normal 12 6 3 2" xfId="4832"/>
    <cellStyle name="Normal 12 6 3 2 2" xfId="7066"/>
    <cellStyle name="Normal 12 6 3 3" xfId="7065"/>
    <cellStyle name="Normal 12 6 4" xfId="3713"/>
    <cellStyle name="Normal 12 6 4 2" xfId="7067"/>
    <cellStyle name="Normal 12 6 5" xfId="7062"/>
    <cellStyle name="Normal 12 7" xfId="634"/>
    <cellStyle name="Normal 12 7 2" xfId="635"/>
    <cellStyle name="Normal 12 7 2 2" xfId="4833"/>
    <cellStyle name="Normal 12 7 2 2 2" xfId="7070"/>
    <cellStyle name="Normal 12 7 2 3" xfId="7069"/>
    <cellStyle name="Normal 12 7 3" xfId="636"/>
    <cellStyle name="Normal 12 7 3 2" xfId="4834"/>
    <cellStyle name="Normal 12 7 3 2 2" xfId="7072"/>
    <cellStyle name="Normal 12 7 3 3" xfId="7071"/>
    <cellStyle name="Normal 12 7 4" xfId="3714"/>
    <cellStyle name="Normal 12 7 4 2" xfId="7073"/>
    <cellStyle name="Normal 12 7 5" xfId="7068"/>
    <cellStyle name="Normal 12 8" xfId="637"/>
    <cellStyle name="Normal 12 8 2" xfId="638"/>
    <cellStyle name="Normal 12 8 2 2" xfId="4835"/>
    <cellStyle name="Normal 12 8 2 2 2" xfId="7076"/>
    <cellStyle name="Normal 12 8 2 3" xfId="7075"/>
    <cellStyle name="Normal 12 8 3" xfId="639"/>
    <cellStyle name="Normal 12 8 3 2" xfId="4836"/>
    <cellStyle name="Normal 12 8 3 2 2" xfId="7078"/>
    <cellStyle name="Normal 12 8 3 3" xfId="7077"/>
    <cellStyle name="Normal 12 8 4" xfId="3715"/>
    <cellStyle name="Normal 12 8 4 2" xfId="7079"/>
    <cellStyle name="Normal 12 8 5" xfId="7074"/>
    <cellStyle name="Normal 12 9" xfId="640"/>
    <cellStyle name="Normal 12 9 2" xfId="641"/>
    <cellStyle name="Normal 12 9 2 2" xfId="4837"/>
    <cellStyle name="Normal 12 9 2 2 2" xfId="7082"/>
    <cellStyle name="Normal 12 9 2 3" xfId="7081"/>
    <cellStyle name="Normal 12 9 3" xfId="642"/>
    <cellStyle name="Normal 12 9 3 2" xfId="4838"/>
    <cellStyle name="Normal 12 9 3 2 2" xfId="7084"/>
    <cellStyle name="Normal 12 9 3 3" xfId="7083"/>
    <cellStyle name="Normal 12 9 4" xfId="3716"/>
    <cellStyle name="Normal 12 9 4 2" xfId="7085"/>
    <cellStyle name="Normal 12 9 5" xfId="7080"/>
    <cellStyle name="Normal 13" xfId="643"/>
    <cellStyle name="Normal 13 10" xfId="644"/>
    <cellStyle name="Normal 13 10 2" xfId="645"/>
    <cellStyle name="Normal 13 10 2 2" xfId="4839"/>
    <cellStyle name="Normal 13 10 2 2 2" xfId="7089"/>
    <cellStyle name="Normal 13 10 2 3" xfId="7088"/>
    <cellStyle name="Normal 13 10 3" xfId="646"/>
    <cellStyle name="Normal 13 10 3 2" xfId="4840"/>
    <cellStyle name="Normal 13 10 3 2 2" xfId="7091"/>
    <cellStyle name="Normal 13 10 3 3" xfId="7090"/>
    <cellStyle name="Normal 13 10 4" xfId="3718"/>
    <cellStyle name="Normal 13 10 4 2" xfId="7092"/>
    <cellStyle name="Normal 13 10 5" xfId="7087"/>
    <cellStyle name="Normal 13 11" xfId="647"/>
    <cellStyle name="Normal 13 11 2" xfId="648"/>
    <cellStyle name="Normal 13 11 2 2" xfId="4841"/>
    <cellStyle name="Normal 13 11 2 2 2" xfId="7095"/>
    <cellStyle name="Normal 13 11 2 3" xfId="7094"/>
    <cellStyle name="Normal 13 11 3" xfId="649"/>
    <cellStyle name="Normal 13 11 3 2" xfId="4842"/>
    <cellStyle name="Normal 13 11 3 2 2" xfId="7097"/>
    <cellStyle name="Normal 13 11 3 3" xfId="7096"/>
    <cellStyle name="Normal 13 11 4" xfId="3719"/>
    <cellStyle name="Normal 13 11 4 2" xfId="7098"/>
    <cellStyle name="Normal 13 11 5" xfId="7093"/>
    <cellStyle name="Normal 13 12" xfId="650"/>
    <cellStyle name="Normal 13 12 2" xfId="651"/>
    <cellStyle name="Normal 13 12 2 2" xfId="4843"/>
    <cellStyle name="Normal 13 12 2 2 2" xfId="7101"/>
    <cellStyle name="Normal 13 12 2 3" xfId="7100"/>
    <cellStyle name="Normal 13 12 3" xfId="652"/>
    <cellStyle name="Normal 13 12 3 2" xfId="4844"/>
    <cellStyle name="Normal 13 12 3 2 2" xfId="7103"/>
    <cellStyle name="Normal 13 12 3 3" xfId="7102"/>
    <cellStyle name="Normal 13 12 4" xfId="3720"/>
    <cellStyle name="Normal 13 12 4 2" xfId="7104"/>
    <cellStyle name="Normal 13 12 5" xfId="7099"/>
    <cellStyle name="Normal 13 13" xfId="653"/>
    <cellStyle name="Normal 13 13 2" xfId="654"/>
    <cellStyle name="Normal 13 13 2 2" xfId="4845"/>
    <cellStyle name="Normal 13 13 2 2 2" xfId="7107"/>
    <cellStyle name="Normal 13 13 2 3" xfId="7106"/>
    <cellStyle name="Normal 13 13 3" xfId="655"/>
    <cellStyle name="Normal 13 13 3 2" xfId="4846"/>
    <cellStyle name="Normal 13 13 3 2 2" xfId="7109"/>
    <cellStyle name="Normal 13 13 3 3" xfId="7108"/>
    <cellStyle name="Normal 13 13 4" xfId="3721"/>
    <cellStyle name="Normal 13 13 4 2" xfId="7110"/>
    <cellStyle name="Normal 13 13 5" xfId="7105"/>
    <cellStyle name="Normal 13 14" xfId="656"/>
    <cellStyle name="Normal 13 14 2" xfId="657"/>
    <cellStyle name="Normal 13 14 2 2" xfId="4847"/>
    <cellStyle name="Normal 13 14 2 2 2" xfId="7113"/>
    <cellStyle name="Normal 13 14 2 3" xfId="7112"/>
    <cellStyle name="Normal 13 14 3" xfId="658"/>
    <cellStyle name="Normal 13 14 3 2" xfId="4848"/>
    <cellStyle name="Normal 13 14 3 2 2" xfId="7115"/>
    <cellStyle name="Normal 13 14 3 3" xfId="7114"/>
    <cellStyle name="Normal 13 14 4" xfId="3722"/>
    <cellStyle name="Normal 13 14 4 2" xfId="7116"/>
    <cellStyle name="Normal 13 14 5" xfId="7111"/>
    <cellStyle name="Normal 13 15" xfId="659"/>
    <cellStyle name="Normal 13 15 2" xfId="660"/>
    <cellStyle name="Normal 13 15 2 2" xfId="4849"/>
    <cellStyle name="Normal 13 15 2 2 2" xfId="7119"/>
    <cellStyle name="Normal 13 15 2 3" xfId="7118"/>
    <cellStyle name="Normal 13 15 3" xfId="661"/>
    <cellStyle name="Normal 13 15 3 2" xfId="4850"/>
    <cellStyle name="Normal 13 15 3 2 2" xfId="7121"/>
    <cellStyle name="Normal 13 15 3 3" xfId="7120"/>
    <cellStyle name="Normal 13 15 4" xfId="3723"/>
    <cellStyle name="Normal 13 15 4 2" xfId="7122"/>
    <cellStyle name="Normal 13 15 5" xfId="7117"/>
    <cellStyle name="Normal 13 16" xfId="662"/>
    <cellStyle name="Normal 13 16 2" xfId="663"/>
    <cellStyle name="Normal 13 16 2 2" xfId="4851"/>
    <cellStyle name="Normal 13 16 2 2 2" xfId="7125"/>
    <cellStyle name="Normal 13 16 2 3" xfId="7124"/>
    <cellStyle name="Normal 13 16 3" xfId="664"/>
    <cellStyle name="Normal 13 16 3 2" xfId="4852"/>
    <cellStyle name="Normal 13 16 3 2 2" xfId="7127"/>
    <cellStyle name="Normal 13 16 3 3" xfId="7126"/>
    <cellStyle name="Normal 13 16 4" xfId="3724"/>
    <cellStyle name="Normal 13 16 4 2" xfId="7128"/>
    <cellStyle name="Normal 13 16 5" xfId="7123"/>
    <cellStyle name="Normal 13 17" xfId="665"/>
    <cellStyle name="Normal 13 17 2" xfId="666"/>
    <cellStyle name="Normal 13 17 2 2" xfId="4853"/>
    <cellStyle name="Normal 13 17 2 2 2" xfId="7131"/>
    <cellStyle name="Normal 13 17 2 3" xfId="7130"/>
    <cellStyle name="Normal 13 17 3" xfId="667"/>
    <cellStyle name="Normal 13 17 3 2" xfId="4854"/>
    <cellStyle name="Normal 13 17 3 2 2" xfId="7133"/>
    <cellStyle name="Normal 13 17 3 3" xfId="7132"/>
    <cellStyle name="Normal 13 17 4" xfId="3725"/>
    <cellStyle name="Normal 13 17 4 2" xfId="7134"/>
    <cellStyle name="Normal 13 17 5" xfId="7129"/>
    <cellStyle name="Normal 13 18" xfId="668"/>
    <cellStyle name="Normal 13 18 2" xfId="4855"/>
    <cellStyle name="Normal 13 18 2 2" xfId="7136"/>
    <cellStyle name="Normal 13 18 3" xfId="7135"/>
    <cellStyle name="Normal 13 19" xfId="669"/>
    <cellStyle name="Normal 13 19 2" xfId="4856"/>
    <cellStyle name="Normal 13 19 2 2" xfId="7138"/>
    <cellStyle name="Normal 13 19 3" xfId="7137"/>
    <cellStyle name="Normal 13 2" xfId="670"/>
    <cellStyle name="Normal 13 2 2" xfId="671"/>
    <cellStyle name="Normal 13 2 2 2" xfId="4857"/>
    <cellStyle name="Normal 13 2 2 2 2" xfId="7141"/>
    <cellStyle name="Normal 13 2 2 3" xfId="7140"/>
    <cellStyle name="Normal 13 2 3" xfId="672"/>
    <cellStyle name="Normal 13 2 3 2" xfId="4858"/>
    <cellStyle name="Normal 13 2 3 2 2" xfId="7143"/>
    <cellStyle name="Normal 13 2 3 3" xfId="7142"/>
    <cellStyle name="Normal 13 2 4" xfId="3726"/>
    <cellStyle name="Normal 13 2 4 2" xfId="7144"/>
    <cellStyle name="Normal 13 2 5" xfId="7139"/>
    <cellStyle name="Normal 13 20" xfId="3717"/>
    <cellStyle name="Normal 13 20 2" xfId="7145"/>
    <cellStyle name="Normal 13 21" xfId="7086"/>
    <cellStyle name="Normal 13 3" xfId="673"/>
    <cellStyle name="Normal 13 3 2" xfId="674"/>
    <cellStyle name="Normal 13 3 2 2" xfId="4859"/>
    <cellStyle name="Normal 13 3 2 2 2" xfId="7148"/>
    <cellStyle name="Normal 13 3 2 3" xfId="7147"/>
    <cellStyle name="Normal 13 3 3" xfId="675"/>
    <cellStyle name="Normal 13 3 3 2" xfId="4860"/>
    <cellStyle name="Normal 13 3 3 2 2" xfId="7150"/>
    <cellStyle name="Normal 13 3 3 3" xfId="7149"/>
    <cellStyle name="Normal 13 3 4" xfId="3727"/>
    <cellStyle name="Normal 13 3 4 2" xfId="7151"/>
    <cellStyle name="Normal 13 3 5" xfId="7146"/>
    <cellStyle name="Normal 13 4" xfId="676"/>
    <cellStyle name="Normal 13 4 2" xfId="677"/>
    <cellStyle name="Normal 13 4 2 2" xfId="4861"/>
    <cellStyle name="Normal 13 4 2 2 2" xfId="7154"/>
    <cellStyle name="Normal 13 4 2 3" xfId="7153"/>
    <cellStyle name="Normal 13 4 3" xfId="678"/>
    <cellStyle name="Normal 13 4 3 2" xfId="4862"/>
    <cellStyle name="Normal 13 4 3 2 2" xfId="7156"/>
    <cellStyle name="Normal 13 4 3 3" xfId="7155"/>
    <cellStyle name="Normal 13 4 4" xfId="3728"/>
    <cellStyle name="Normal 13 4 4 2" xfId="7157"/>
    <cellStyle name="Normal 13 4 5" xfId="7152"/>
    <cellStyle name="Normal 13 5" xfId="679"/>
    <cellStyle name="Normal 13 5 2" xfId="680"/>
    <cellStyle name="Normal 13 5 2 2" xfId="4863"/>
    <cellStyle name="Normal 13 5 2 2 2" xfId="7160"/>
    <cellStyle name="Normal 13 5 2 3" xfId="7159"/>
    <cellStyle name="Normal 13 5 3" xfId="681"/>
    <cellStyle name="Normal 13 5 3 2" xfId="4864"/>
    <cellStyle name="Normal 13 5 3 2 2" xfId="7162"/>
    <cellStyle name="Normal 13 5 3 3" xfId="7161"/>
    <cellStyle name="Normal 13 5 4" xfId="3729"/>
    <cellStyle name="Normal 13 5 4 2" xfId="7163"/>
    <cellStyle name="Normal 13 5 5" xfId="7158"/>
    <cellStyle name="Normal 13 6" xfId="682"/>
    <cellStyle name="Normal 13 6 2" xfId="683"/>
    <cellStyle name="Normal 13 6 2 2" xfId="4865"/>
    <cellStyle name="Normal 13 6 2 2 2" xfId="7166"/>
    <cellStyle name="Normal 13 6 2 3" xfId="7165"/>
    <cellStyle name="Normal 13 6 3" xfId="684"/>
    <cellStyle name="Normal 13 6 3 2" xfId="4866"/>
    <cellStyle name="Normal 13 6 3 2 2" xfId="7168"/>
    <cellStyle name="Normal 13 6 3 3" xfId="7167"/>
    <cellStyle name="Normal 13 6 4" xfId="3730"/>
    <cellStyle name="Normal 13 6 4 2" xfId="7169"/>
    <cellStyle name="Normal 13 6 5" xfId="7164"/>
    <cellStyle name="Normal 13 7" xfId="685"/>
    <cellStyle name="Normal 13 7 2" xfId="686"/>
    <cellStyle name="Normal 13 7 2 2" xfId="4867"/>
    <cellStyle name="Normal 13 7 2 2 2" xfId="7172"/>
    <cellStyle name="Normal 13 7 2 3" xfId="7171"/>
    <cellStyle name="Normal 13 7 3" xfId="687"/>
    <cellStyle name="Normal 13 7 3 2" xfId="4868"/>
    <cellStyle name="Normal 13 7 3 2 2" xfId="7174"/>
    <cellStyle name="Normal 13 7 3 3" xfId="7173"/>
    <cellStyle name="Normal 13 7 4" xfId="3731"/>
    <cellStyle name="Normal 13 7 4 2" xfId="7175"/>
    <cellStyle name="Normal 13 7 5" xfId="7170"/>
    <cellStyle name="Normal 13 8" xfId="688"/>
    <cellStyle name="Normal 13 8 2" xfId="689"/>
    <cellStyle name="Normal 13 8 2 2" xfId="4869"/>
    <cellStyle name="Normal 13 8 2 2 2" xfId="7178"/>
    <cellStyle name="Normal 13 8 2 3" xfId="7177"/>
    <cellStyle name="Normal 13 8 3" xfId="690"/>
    <cellStyle name="Normal 13 8 3 2" xfId="4870"/>
    <cellStyle name="Normal 13 8 3 2 2" xfId="7180"/>
    <cellStyle name="Normal 13 8 3 3" xfId="7179"/>
    <cellStyle name="Normal 13 8 4" xfId="3732"/>
    <cellStyle name="Normal 13 8 4 2" xfId="7181"/>
    <cellStyle name="Normal 13 8 5" xfId="7176"/>
    <cellStyle name="Normal 13 9" xfId="691"/>
    <cellStyle name="Normal 13 9 2" xfId="692"/>
    <cellStyle name="Normal 13 9 2 2" xfId="4871"/>
    <cellStyle name="Normal 13 9 2 2 2" xfId="7184"/>
    <cellStyle name="Normal 13 9 2 3" xfId="7183"/>
    <cellStyle name="Normal 13 9 3" xfId="693"/>
    <cellStyle name="Normal 13 9 3 2" xfId="4872"/>
    <cellStyle name="Normal 13 9 3 2 2" xfId="7186"/>
    <cellStyle name="Normal 13 9 3 3" xfId="7185"/>
    <cellStyle name="Normal 13 9 4" xfId="3733"/>
    <cellStyle name="Normal 13 9 4 2" xfId="7187"/>
    <cellStyle name="Normal 13 9 5" xfId="7182"/>
    <cellStyle name="Normal 14" xfId="694"/>
    <cellStyle name="Normal 14 10" xfId="695"/>
    <cellStyle name="Normal 14 10 2" xfId="696"/>
    <cellStyle name="Normal 14 10 2 2" xfId="4873"/>
    <cellStyle name="Normal 14 10 2 2 2" xfId="7191"/>
    <cellStyle name="Normal 14 10 2 3" xfId="7190"/>
    <cellStyle name="Normal 14 10 3" xfId="697"/>
    <cellStyle name="Normal 14 10 3 2" xfId="4874"/>
    <cellStyle name="Normal 14 10 3 2 2" xfId="7193"/>
    <cellStyle name="Normal 14 10 3 3" xfId="7192"/>
    <cellStyle name="Normal 14 10 4" xfId="3735"/>
    <cellStyle name="Normal 14 10 4 2" xfId="7194"/>
    <cellStyle name="Normal 14 10 5" xfId="7189"/>
    <cellStyle name="Normal 14 11" xfId="698"/>
    <cellStyle name="Normal 14 11 2" xfId="699"/>
    <cellStyle name="Normal 14 11 2 2" xfId="4875"/>
    <cellStyle name="Normal 14 11 2 2 2" xfId="7197"/>
    <cellStyle name="Normal 14 11 2 3" xfId="7196"/>
    <cellStyle name="Normal 14 11 3" xfId="700"/>
    <cellStyle name="Normal 14 11 3 2" xfId="4876"/>
    <cellStyle name="Normal 14 11 3 2 2" xfId="7199"/>
    <cellStyle name="Normal 14 11 3 3" xfId="7198"/>
    <cellStyle name="Normal 14 11 4" xfId="3736"/>
    <cellStyle name="Normal 14 11 4 2" xfId="7200"/>
    <cellStyle name="Normal 14 11 5" xfId="7195"/>
    <cellStyle name="Normal 14 12" xfId="701"/>
    <cellStyle name="Normal 14 12 2" xfId="702"/>
    <cellStyle name="Normal 14 12 2 2" xfId="4877"/>
    <cellStyle name="Normal 14 12 2 2 2" xfId="7203"/>
    <cellStyle name="Normal 14 12 2 3" xfId="7202"/>
    <cellStyle name="Normal 14 12 3" xfId="703"/>
    <cellStyle name="Normal 14 12 3 2" xfId="4878"/>
    <cellStyle name="Normal 14 12 3 2 2" xfId="7205"/>
    <cellStyle name="Normal 14 12 3 3" xfId="7204"/>
    <cellStyle name="Normal 14 12 4" xfId="3737"/>
    <cellStyle name="Normal 14 12 4 2" xfId="7206"/>
    <cellStyle name="Normal 14 12 5" xfId="7201"/>
    <cellStyle name="Normal 14 13" xfId="704"/>
    <cellStyle name="Normal 14 13 2" xfId="705"/>
    <cellStyle name="Normal 14 13 2 2" xfId="4879"/>
    <cellStyle name="Normal 14 13 2 2 2" xfId="7209"/>
    <cellStyle name="Normal 14 13 2 3" xfId="7208"/>
    <cellStyle name="Normal 14 13 3" xfId="706"/>
    <cellStyle name="Normal 14 13 3 2" xfId="4880"/>
    <cellStyle name="Normal 14 13 3 2 2" xfId="7211"/>
    <cellStyle name="Normal 14 13 3 3" xfId="7210"/>
    <cellStyle name="Normal 14 13 4" xfId="3738"/>
    <cellStyle name="Normal 14 13 4 2" xfId="7212"/>
    <cellStyle name="Normal 14 13 5" xfId="7207"/>
    <cellStyle name="Normal 14 14" xfId="707"/>
    <cellStyle name="Normal 14 14 2" xfId="708"/>
    <cellStyle name="Normal 14 14 2 2" xfId="4881"/>
    <cellStyle name="Normal 14 14 2 2 2" xfId="7215"/>
    <cellStyle name="Normal 14 14 2 3" xfId="7214"/>
    <cellStyle name="Normal 14 14 3" xfId="709"/>
    <cellStyle name="Normal 14 14 3 2" xfId="4882"/>
    <cellStyle name="Normal 14 14 3 2 2" xfId="7217"/>
    <cellStyle name="Normal 14 14 3 3" xfId="7216"/>
    <cellStyle name="Normal 14 14 4" xfId="3739"/>
    <cellStyle name="Normal 14 14 4 2" xfId="7218"/>
    <cellStyle name="Normal 14 14 5" xfId="7213"/>
    <cellStyle name="Normal 14 15" xfId="710"/>
    <cellStyle name="Normal 14 15 2" xfId="711"/>
    <cellStyle name="Normal 14 15 2 2" xfId="4883"/>
    <cellStyle name="Normal 14 15 2 2 2" xfId="7221"/>
    <cellStyle name="Normal 14 15 2 3" xfId="7220"/>
    <cellStyle name="Normal 14 15 3" xfId="712"/>
    <cellStyle name="Normal 14 15 3 2" xfId="4884"/>
    <cellStyle name="Normal 14 15 3 2 2" xfId="7223"/>
    <cellStyle name="Normal 14 15 3 3" xfId="7222"/>
    <cellStyle name="Normal 14 15 4" xfId="3740"/>
    <cellStyle name="Normal 14 15 4 2" xfId="7224"/>
    <cellStyle name="Normal 14 15 5" xfId="7219"/>
    <cellStyle name="Normal 14 16" xfId="713"/>
    <cellStyle name="Normal 14 16 2" xfId="714"/>
    <cellStyle name="Normal 14 16 2 2" xfId="4885"/>
    <cellStyle name="Normal 14 16 2 2 2" xfId="7227"/>
    <cellStyle name="Normal 14 16 2 3" xfId="7226"/>
    <cellStyle name="Normal 14 16 3" xfId="715"/>
    <cellStyle name="Normal 14 16 3 2" xfId="4886"/>
    <cellStyle name="Normal 14 16 3 2 2" xfId="7229"/>
    <cellStyle name="Normal 14 16 3 3" xfId="7228"/>
    <cellStyle name="Normal 14 16 4" xfId="3741"/>
    <cellStyle name="Normal 14 16 4 2" xfId="7230"/>
    <cellStyle name="Normal 14 16 5" xfId="7225"/>
    <cellStyle name="Normal 14 17" xfId="716"/>
    <cellStyle name="Normal 14 17 2" xfId="717"/>
    <cellStyle name="Normal 14 17 2 2" xfId="4887"/>
    <cellStyle name="Normal 14 17 2 2 2" xfId="7233"/>
    <cellStyle name="Normal 14 17 2 3" xfId="7232"/>
    <cellStyle name="Normal 14 17 3" xfId="718"/>
    <cellStyle name="Normal 14 17 3 2" xfId="4888"/>
    <cellStyle name="Normal 14 17 3 2 2" xfId="7235"/>
    <cellStyle name="Normal 14 17 3 3" xfId="7234"/>
    <cellStyle name="Normal 14 17 4" xfId="3742"/>
    <cellStyle name="Normal 14 17 4 2" xfId="7236"/>
    <cellStyle name="Normal 14 17 5" xfId="7231"/>
    <cellStyle name="Normal 14 18" xfId="719"/>
    <cellStyle name="Normal 14 18 2" xfId="4889"/>
    <cellStyle name="Normal 14 18 2 2" xfId="7238"/>
    <cellStyle name="Normal 14 18 3" xfId="7237"/>
    <cellStyle name="Normal 14 19" xfId="720"/>
    <cellStyle name="Normal 14 19 2" xfId="4890"/>
    <cellStyle name="Normal 14 19 2 2" xfId="7240"/>
    <cellStyle name="Normal 14 19 3" xfId="7239"/>
    <cellStyle name="Normal 14 2" xfId="721"/>
    <cellStyle name="Normal 14 2 2" xfId="722"/>
    <cellStyle name="Normal 14 2 2 2" xfId="4891"/>
    <cellStyle name="Normal 14 2 2 2 2" xfId="7243"/>
    <cellStyle name="Normal 14 2 2 3" xfId="7242"/>
    <cellStyle name="Normal 14 2 3" xfId="723"/>
    <cellStyle name="Normal 14 2 3 2" xfId="4892"/>
    <cellStyle name="Normal 14 2 3 2 2" xfId="7245"/>
    <cellStyle name="Normal 14 2 3 3" xfId="7244"/>
    <cellStyle name="Normal 14 2 4" xfId="3743"/>
    <cellStyle name="Normal 14 2 4 2" xfId="7246"/>
    <cellStyle name="Normal 14 2 5" xfId="7241"/>
    <cellStyle name="Normal 14 20" xfId="3734"/>
    <cellStyle name="Normal 14 20 2" xfId="7247"/>
    <cellStyle name="Normal 14 21" xfId="7188"/>
    <cellStyle name="Normal 14 3" xfId="724"/>
    <cellStyle name="Normal 14 3 2" xfId="725"/>
    <cellStyle name="Normal 14 3 2 2" xfId="4893"/>
    <cellStyle name="Normal 14 3 2 2 2" xfId="7250"/>
    <cellStyle name="Normal 14 3 2 3" xfId="7249"/>
    <cellStyle name="Normal 14 3 3" xfId="726"/>
    <cellStyle name="Normal 14 3 3 2" xfId="4894"/>
    <cellStyle name="Normal 14 3 3 2 2" xfId="7252"/>
    <cellStyle name="Normal 14 3 3 3" xfId="7251"/>
    <cellStyle name="Normal 14 3 4" xfId="3744"/>
    <cellStyle name="Normal 14 3 4 2" xfId="7253"/>
    <cellStyle name="Normal 14 3 5" xfId="7248"/>
    <cellStyle name="Normal 14 4" xfId="727"/>
    <cellStyle name="Normal 14 4 2" xfId="728"/>
    <cellStyle name="Normal 14 4 2 2" xfId="4895"/>
    <cellStyle name="Normal 14 4 2 2 2" xfId="7256"/>
    <cellStyle name="Normal 14 4 2 3" xfId="7255"/>
    <cellStyle name="Normal 14 4 3" xfId="729"/>
    <cellStyle name="Normal 14 4 3 2" xfId="4896"/>
    <cellStyle name="Normal 14 4 3 2 2" xfId="7258"/>
    <cellStyle name="Normal 14 4 3 3" xfId="7257"/>
    <cellStyle name="Normal 14 4 4" xfId="3745"/>
    <cellStyle name="Normal 14 4 4 2" xfId="7259"/>
    <cellStyle name="Normal 14 4 5" xfId="7254"/>
    <cellStyle name="Normal 14 5" xfId="730"/>
    <cellStyle name="Normal 14 5 2" xfId="731"/>
    <cellStyle name="Normal 14 5 2 2" xfId="4897"/>
    <cellStyle name="Normal 14 5 2 2 2" xfId="7262"/>
    <cellStyle name="Normal 14 5 2 3" xfId="7261"/>
    <cellStyle name="Normal 14 5 3" xfId="732"/>
    <cellStyle name="Normal 14 5 3 2" xfId="4898"/>
    <cellStyle name="Normal 14 5 3 2 2" xfId="7264"/>
    <cellStyle name="Normal 14 5 3 3" xfId="7263"/>
    <cellStyle name="Normal 14 5 4" xfId="3746"/>
    <cellStyle name="Normal 14 5 4 2" xfId="7265"/>
    <cellStyle name="Normal 14 5 5" xfId="7260"/>
    <cellStyle name="Normal 14 6" xfId="733"/>
    <cellStyle name="Normal 14 6 2" xfId="734"/>
    <cellStyle name="Normal 14 6 2 2" xfId="4899"/>
    <cellStyle name="Normal 14 6 2 2 2" xfId="7268"/>
    <cellStyle name="Normal 14 6 2 3" xfId="7267"/>
    <cellStyle name="Normal 14 6 3" xfId="735"/>
    <cellStyle name="Normal 14 6 3 2" xfId="4900"/>
    <cellStyle name="Normal 14 6 3 2 2" xfId="7270"/>
    <cellStyle name="Normal 14 6 3 3" xfId="7269"/>
    <cellStyle name="Normal 14 6 4" xfId="3747"/>
    <cellStyle name="Normal 14 6 4 2" xfId="7271"/>
    <cellStyle name="Normal 14 6 5" xfId="7266"/>
    <cellStyle name="Normal 14 7" xfId="736"/>
    <cellStyle name="Normal 14 7 2" xfId="737"/>
    <cellStyle name="Normal 14 7 2 2" xfId="4901"/>
    <cellStyle name="Normal 14 7 2 2 2" xfId="7274"/>
    <cellStyle name="Normal 14 7 2 3" xfId="7273"/>
    <cellStyle name="Normal 14 7 3" xfId="738"/>
    <cellStyle name="Normal 14 7 3 2" xfId="4902"/>
    <cellStyle name="Normal 14 7 3 2 2" xfId="7276"/>
    <cellStyle name="Normal 14 7 3 3" xfId="7275"/>
    <cellStyle name="Normal 14 7 4" xfId="3748"/>
    <cellStyle name="Normal 14 7 4 2" xfId="7277"/>
    <cellStyle name="Normal 14 7 5" xfId="7272"/>
    <cellStyle name="Normal 14 8" xfId="739"/>
    <cellStyle name="Normal 14 8 2" xfId="740"/>
    <cellStyle name="Normal 14 8 2 2" xfId="4903"/>
    <cellStyle name="Normal 14 8 2 2 2" xfId="7280"/>
    <cellStyle name="Normal 14 8 2 3" xfId="7279"/>
    <cellStyle name="Normal 14 8 3" xfId="741"/>
    <cellStyle name="Normal 14 8 3 2" xfId="4904"/>
    <cellStyle name="Normal 14 8 3 2 2" xfId="7282"/>
    <cellStyle name="Normal 14 8 3 3" xfId="7281"/>
    <cellStyle name="Normal 14 8 4" xfId="3749"/>
    <cellStyle name="Normal 14 8 4 2" xfId="7283"/>
    <cellStyle name="Normal 14 8 5" xfId="7278"/>
    <cellStyle name="Normal 14 9" xfId="742"/>
    <cellStyle name="Normal 14 9 2" xfId="743"/>
    <cellStyle name="Normal 14 9 2 2" xfId="4905"/>
    <cellStyle name="Normal 14 9 2 2 2" xfId="7286"/>
    <cellStyle name="Normal 14 9 2 3" xfId="7285"/>
    <cellStyle name="Normal 14 9 3" xfId="744"/>
    <cellStyle name="Normal 14 9 3 2" xfId="4906"/>
    <cellStyle name="Normal 14 9 3 2 2" xfId="7288"/>
    <cellStyle name="Normal 14 9 3 3" xfId="7287"/>
    <cellStyle name="Normal 14 9 4" xfId="3750"/>
    <cellStyle name="Normal 14 9 4 2" xfId="7289"/>
    <cellStyle name="Normal 14 9 5" xfId="7284"/>
    <cellStyle name="Normal 15" xfId="745"/>
    <cellStyle name="Normal 15 10" xfId="746"/>
    <cellStyle name="Normal 15 10 2" xfId="747"/>
    <cellStyle name="Normal 15 10 2 2" xfId="4907"/>
    <cellStyle name="Normal 15 10 2 2 2" xfId="7293"/>
    <cellStyle name="Normal 15 10 2 3" xfId="7292"/>
    <cellStyle name="Normal 15 10 3" xfId="748"/>
    <cellStyle name="Normal 15 10 3 2" xfId="4908"/>
    <cellStyle name="Normal 15 10 3 2 2" xfId="7295"/>
    <cellStyle name="Normal 15 10 3 3" xfId="7294"/>
    <cellStyle name="Normal 15 10 4" xfId="3752"/>
    <cellStyle name="Normal 15 10 4 2" xfId="7296"/>
    <cellStyle name="Normal 15 10 5" xfId="7291"/>
    <cellStyle name="Normal 15 11" xfId="749"/>
    <cellStyle name="Normal 15 11 2" xfId="750"/>
    <cellStyle name="Normal 15 11 2 2" xfId="4909"/>
    <cellStyle name="Normal 15 11 2 2 2" xfId="7299"/>
    <cellStyle name="Normal 15 11 2 3" xfId="7298"/>
    <cellStyle name="Normal 15 11 3" xfId="751"/>
    <cellStyle name="Normal 15 11 3 2" xfId="4910"/>
    <cellStyle name="Normal 15 11 3 2 2" xfId="7301"/>
    <cellStyle name="Normal 15 11 3 3" xfId="7300"/>
    <cellStyle name="Normal 15 11 4" xfId="3753"/>
    <cellStyle name="Normal 15 11 4 2" xfId="7302"/>
    <cellStyle name="Normal 15 11 5" xfId="7297"/>
    <cellStyle name="Normal 15 12" xfId="752"/>
    <cellStyle name="Normal 15 12 2" xfId="753"/>
    <cellStyle name="Normal 15 12 2 2" xfId="4911"/>
    <cellStyle name="Normal 15 12 2 2 2" xfId="7305"/>
    <cellStyle name="Normal 15 12 2 3" xfId="7304"/>
    <cellStyle name="Normal 15 12 3" xfId="754"/>
    <cellStyle name="Normal 15 12 3 2" xfId="4912"/>
    <cellStyle name="Normal 15 12 3 2 2" xfId="7307"/>
    <cellStyle name="Normal 15 12 3 3" xfId="7306"/>
    <cellStyle name="Normal 15 12 4" xfId="3754"/>
    <cellStyle name="Normal 15 12 4 2" xfId="7308"/>
    <cellStyle name="Normal 15 12 5" xfId="7303"/>
    <cellStyle name="Normal 15 13" xfId="755"/>
    <cellStyle name="Normal 15 13 2" xfId="756"/>
    <cellStyle name="Normal 15 13 2 2" xfId="4913"/>
    <cellStyle name="Normal 15 13 2 2 2" xfId="7311"/>
    <cellStyle name="Normal 15 13 2 3" xfId="7310"/>
    <cellStyle name="Normal 15 13 3" xfId="757"/>
    <cellStyle name="Normal 15 13 3 2" xfId="4914"/>
    <cellStyle name="Normal 15 13 3 2 2" xfId="7313"/>
    <cellStyle name="Normal 15 13 3 3" xfId="7312"/>
    <cellStyle name="Normal 15 13 4" xfId="3755"/>
    <cellStyle name="Normal 15 13 4 2" xfId="7314"/>
    <cellStyle name="Normal 15 13 5" xfId="7309"/>
    <cellStyle name="Normal 15 14" xfId="758"/>
    <cellStyle name="Normal 15 14 2" xfId="759"/>
    <cellStyle name="Normal 15 14 2 2" xfId="4915"/>
    <cellStyle name="Normal 15 14 2 2 2" xfId="7317"/>
    <cellStyle name="Normal 15 14 2 3" xfId="7316"/>
    <cellStyle name="Normal 15 14 3" xfId="760"/>
    <cellStyle name="Normal 15 14 3 2" xfId="4916"/>
    <cellStyle name="Normal 15 14 3 2 2" xfId="7319"/>
    <cellStyle name="Normal 15 14 3 3" xfId="7318"/>
    <cellStyle name="Normal 15 14 4" xfId="3756"/>
    <cellStyle name="Normal 15 14 4 2" xfId="7320"/>
    <cellStyle name="Normal 15 14 5" xfId="7315"/>
    <cellStyle name="Normal 15 15" xfId="761"/>
    <cellStyle name="Normal 15 15 2" xfId="762"/>
    <cellStyle name="Normal 15 15 2 2" xfId="4917"/>
    <cellStyle name="Normal 15 15 2 2 2" xfId="7323"/>
    <cellStyle name="Normal 15 15 2 3" xfId="7322"/>
    <cellStyle name="Normal 15 15 3" xfId="763"/>
    <cellStyle name="Normal 15 15 3 2" xfId="4918"/>
    <cellStyle name="Normal 15 15 3 2 2" xfId="7325"/>
    <cellStyle name="Normal 15 15 3 3" xfId="7324"/>
    <cellStyle name="Normal 15 15 4" xfId="3757"/>
    <cellStyle name="Normal 15 15 4 2" xfId="7326"/>
    <cellStyle name="Normal 15 15 5" xfId="7321"/>
    <cellStyle name="Normal 15 16" xfId="764"/>
    <cellStyle name="Normal 15 16 2" xfId="765"/>
    <cellStyle name="Normal 15 16 2 2" xfId="4919"/>
    <cellStyle name="Normal 15 16 2 2 2" xfId="7329"/>
    <cellStyle name="Normal 15 16 2 3" xfId="7328"/>
    <cellStyle name="Normal 15 16 3" xfId="766"/>
    <cellStyle name="Normal 15 16 3 2" xfId="4920"/>
    <cellStyle name="Normal 15 16 3 2 2" xfId="7331"/>
    <cellStyle name="Normal 15 16 3 3" xfId="7330"/>
    <cellStyle name="Normal 15 16 4" xfId="3758"/>
    <cellStyle name="Normal 15 16 4 2" xfId="7332"/>
    <cellStyle name="Normal 15 16 5" xfId="7327"/>
    <cellStyle name="Normal 15 17" xfId="767"/>
    <cellStyle name="Normal 15 17 2" xfId="768"/>
    <cellStyle name="Normal 15 17 2 2" xfId="4921"/>
    <cellStyle name="Normal 15 17 2 2 2" xfId="7335"/>
    <cellStyle name="Normal 15 17 2 3" xfId="7334"/>
    <cellStyle name="Normal 15 17 3" xfId="769"/>
    <cellStyle name="Normal 15 17 3 2" xfId="4922"/>
    <cellStyle name="Normal 15 17 3 2 2" xfId="7337"/>
    <cellStyle name="Normal 15 17 3 3" xfId="7336"/>
    <cellStyle name="Normal 15 17 4" xfId="3759"/>
    <cellStyle name="Normal 15 17 4 2" xfId="7338"/>
    <cellStyle name="Normal 15 17 5" xfId="7333"/>
    <cellStyle name="Normal 15 18" xfId="770"/>
    <cellStyle name="Normal 15 18 2" xfId="4923"/>
    <cellStyle name="Normal 15 18 2 2" xfId="7340"/>
    <cellStyle name="Normal 15 18 3" xfId="7339"/>
    <cellStyle name="Normal 15 19" xfId="771"/>
    <cellStyle name="Normal 15 19 2" xfId="4924"/>
    <cellStyle name="Normal 15 19 2 2" xfId="7342"/>
    <cellStyle name="Normal 15 19 3" xfId="7341"/>
    <cellStyle name="Normal 15 2" xfId="772"/>
    <cellStyle name="Normal 15 2 2" xfId="773"/>
    <cellStyle name="Normal 15 2 2 2" xfId="4925"/>
    <cellStyle name="Normal 15 2 2 2 2" xfId="7345"/>
    <cellStyle name="Normal 15 2 2 3" xfId="7344"/>
    <cellStyle name="Normal 15 2 3" xfId="774"/>
    <cellStyle name="Normal 15 2 3 2" xfId="4926"/>
    <cellStyle name="Normal 15 2 3 2 2" xfId="7347"/>
    <cellStyle name="Normal 15 2 3 3" xfId="7346"/>
    <cellStyle name="Normal 15 2 4" xfId="3760"/>
    <cellStyle name="Normal 15 2 4 2" xfId="7348"/>
    <cellStyle name="Normal 15 2 5" xfId="7343"/>
    <cellStyle name="Normal 15 20" xfId="3751"/>
    <cellStyle name="Normal 15 20 2" xfId="7349"/>
    <cellStyle name="Normal 15 21" xfId="7290"/>
    <cellStyle name="Normal 15 3" xfId="775"/>
    <cellStyle name="Normal 15 3 2" xfId="776"/>
    <cellStyle name="Normal 15 3 2 2" xfId="4927"/>
    <cellStyle name="Normal 15 3 2 2 2" xfId="7352"/>
    <cellStyle name="Normal 15 3 2 3" xfId="7351"/>
    <cellStyle name="Normal 15 3 3" xfId="777"/>
    <cellStyle name="Normal 15 3 3 2" xfId="4928"/>
    <cellStyle name="Normal 15 3 3 2 2" xfId="7354"/>
    <cellStyle name="Normal 15 3 3 3" xfId="7353"/>
    <cellStyle name="Normal 15 3 4" xfId="3761"/>
    <cellStyle name="Normal 15 3 4 2" xfId="7355"/>
    <cellStyle name="Normal 15 3 5" xfId="7350"/>
    <cellStyle name="Normal 15 4" xfId="778"/>
    <cellStyle name="Normal 15 4 2" xfId="779"/>
    <cellStyle name="Normal 15 4 2 2" xfId="4929"/>
    <cellStyle name="Normal 15 4 2 2 2" xfId="7358"/>
    <cellStyle name="Normal 15 4 2 3" xfId="7357"/>
    <cellStyle name="Normal 15 4 3" xfId="780"/>
    <cellStyle name="Normal 15 4 3 2" xfId="4930"/>
    <cellStyle name="Normal 15 4 3 2 2" xfId="7360"/>
    <cellStyle name="Normal 15 4 3 3" xfId="7359"/>
    <cellStyle name="Normal 15 4 4" xfId="3762"/>
    <cellStyle name="Normal 15 4 4 2" xfId="7361"/>
    <cellStyle name="Normal 15 4 5" xfId="7356"/>
    <cellStyle name="Normal 15 5" xfId="781"/>
    <cellStyle name="Normal 15 5 2" xfId="782"/>
    <cellStyle name="Normal 15 5 2 2" xfId="4931"/>
    <cellStyle name="Normal 15 5 2 2 2" xfId="7364"/>
    <cellStyle name="Normal 15 5 2 3" xfId="7363"/>
    <cellStyle name="Normal 15 5 3" xfId="783"/>
    <cellStyle name="Normal 15 5 3 2" xfId="4932"/>
    <cellStyle name="Normal 15 5 3 2 2" xfId="7366"/>
    <cellStyle name="Normal 15 5 3 3" xfId="7365"/>
    <cellStyle name="Normal 15 5 4" xfId="3763"/>
    <cellStyle name="Normal 15 5 4 2" xfId="7367"/>
    <cellStyle name="Normal 15 5 5" xfId="7362"/>
    <cellStyle name="Normal 15 6" xfId="784"/>
    <cellStyle name="Normal 15 6 2" xfId="785"/>
    <cellStyle name="Normal 15 6 2 2" xfId="4933"/>
    <cellStyle name="Normal 15 6 2 2 2" xfId="7370"/>
    <cellStyle name="Normal 15 6 2 3" xfId="7369"/>
    <cellStyle name="Normal 15 6 3" xfId="786"/>
    <cellStyle name="Normal 15 6 3 2" xfId="4934"/>
    <cellStyle name="Normal 15 6 3 2 2" xfId="7372"/>
    <cellStyle name="Normal 15 6 3 3" xfId="7371"/>
    <cellStyle name="Normal 15 6 4" xfId="3764"/>
    <cellStyle name="Normal 15 6 4 2" xfId="7373"/>
    <cellStyle name="Normal 15 6 5" xfId="7368"/>
    <cellStyle name="Normal 15 7" xfId="787"/>
    <cellStyle name="Normal 15 7 2" xfId="788"/>
    <cellStyle name="Normal 15 7 2 2" xfId="4935"/>
    <cellStyle name="Normal 15 7 2 2 2" xfId="7376"/>
    <cellStyle name="Normal 15 7 2 3" xfId="7375"/>
    <cellStyle name="Normal 15 7 3" xfId="789"/>
    <cellStyle name="Normal 15 7 3 2" xfId="4936"/>
    <cellStyle name="Normal 15 7 3 2 2" xfId="7378"/>
    <cellStyle name="Normal 15 7 3 3" xfId="7377"/>
    <cellStyle name="Normal 15 7 4" xfId="3765"/>
    <cellStyle name="Normal 15 7 4 2" xfId="7379"/>
    <cellStyle name="Normal 15 7 5" xfId="7374"/>
    <cellStyle name="Normal 15 8" xfId="790"/>
    <cellStyle name="Normal 15 8 2" xfId="791"/>
    <cellStyle name="Normal 15 8 2 2" xfId="4937"/>
    <cellStyle name="Normal 15 8 2 2 2" xfId="7382"/>
    <cellStyle name="Normal 15 8 2 3" xfId="7381"/>
    <cellStyle name="Normal 15 8 3" xfId="792"/>
    <cellStyle name="Normal 15 8 3 2" xfId="4938"/>
    <cellStyle name="Normal 15 8 3 2 2" xfId="7384"/>
    <cellStyle name="Normal 15 8 3 3" xfId="7383"/>
    <cellStyle name="Normal 15 8 4" xfId="3766"/>
    <cellStyle name="Normal 15 8 4 2" xfId="7385"/>
    <cellStyle name="Normal 15 8 5" xfId="7380"/>
    <cellStyle name="Normal 15 9" xfId="793"/>
    <cellStyle name="Normal 15 9 2" xfId="794"/>
    <cellStyle name="Normal 15 9 2 2" xfId="4939"/>
    <cellStyle name="Normal 15 9 2 2 2" xfId="7388"/>
    <cellStyle name="Normal 15 9 2 3" xfId="7387"/>
    <cellStyle name="Normal 15 9 3" xfId="795"/>
    <cellStyle name="Normal 15 9 3 2" xfId="4940"/>
    <cellStyle name="Normal 15 9 3 2 2" xfId="7390"/>
    <cellStyle name="Normal 15 9 3 3" xfId="7389"/>
    <cellStyle name="Normal 15 9 4" xfId="3767"/>
    <cellStyle name="Normal 15 9 4 2" xfId="7391"/>
    <cellStyle name="Normal 15 9 5" xfId="7386"/>
    <cellStyle name="Normal 16" xfId="796"/>
    <cellStyle name="Normal 16 10" xfId="797"/>
    <cellStyle name="Normal 16 10 2" xfId="798"/>
    <cellStyle name="Normal 16 10 2 2" xfId="4941"/>
    <cellStyle name="Normal 16 10 2 2 2" xfId="7395"/>
    <cellStyle name="Normal 16 10 2 3" xfId="7394"/>
    <cellStyle name="Normal 16 10 3" xfId="799"/>
    <cellStyle name="Normal 16 10 3 2" xfId="4942"/>
    <cellStyle name="Normal 16 10 3 2 2" xfId="7397"/>
    <cellStyle name="Normal 16 10 3 3" xfId="7396"/>
    <cellStyle name="Normal 16 10 4" xfId="3769"/>
    <cellStyle name="Normal 16 10 4 2" xfId="7398"/>
    <cellStyle name="Normal 16 10 5" xfId="7393"/>
    <cellStyle name="Normal 16 11" xfId="800"/>
    <cellStyle name="Normal 16 11 2" xfId="801"/>
    <cellStyle name="Normal 16 11 2 2" xfId="4943"/>
    <cellStyle name="Normal 16 11 2 2 2" xfId="7401"/>
    <cellStyle name="Normal 16 11 2 3" xfId="7400"/>
    <cellStyle name="Normal 16 11 3" xfId="802"/>
    <cellStyle name="Normal 16 11 3 2" xfId="4944"/>
    <cellStyle name="Normal 16 11 3 2 2" xfId="7403"/>
    <cellStyle name="Normal 16 11 3 3" xfId="7402"/>
    <cellStyle name="Normal 16 11 4" xfId="3770"/>
    <cellStyle name="Normal 16 11 4 2" xfId="7404"/>
    <cellStyle name="Normal 16 11 5" xfId="7399"/>
    <cellStyle name="Normal 16 12" xfId="803"/>
    <cellStyle name="Normal 16 12 2" xfId="804"/>
    <cellStyle name="Normal 16 12 2 2" xfId="4945"/>
    <cellStyle name="Normal 16 12 2 2 2" xfId="7407"/>
    <cellStyle name="Normal 16 12 2 3" xfId="7406"/>
    <cellStyle name="Normal 16 12 3" xfId="805"/>
    <cellStyle name="Normal 16 12 3 2" xfId="4946"/>
    <cellStyle name="Normal 16 12 3 2 2" xfId="7409"/>
    <cellStyle name="Normal 16 12 3 3" xfId="7408"/>
    <cellStyle name="Normal 16 12 4" xfId="3771"/>
    <cellStyle name="Normal 16 12 4 2" xfId="7410"/>
    <cellStyle name="Normal 16 12 5" xfId="7405"/>
    <cellStyle name="Normal 16 13" xfId="806"/>
    <cellStyle name="Normal 16 13 2" xfId="807"/>
    <cellStyle name="Normal 16 13 2 2" xfId="4947"/>
    <cellStyle name="Normal 16 13 2 2 2" xfId="7413"/>
    <cellStyle name="Normal 16 13 2 3" xfId="7412"/>
    <cellStyle name="Normal 16 13 3" xfId="808"/>
    <cellStyle name="Normal 16 13 3 2" xfId="4948"/>
    <cellStyle name="Normal 16 13 3 2 2" xfId="7415"/>
    <cellStyle name="Normal 16 13 3 3" xfId="7414"/>
    <cellStyle name="Normal 16 13 4" xfId="3772"/>
    <cellStyle name="Normal 16 13 4 2" xfId="7416"/>
    <cellStyle name="Normal 16 13 5" xfId="7411"/>
    <cellStyle name="Normal 16 14" xfId="809"/>
    <cellStyle name="Normal 16 14 2" xfId="810"/>
    <cellStyle name="Normal 16 14 2 2" xfId="4949"/>
    <cellStyle name="Normal 16 14 2 2 2" xfId="7419"/>
    <cellStyle name="Normal 16 14 2 3" xfId="7418"/>
    <cellStyle name="Normal 16 14 3" xfId="811"/>
    <cellStyle name="Normal 16 14 3 2" xfId="4950"/>
    <cellStyle name="Normal 16 14 3 2 2" xfId="7421"/>
    <cellStyle name="Normal 16 14 3 3" xfId="7420"/>
    <cellStyle name="Normal 16 14 4" xfId="3773"/>
    <cellStyle name="Normal 16 14 4 2" xfId="7422"/>
    <cellStyle name="Normal 16 14 5" xfId="7417"/>
    <cellStyle name="Normal 16 15" xfId="812"/>
    <cellStyle name="Normal 16 15 2" xfId="813"/>
    <cellStyle name="Normal 16 15 2 2" xfId="4951"/>
    <cellStyle name="Normal 16 15 2 2 2" xfId="7425"/>
    <cellStyle name="Normal 16 15 2 3" xfId="7424"/>
    <cellStyle name="Normal 16 15 3" xfId="814"/>
    <cellStyle name="Normal 16 15 3 2" xfId="4952"/>
    <cellStyle name="Normal 16 15 3 2 2" xfId="7427"/>
    <cellStyle name="Normal 16 15 3 3" xfId="7426"/>
    <cellStyle name="Normal 16 15 4" xfId="3774"/>
    <cellStyle name="Normal 16 15 4 2" xfId="7428"/>
    <cellStyle name="Normal 16 15 5" xfId="7423"/>
    <cellStyle name="Normal 16 16" xfId="815"/>
    <cellStyle name="Normal 16 16 2" xfId="816"/>
    <cellStyle name="Normal 16 16 2 2" xfId="4953"/>
    <cellStyle name="Normal 16 16 2 2 2" xfId="7431"/>
    <cellStyle name="Normal 16 16 2 3" xfId="7430"/>
    <cellStyle name="Normal 16 16 3" xfId="817"/>
    <cellStyle name="Normal 16 16 3 2" xfId="4954"/>
    <cellStyle name="Normal 16 16 3 2 2" xfId="7433"/>
    <cellStyle name="Normal 16 16 3 3" xfId="7432"/>
    <cellStyle name="Normal 16 16 4" xfId="3775"/>
    <cellStyle name="Normal 16 16 4 2" xfId="7434"/>
    <cellStyle name="Normal 16 16 5" xfId="7429"/>
    <cellStyle name="Normal 16 17" xfId="818"/>
    <cellStyle name="Normal 16 17 2" xfId="819"/>
    <cellStyle name="Normal 16 17 2 2" xfId="4955"/>
    <cellStyle name="Normal 16 17 2 2 2" xfId="7437"/>
    <cellStyle name="Normal 16 17 2 3" xfId="7436"/>
    <cellStyle name="Normal 16 17 3" xfId="820"/>
    <cellStyle name="Normal 16 17 3 2" xfId="4956"/>
    <cellStyle name="Normal 16 17 3 2 2" xfId="7439"/>
    <cellStyle name="Normal 16 17 3 3" xfId="7438"/>
    <cellStyle name="Normal 16 17 4" xfId="3776"/>
    <cellStyle name="Normal 16 17 4 2" xfId="7440"/>
    <cellStyle name="Normal 16 17 5" xfId="7435"/>
    <cellStyle name="Normal 16 18" xfId="821"/>
    <cellStyle name="Normal 16 18 2" xfId="4957"/>
    <cellStyle name="Normal 16 18 2 2" xfId="7442"/>
    <cellStyle name="Normal 16 18 3" xfId="7441"/>
    <cellStyle name="Normal 16 19" xfId="822"/>
    <cellStyle name="Normal 16 19 2" xfId="4958"/>
    <cellStyle name="Normal 16 19 2 2" xfId="7444"/>
    <cellStyle name="Normal 16 19 3" xfId="7443"/>
    <cellStyle name="Normal 16 2" xfId="823"/>
    <cellStyle name="Normal 16 2 2" xfId="824"/>
    <cellStyle name="Normal 16 2 2 2" xfId="4959"/>
    <cellStyle name="Normal 16 2 2 2 2" xfId="7447"/>
    <cellStyle name="Normal 16 2 2 3" xfId="7446"/>
    <cellStyle name="Normal 16 2 3" xfId="825"/>
    <cellStyle name="Normal 16 2 3 2" xfId="4960"/>
    <cellStyle name="Normal 16 2 3 2 2" xfId="7449"/>
    <cellStyle name="Normal 16 2 3 3" xfId="7448"/>
    <cellStyle name="Normal 16 2 4" xfId="3777"/>
    <cellStyle name="Normal 16 2 4 2" xfId="7450"/>
    <cellStyle name="Normal 16 2 5" xfId="7445"/>
    <cellStyle name="Normal 16 20" xfId="3768"/>
    <cellStyle name="Normal 16 20 2" xfId="7451"/>
    <cellStyle name="Normal 16 21" xfId="7392"/>
    <cellStyle name="Normal 16 3" xfId="826"/>
    <cellStyle name="Normal 16 3 2" xfId="827"/>
    <cellStyle name="Normal 16 3 2 2" xfId="4961"/>
    <cellStyle name="Normal 16 3 2 2 2" xfId="7454"/>
    <cellStyle name="Normal 16 3 2 3" xfId="7453"/>
    <cellStyle name="Normal 16 3 3" xfId="828"/>
    <cellStyle name="Normal 16 3 3 2" xfId="4962"/>
    <cellStyle name="Normal 16 3 3 2 2" xfId="7456"/>
    <cellStyle name="Normal 16 3 3 3" xfId="7455"/>
    <cellStyle name="Normal 16 3 4" xfId="3778"/>
    <cellStyle name="Normal 16 3 4 2" xfId="7457"/>
    <cellStyle name="Normal 16 3 5" xfId="7452"/>
    <cellStyle name="Normal 16 4" xfId="829"/>
    <cellStyle name="Normal 16 4 2" xfId="830"/>
    <cellStyle name="Normal 16 4 2 2" xfId="4963"/>
    <cellStyle name="Normal 16 4 2 2 2" xfId="7460"/>
    <cellStyle name="Normal 16 4 2 3" xfId="7459"/>
    <cellStyle name="Normal 16 4 3" xfId="831"/>
    <cellStyle name="Normal 16 4 3 2" xfId="4964"/>
    <cellStyle name="Normal 16 4 3 2 2" xfId="7462"/>
    <cellStyle name="Normal 16 4 3 3" xfId="7461"/>
    <cellStyle name="Normal 16 4 4" xfId="3779"/>
    <cellStyle name="Normal 16 4 4 2" xfId="7463"/>
    <cellStyle name="Normal 16 4 5" xfId="7458"/>
    <cellStyle name="Normal 16 5" xfId="832"/>
    <cellStyle name="Normal 16 5 2" xfId="833"/>
    <cellStyle name="Normal 16 5 2 2" xfId="4965"/>
    <cellStyle name="Normal 16 5 2 2 2" xfId="7466"/>
    <cellStyle name="Normal 16 5 2 3" xfId="7465"/>
    <cellStyle name="Normal 16 5 3" xfId="834"/>
    <cellStyle name="Normal 16 5 3 2" xfId="4966"/>
    <cellStyle name="Normal 16 5 3 2 2" xfId="7468"/>
    <cellStyle name="Normal 16 5 3 3" xfId="7467"/>
    <cellStyle name="Normal 16 5 4" xfId="3780"/>
    <cellStyle name="Normal 16 5 4 2" xfId="7469"/>
    <cellStyle name="Normal 16 5 5" xfId="7464"/>
    <cellStyle name="Normal 16 6" xfId="835"/>
    <cellStyle name="Normal 16 6 2" xfId="836"/>
    <cellStyle name="Normal 16 6 2 2" xfId="4967"/>
    <cellStyle name="Normal 16 6 2 2 2" xfId="7472"/>
    <cellStyle name="Normal 16 6 2 3" xfId="7471"/>
    <cellStyle name="Normal 16 6 3" xfId="837"/>
    <cellStyle name="Normal 16 6 3 2" xfId="4968"/>
    <cellStyle name="Normal 16 6 3 2 2" xfId="7474"/>
    <cellStyle name="Normal 16 6 3 3" xfId="7473"/>
    <cellStyle name="Normal 16 6 4" xfId="3781"/>
    <cellStyle name="Normal 16 6 4 2" xfId="7475"/>
    <cellStyle name="Normal 16 6 5" xfId="7470"/>
    <cellStyle name="Normal 16 7" xfId="838"/>
    <cellStyle name="Normal 16 7 2" xfId="839"/>
    <cellStyle name="Normal 16 7 2 2" xfId="4969"/>
    <cellStyle name="Normal 16 7 2 2 2" xfId="7478"/>
    <cellStyle name="Normal 16 7 2 3" xfId="7477"/>
    <cellStyle name="Normal 16 7 3" xfId="840"/>
    <cellStyle name="Normal 16 7 3 2" xfId="4970"/>
    <cellStyle name="Normal 16 7 3 2 2" xfId="7480"/>
    <cellStyle name="Normal 16 7 3 3" xfId="7479"/>
    <cellStyle name="Normal 16 7 4" xfId="3782"/>
    <cellStyle name="Normal 16 7 4 2" xfId="7481"/>
    <cellStyle name="Normal 16 7 5" xfId="7476"/>
    <cellStyle name="Normal 16 8" xfId="841"/>
    <cellStyle name="Normal 16 8 2" xfId="842"/>
    <cellStyle name="Normal 16 8 2 2" xfId="4971"/>
    <cellStyle name="Normal 16 8 2 2 2" xfId="7484"/>
    <cellStyle name="Normal 16 8 2 3" xfId="7483"/>
    <cellStyle name="Normal 16 8 3" xfId="843"/>
    <cellStyle name="Normal 16 8 3 2" xfId="4972"/>
    <cellStyle name="Normal 16 8 3 2 2" xfId="7486"/>
    <cellStyle name="Normal 16 8 3 3" xfId="7485"/>
    <cellStyle name="Normal 16 8 4" xfId="3783"/>
    <cellStyle name="Normal 16 8 4 2" xfId="7487"/>
    <cellStyle name="Normal 16 8 5" xfId="7482"/>
    <cellStyle name="Normal 16 9" xfId="844"/>
    <cellStyle name="Normal 16 9 2" xfId="845"/>
    <cellStyle name="Normal 16 9 2 2" xfId="4973"/>
    <cellStyle name="Normal 16 9 2 2 2" xfId="7490"/>
    <cellStyle name="Normal 16 9 2 3" xfId="7489"/>
    <cellStyle name="Normal 16 9 3" xfId="846"/>
    <cellStyle name="Normal 16 9 3 2" xfId="4974"/>
    <cellStyle name="Normal 16 9 3 2 2" xfId="7492"/>
    <cellStyle name="Normal 16 9 3 3" xfId="7491"/>
    <cellStyle name="Normal 16 9 4" xfId="3784"/>
    <cellStyle name="Normal 16 9 4 2" xfId="7493"/>
    <cellStyle name="Normal 16 9 5" xfId="7488"/>
    <cellStyle name="Normal 17" xfId="847"/>
    <cellStyle name="Normal 17 10" xfId="848"/>
    <cellStyle name="Normal 17 10 2" xfId="849"/>
    <cellStyle name="Normal 17 10 2 2" xfId="4975"/>
    <cellStyle name="Normal 17 10 2 2 2" xfId="7497"/>
    <cellStyle name="Normal 17 10 2 3" xfId="7496"/>
    <cellStyle name="Normal 17 10 3" xfId="850"/>
    <cellStyle name="Normal 17 10 3 2" xfId="4976"/>
    <cellStyle name="Normal 17 10 3 2 2" xfId="7499"/>
    <cellStyle name="Normal 17 10 3 3" xfId="7498"/>
    <cellStyle name="Normal 17 10 4" xfId="3786"/>
    <cellStyle name="Normal 17 10 4 2" xfId="7500"/>
    <cellStyle name="Normal 17 10 5" xfId="7495"/>
    <cellStyle name="Normal 17 11" xfId="851"/>
    <cellStyle name="Normal 17 11 2" xfId="852"/>
    <cellStyle name="Normal 17 11 2 2" xfId="4977"/>
    <cellStyle name="Normal 17 11 2 2 2" xfId="7503"/>
    <cellStyle name="Normal 17 11 2 3" xfId="7502"/>
    <cellStyle name="Normal 17 11 3" xfId="853"/>
    <cellStyle name="Normal 17 11 3 2" xfId="4978"/>
    <cellStyle name="Normal 17 11 3 2 2" xfId="7505"/>
    <cellStyle name="Normal 17 11 3 3" xfId="7504"/>
    <cellStyle name="Normal 17 11 4" xfId="3787"/>
    <cellStyle name="Normal 17 11 4 2" xfId="7506"/>
    <cellStyle name="Normal 17 11 5" xfId="7501"/>
    <cellStyle name="Normal 17 12" xfId="854"/>
    <cellStyle name="Normal 17 12 2" xfId="855"/>
    <cellStyle name="Normal 17 12 2 2" xfId="4979"/>
    <cellStyle name="Normal 17 12 2 2 2" xfId="7509"/>
    <cellStyle name="Normal 17 12 2 3" xfId="7508"/>
    <cellStyle name="Normal 17 12 3" xfId="856"/>
    <cellStyle name="Normal 17 12 3 2" xfId="4980"/>
    <cellStyle name="Normal 17 12 3 2 2" xfId="7511"/>
    <cellStyle name="Normal 17 12 3 3" xfId="7510"/>
    <cellStyle name="Normal 17 12 4" xfId="3788"/>
    <cellStyle name="Normal 17 12 4 2" xfId="7512"/>
    <cellStyle name="Normal 17 12 5" xfId="7507"/>
    <cellStyle name="Normal 17 13" xfId="857"/>
    <cellStyle name="Normal 17 13 2" xfId="858"/>
    <cellStyle name="Normal 17 13 2 2" xfId="4981"/>
    <cellStyle name="Normal 17 13 2 2 2" xfId="7515"/>
    <cellStyle name="Normal 17 13 2 3" xfId="7514"/>
    <cellStyle name="Normal 17 13 3" xfId="859"/>
    <cellStyle name="Normal 17 13 3 2" xfId="4982"/>
    <cellStyle name="Normal 17 13 3 2 2" xfId="7517"/>
    <cellStyle name="Normal 17 13 3 3" xfId="7516"/>
    <cellStyle name="Normal 17 13 4" xfId="3789"/>
    <cellStyle name="Normal 17 13 4 2" xfId="7518"/>
    <cellStyle name="Normal 17 13 5" xfId="7513"/>
    <cellStyle name="Normal 17 14" xfId="860"/>
    <cellStyle name="Normal 17 14 2" xfId="861"/>
    <cellStyle name="Normal 17 14 2 2" xfId="4983"/>
    <cellStyle name="Normal 17 14 2 2 2" xfId="7521"/>
    <cellStyle name="Normal 17 14 2 3" xfId="7520"/>
    <cellStyle name="Normal 17 14 3" xfId="862"/>
    <cellStyle name="Normal 17 14 3 2" xfId="4984"/>
    <cellStyle name="Normal 17 14 3 2 2" xfId="7523"/>
    <cellStyle name="Normal 17 14 3 3" xfId="7522"/>
    <cellStyle name="Normal 17 14 4" xfId="3790"/>
    <cellStyle name="Normal 17 14 4 2" xfId="7524"/>
    <cellStyle name="Normal 17 14 5" xfId="7519"/>
    <cellStyle name="Normal 17 15" xfId="863"/>
    <cellStyle name="Normal 17 15 2" xfId="864"/>
    <cellStyle name="Normal 17 15 2 2" xfId="4985"/>
    <cellStyle name="Normal 17 15 2 2 2" xfId="7527"/>
    <cellStyle name="Normal 17 15 2 3" xfId="7526"/>
    <cellStyle name="Normal 17 15 3" xfId="865"/>
    <cellStyle name="Normal 17 15 3 2" xfId="4986"/>
    <cellStyle name="Normal 17 15 3 2 2" xfId="7529"/>
    <cellStyle name="Normal 17 15 3 3" xfId="7528"/>
    <cellStyle name="Normal 17 15 4" xfId="3791"/>
    <cellStyle name="Normal 17 15 4 2" xfId="7530"/>
    <cellStyle name="Normal 17 15 5" xfId="7525"/>
    <cellStyle name="Normal 17 16" xfId="866"/>
    <cellStyle name="Normal 17 16 2" xfId="867"/>
    <cellStyle name="Normal 17 16 2 2" xfId="4987"/>
    <cellStyle name="Normal 17 16 2 2 2" xfId="7533"/>
    <cellStyle name="Normal 17 16 2 3" xfId="7532"/>
    <cellStyle name="Normal 17 16 3" xfId="868"/>
    <cellStyle name="Normal 17 16 3 2" xfId="4988"/>
    <cellStyle name="Normal 17 16 3 2 2" xfId="7535"/>
    <cellStyle name="Normal 17 16 3 3" xfId="7534"/>
    <cellStyle name="Normal 17 16 4" xfId="3792"/>
    <cellStyle name="Normal 17 16 4 2" xfId="7536"/>
    <cellStyle name="Normal 17 16 5" xfId="7531"/>
    <cellStyle name="Normal 17 17" xfId="869"/>
    <cellStyle name="Normal 17 17 2" xfId="870"/>
    <cellStyle name="Normal 17 17 2 2" xfId="4989"/>
    <cellStyle name="Normal 17 17 2 2 2" xfId="7539"/>
    <cellStyle name="Normal 17 17 2 3" xfId="7538"/>
    <cellStyle name="Normal 17 17 3" xfId="871"/>
    <cellStyle name="Normal 17 17 3 2" xfId="4990"/>
    <cellStyle name="Normal 17 17 3 2 2" xfId="7541"/>
    <cellStyle name="Normal 17 17 3 3" xfId="7540"/>
    <cellStyle name="Normal 17 17 4" xfId="3793"/>
    <cellStyle name="Normal 17 17 4 2" xfId="7542"/>
    <cellStyle name="Normal 17 17 5" xfId="7537"/>
    <cellStyle name="Normal 17 18" xfId="872"/>
    <cellStyle name="Normal 17 18 2" xfId="4991"/>
    <cellStyle name="Normal 17 18 2 2" xfId="7544"/>
    <cellStyle name="Normal 17 18 3" xfId="7543"/>
    <cellStyle name="Normal 17 19" xfId="873"/>
    <cellStyle name="Normal 17 19 2" xfId="4992"/>
    <cellStyle name="Normal 17 19 2 2" xfId="7546"/>
    <cellStyle name="Normal 17 19 3" xfId="7545"/>
    <cellStyle name="Normal 17 2" xfId="874"/>
    <cellStyle name="Normal 17 2 2" xfId="875"/>
    <cellStyle name="Normal 17 2 2 2" xfId="4993"/>
    <cellStyle name="Normal 17 2 2 2 2" xfId="7549"/>
    <cellStyle name="Normal 17 2 2 3" xfId="7548"/>
    <cellStyle name="Normal 17 2 3" xfId="876"/>
    <cellStyle name="Normal 17 2 3 2" xfId="4994"/>
    <cellStyle name="Normal 17 2 3 2 2" xfId="7551"/>
    <cellStyle name="Normal 17 2 3 3" xfId="7550"/>
    <cellStyle name="Normal 17 2 4" xfId="3794"/>
    <cellStyle name="Normal 17 2 4 2" xfId="7552"/>
    <cellStyle name="Normal 17 2 5" xfId="7547"/>
    <cellStyle name="Normal 17 20" xfId="3785"/>
    <cellStyle name="Normal 17 20 2" xfId="7553"/>
    <cellStyle name="Normal 17 21" xfId="7494"/>
    <cellStyle name="Normal 17 3" xfId="877"/>
    <cellStyle name="Normal 17 3 2" xfId="878"/>
    <cellStyle name="Normal 17 3 2 2" xfId="4995"/>
    <cellStyle name="Normal 17 3 2 2 2" xfId="7556"/>
    <cellStyle name="Normal 17 3 2 3" xfId="7555"/>
    <cellStyle name="Normal 17 3 3" xfId="879"/>
    <cellStyle name="Normal 17 3 3 2" xfId="4996"/>
    <cellStyle name="Normal 17 3 3 2 2" xfId="7558"/>
    <cellStyle name="Normal 17 3 3 3" xfId="7557"/>
    <cellStyle name="Normal 17 3 4" xfId="3795"/>
    <cellStyle name="Normal 17 3 4 2" xfId="7559"/>
    <cellStyle name="Normal 17 3 5" xfId="7554"/>
    <cellStyle name="Normal 17 4" xfId="880"/>
    <cellStyle name="Normal 17 4 2" xfId="881"/>
    <cellStyle name="Normal 17 4 2 2" xfId="4997"/>
    <cellStyle name="Normal 17 4 2 2 2" xfId="7562"/>
    <cellStyle name="Normal 17 4 2 3" xfId="7561"/>
    <cellStyle name="Normal 17 4 3" xfId="882"/>
    <cellStyle name="Normal 17 4 3 2" xfId="4998"/>
    <cellStyle name="Normal 17 4 3 2 2" xfId="7564"/>
    <cellStyle name="Normal 17 4 3 3" xfId="7563"/>
    <cellStyle name="Normal 17 4 4" xfId="3796"/>
    <cellStyle name="Normal 17 4 4 2" xfId="7565"/>
    <cellStyle name="Normal 17 4 5" xfId="7560"/>
    <cellStyle name="Normal 17 5" xfId="883"/>
    <cellStyle name="Normal 17 5 2" xfId="884"/>
    <cellStyle name="Normal 17 5 2 2" xfId="4999"/>
    <cellStyle name="Normal 17 5 2 2 2" xfId="7568"/>
    <cellStyle name="Normal 17 5 2 3" xfId="7567"/>
    <cellStyle name="Normal 17 5 3" xfId="885"/>
    <cellStyle name="Normal 17 5 3 2" xfId="5000"/>
    <cellStyle name="Normal 17 5 3 2 2" xfId="7570"/>
    <cellStyle name="Normal 17 5 3 3" xfId="7569"/>
    <cellStyle name="Normal 17 5 4" xfId="3797"/>
    <cellStyle name="Normal 17 5 4 2" xfId="7571"/>
    <cellStyle name="Normal 17 5 5" xfId="7566"/>
    <cellStyle name="Normal 17 6" xfId="886"/>
    <cellStyle name="Normal 17 6 2" xfId="887"/>
    <cellStyle name="Normal 17 6 2 2" xfId="5001"/>
    <cellStyle name="Normal 17 6 2 2 2" xfId="7574"/>
    <cellStyle name="Normal 17 6 2 3" xfId="7573"/>
    <cellStyle name="Normal 17 6 3" xfId="888"/>
    <cellStyle name="Normal 17 6 3 2" xfId="5002"/>
    <cellStyle name="Normal 17 6 3 2 2" xfId="7576"/>
    <cellStyle name="Normal 17 6 3 3" xfId="7575"/>
    <cellStyle name="Normal 17 6 4" xfId="3798"/>
    <cellStyle name="Normal 17 6 4 2" xfId="7577"/>
    <cellStyle name="Normal 17 6 5" xfId="7572"/>
    <cellStyle name="Normal 17 7" xfId="889"/>
    <cellStyle name="Normal 17 7 2" xfId="890"/>
    <cellStyle name="Normal 17 7 2 2" xfId="5003"/>
    <cellStyle name="Normal 17 7 2 2 2" xfId="7580"/>
    <cellStyle name="Normal 17 7 2 3" xfId="7579"/>
    <cellStyle name="Normal 17 7 3" xfId="891"/>
    <cellStyle name="Normal 17 7 3 2" xfId="5004"/>
    <cellStyle name="Normal 17 7 3 2 2" xfId="7582"/>
    <cellStyle name="Normal 17 7 3 3" xfId="7581"/>
    <cellStyle name="Normal 17 7 4" xfId="3799"/>
    <cellStyle name="Normal 17 7 4 2" xfId="7583"/>
    <cellStyle name="Normal 17 7 5" xfId="7578"/>
    <cellStyle name="Normal 17 8" xfId="892"/>
    <cellStyle name="Normal 17 8 2" xfId="893"/>
    <cellStyle name="Normal 17 8 2 2" xfId="5005"/>
    <cellStyle name="Normal 17 8 2 2 2" xfId="7586"/>
    <cellStyle name="Normal 17 8 2 3" xfId="7585"/>
    <cellStyle name="Normal 17 8 3" xfId="894"/>
    <cellStyle name="Normal 17 8 3 2" xfId="5006"/>
    <cellStyle name="Normal 17 8 3 2 2" xfId="7588"/>
    <cellStyle name="Normal 17 8 3 3" xfId="7587"/>
    <cellStyle name="Normal 17 8 4" xfId="3800"/>
    <cellStyle name="Normal 17 8 4 2" xfId="7589"/>
    <cellStyle name="Normal 17 8 5" xfId="7584"/>
    <cellStyle name="Normal 17 9" xfId="895"/>
    <cellStyle name="Normal 17 9 2" xfId="896"/>
    <cellStyle name="Normal 17 9 2 2" xfId="5007"/>
    <cellStyle name="Normal 17 9 2 2 2" xfId="7592"/>
    <cellStyle name="Normal 17 9 2 3" xfId="7591"/>
    <cellStyle name="Normal 17 9 3" xfId="897"/>
    <cellStyle name="Normal 17 9 3 2" xfId="5008"/>
    <cellStyle name="Normal 17 9 3 2 2" xfId="7594"/>
    <cellStyle name="Normal 17 9 3 3" xfId="7593"/>
    <cellStyle name="Normal 17 9 4" xfId="3801"/>
    <cellStyle name="Normal 17 9 4 2" xfId="7595"/>
    <cellStyle name="Normal 17 9 5" xfId="7590"/>
    <cellStyle name="Normal 18" xfId="898"/>
    <cellStyle name="Normal 18 10" xfId="899"/>
    <cellStyle name="Normal 18 10 2" xfId="900"/>
    <cellStyle name="Normal 18 10 2 2" xfId="5009"/>
    <cellStyle name="Normal 18 10 2 2 2" xfId="7599"/>
    <cellStyle name="Normal 18 10 2 3" xfId="7598"/>
    <cellStyle name="Normal 18 10 3" xfId="901"/>
    <cellStyle name="Normal 18 10 3 2" xfId="5010"/>
    <cellStyle name="Normal 18 10 3 2 2" xfId="7601"/>
    <cellStyle name="Normal 18 10 3 3" xfId="7600"/>
    <cellStyle name="Normal 18 10 4" xfId="3803"/>
    <cellStyle name="Normal 18 10 4 2" xfId="7602"/>
    <cellStyle name="Normal 18 10 5" xfId="7597"/>
    <cellStyle name="Normal 18 11" xfId="902"/>
    <cellStyle name="Normal 18 11 2" xfId="903"/>
    <cellStyle name="Normal 18 11 2 2" xfId="5011"/>
    <cellStyle name="Normal 18 11 2 2 2" xfId="7605"/>
    <cellStyle name="Normal 18 11 2 3" xfId="7604"/>
    <cellStyle name="Normal 18 11 3" xfId="904"/>
    <cellStyle name="Normal 18 11 3 2" xfId="5012"/>
    <cellStyle name="Normal 18 11 3 2 2" xfId="7607"/>
    <cellStyle name="Normal 18 11 3 3" xfId="7606"/>
    <cellStyle name="Normal 18 11 4" xfId="3804"/>
    <cellStyle name="Normal 18 11 4 2" xfId="7608"/>
    <cellStyle name="Normal 18 11 5" xfId="7603"/>
    <cellStyle name="Normal 18 12" xfId="905"/>
    <cellStyle name="Normal 18 12 2" xfId="906"/>
    <cellStyle name="Normal 18 12 2 2" xfId="5013"/>
    <cellStyle name="Normal 18 12 2 2 2" xfId="7611"/>
    <cellStyle name="Normal 18 12 2 3" xfId="7610"/>
    <cellStyle name="Normal 18 12 3" xfId="907"/>
    <cellStyle name="Normal 18 12 3 2" xfId="5014"/>
    <cellStyle name="Normal 18 12 3 2 2" xfId="7613"/>
    <cellStyle name="Normal 18 12 3 3" xfId="7612"/>
    <cellStyle name="Normal 18 12 4" xfId="3805"/>
    <cellStyle name="Normal 18 12 4 2" xfId="7614"/>
    <cellStyle name="Normal 18 12 5" xfId="7609"/>
    <cellStyle name="Normal 18 13" xfId="908"/>
    <cellStyle name="Normal 18 13 2" xfId="909"/>
    <cellStyle name="Normal 18 13 2 2" xfId="5015"/>
    <cellStyle name="Normal 18 13 2 2 2" xfId="7617"/>
    <cellStyle name="Normal 18 13 2 3" xfId="7616"/>
    <cellStyle name="Normal 18 13 3" xfId="910"/>
    <cellStyle name="Normal 18 13 3 2" xfId="5016"/>
    <cellStyle name="Normal 18 13 3 2 2" xfId="7619"/>
    <cellStyle name="Normal 18 13 3 3" xfId="7618"/>
    <cellStyle name="Normal 18 13 4" xfId="3806"/>
    <cellStyle name="Normal 18 13 4 2" xfId="7620"/>
    <cellStyle name="Normal 18 13 5" xfId="7615"/>
    <cellStyle name="Normal 18 14" xfId="911"/>
    <cellStyle name="Normal 18 14 2" xfId="912"/>
    <cellStyle name="Normal 18 14 2 2" xfId="5017"/>
    <cellStyle name="Normal 18 14 2 2 2" xfId="7623"/>
    <cellStyle name="Normal 18 14 2 3" xfId="7622"/>
    <cellStyle name="Normal 18 14 3" xfId="913"/>
    <cellStyle name="Normal 18 14 3 2" xfId="5018"/>
    <cellStyle name="Normal 18 14 3 2 2" xfId="7625"/>
    <cellStyle name="Normal 18 14 3 3" xfId="7624"/>
    <cellStyle name="Normal 18 14 4" xfId="3807"/>
    <cellStyle name="Normal 18 14 4 2" xfId="7626"/>
    <cellStyle name="Normal 18 14 5" xfId="7621"/>
    <cellStyle name="Normal 18 15" xfId="914"/>
    <cellStyle name="Normal 18 15 2" xfId="915"/>
    <cellStyle name="Normal 18 15 2 2" xfId="5019"/>
    <cellStyle name="Normal 18 15 2 2 2" xfId="7629"/>
    <cellStyle name="Normal 18 15 2 3" xfId="7628"/>
    <cellStyle name="Normal 18 15 3" xfId="916"/>
    <cellStyle name="Normal 18 15 3 2" xfId="5020"/>
    <cellStyle name="Normal 18 15 3 2 2" xfId="7631"/>
    <cellStyle name="Normal 18 15 3 3" xfId="7630"/>
    <cellStyle name="Normal 18 15 4" xfId="3808"/>
    <cellStyle name="Normal 18 15 4 2" xfId="7632"/>
    <cellStyle name="Normal 18 15 5" xfId="7627"/>
    <cellStyle name="Normal 18 16" xfId="917"/>
    <cellStyle name="Normal 18 16 2" xfId="918"/>
    <cellStyle name="Normal 18 16 2 2" xfId="5021"/>
    <cellStyle name="Normal 18 16 2 2 2" xfId="7635"/>
    <cellStyle name="Normal 18 16 2 3" xfId="7634"/>
    <cellStyle name="Normal 18 16 3" xfId="919"/>
    <cellStyle name="Normal 18 16 3 2" xfId="5022"/>
    <cellStyle name="Normal 18 16 3 2 2" xfId="7637"/>
    <cellStyle name="Normal 18 16 3 3" xfId="7636"/>
    <cellStyle name="Normal 18 16 4" xfId="3809"/>
    <cellStyle name="Normal 18 16 4 2" xfId="7638"/>
    <cellStyle name="Normal 18 16 5" xfId="7633"/>
    <cellStyle name="Normal 18 17" xfId="920"/>
    <cellStyle name="Normal 18 17 2" xfId="921"/>
    <cellStyle name="Normal 18 17 2 2" xfId="5023"/>
    <cellStyle name="Normal 18 17 2 2 2" xfId="7641"/>
    <cellStyle name="Normal 18 17 2 3" xfId="7640"/>
    <cellStyle name="Normal 18 17 3" xfId="922"/>
    <cellStyle name="Normal 18 17 3 2" xfId="5024"/>
    <cellStyle name="Normal 18 17 3 2 2" xfId="7643"/>
    <cellStyle name="Normal 18 17 3 3" xfId="7642"/>
    <cellStyle name="Normal 18 17 4" xfId="3810"/>
    <cellStyle name="Normal 18 17 4 2" xfId="7644"/>
    <cellStyle name="Normal 18 17 5" xfId="7639"/>
    <cellStyle name="Normal 18 18" xfId="923"/>
    <cellStyle name="Normal 18 18 2" xfId="5025"/>
    <cellStyle name="Normal 18 18 2 2" xfId="7646"/>
    <cellStyle name="Normal 18 18 3" xfId="7645"/>
    <cellStyle name="Normal 18 19" xfId="924"/>
    <cellStyle name="Normal 18 19 2" xfId="5026"/>
    <cellStyle name="Normal 18 19 2 2" xfId="7648"/>
    <cellStyle name="Normal 18 19 3" xfId="7647"/>
    <cellStyle name="Normal 18 2" xfId="925"/>
    <cellStyle name="Normal 18 2 2" xfId="926"/>
    <cellStyle name="Normal 18 2 2 2" xfId="5027"/>
    <cellStyle name="Normal 18 2 2 2 2" xfId="7651"/>
    <cellStyle name="Normal 18 2 2 3" xfId="7650"/>
    <cellStyle name="Normal 18 2 3" xfId="927"/>
    <cellStyle name="Normal 18 2 3 2" xfId="5028"/>
    <cellStyle name="Normal 18 2 3 2 2" xfId="7653"/>
    <cellStyle name="Normal 18 2 3 3" xfId="7652"/>
    <cellStyle name="Normal 18 2 4" xfId="3811"/>
    <cellStyle name="Normal 18 2 4 2" xfId="7654"/>
    <cellStyle name="Normal 18 2 5" xfId="7649"/>
    <cellStyle name="Normal 18 20" xfId="3802"/>
    <cellStyle name="Normal 18 20 2" xfId="7655"/>
    <cellStyle name="Normal 18 21" xfId="7596"/>
    <cellStyle name="Normal 18 3" xfId="928"/>
    <cellStyle name="Normal 18 3 2" xfId="929"/>
    <cellStyle name="Normal 18 3 2 2" xfId="5029"/>
    <cellStyle name="Normal 18 3 2 2 2" xfId="7658"/>
    <cellStyle name="Normal 18 3 2 3" xfId="7657"/>
    <cellStyle name="Normal 18 3 3" xfId="930"/>
    <cellStyle name="Normal 18 3 3 2" xfId="5030"/>
    <cellStyle name="Normal 18 3 3 2 2" xfId="7660"/>
    <cellStyle name="Normal 18 3 3 3" xfId="7659"/>
    <cellStyle name="Normal 18 3 4" xfId="3812"/>
    <cellStyle name="Normal 18 3 4 2" xfId="7661"/>
    <cellStyle name="Normal 18 3 5" xfId="7656"/>
    <cellStyle name="Normal 18 4" xfId="931"/>
    <cellStyle name="Normal 18 4 2" xfId="932"/>
    <cellStyle name="Normal 18 4 2 2" xfId="5031"/>
    <cellStyle name="Normal 18 4 2 2 2" xfId="7664"/>
    <cellStyle name="Normal 18 4 2 3" xfId="7663"/>
    <cellStyle name="Normal 18 4 3" xfId="933"/>
    <cellStyle name="Normal 18 4 3 2" xfId="5032"/>
    <cellStyle name="Normal 18 4 3 2 2" xfId="7666"/>
    <cellStyle name="Normal 18 4 3 3" xfId="7665"/>
    <cellStyle name="Normal 18 4 4" xfId="3813"/>
    <cellStyle name="Normal 18 4 4 2" xfId="7667"/>
    <cellStyle name="Normal 18 4 5" xfId="7662"/>
    <cellStyle name="Normal 18 5" xfId="934"/>
    <cellStyle name="Normal 18 5 2" xfId="935"/>
    <cellStyle name="Normal 18 5 2 2" xfId="5033"/>
    <cellStyle name="Normal 18 5 2 2 2" xfId="7670"/>
    <cellStyle name="Normal 18 5 2 3" xfId="7669"/>
    <cellStyle name="Normal 18 5 3" xfId="936"/>
    <cellStyle name="Normal 18 5 3 2" xfId="5034"/>
    <cellStyle name="Normal 18 5 3 2 2" xfId="7672"/>
    <cellStyle name="Normal 18 5 3 3" xfId="7671"/>
    <cellStyle name="Normal 18 5 4" xfId="3814"/>
    <cellStyle name="Normal 18 5 4 2" xfId="7673"/>
    <cellStyle name="Normal 18 5 5" xfId="7668"/>
    <cellStyle name="Normal 18 6" xfId="937"/>
    <cellStyle name="Normal 18 6 2" xfId="938"/>
    <cellStyle name="Normal 18 6 2 2" xfId="5035"/>
    <cellStyle name="Normal 18 6 2 2 2" xfId="7676"/>
    <cellStyle name="Normal 18 6 2 3" xfId="7675"/>
    <cellStyle name="Normal 18 6 3" xfId="939"/>
    <cellStyle name="Normal 18 6 3 2" xfId="5036"/>
    <cellStyle name="Normal 18 6 3 2 2" xfId="7678"/>
    <cellStyle name="Normal 18 6 3 3" xfId="7677"/>
    <cellStyle name="Normal 18 6 4" xfId="3815"/>
    <cellStyle name="Normal 18 6 4 2" xfId="7679"/>
    <cellStyle name="Normal 18 6 5" xfId="7674"/>
    <cellStyle name="Normal 18 7" xfId="940"/>
    <cellStyle name="Normal 18 7 2" xfId="941"/>
    <cellStyle name="Normal 18 7 2 2" xfId="5037"/>
    <cellStyle name="Normal 18 7 2 2 2" xfId="7682"/>
    <cellStyle name="Normal 18 7 2 3" xfId="7681"/>
    <cellStyle name="Normal 18 7 3" xfId="942"/>
    <cellStyle name="Normal 18 7 3 2" xfId="5038"/>
    <cellStyle name="Normal 18 7 3 2 2" xfId="7684"/>
    <cellStyle name="Normal 18 7 3 3" xfId="7683"/>
    <cellStyle name="Normal 18 7 4" xfId="3816"/>
    <cellStyle name="Normal 18 7 4 2" xfId="7685"/>
    <cellStyle name="Normal 18 7 5" xfId="7680"/>
    <cellStyle name="Normal 18 8" xfId="943"/>
    <cellStyle name="Normal 18 8 2" xfId="944"/>
    <cellStyle name="Normal 18 8 2 2" xfId="5039"/>
    <cellStyle name="Normal 18 8 2 2 2" xfId="7688"/>
    <cellStyle name="Normal 18 8 2 3" xfId="7687"/>
    <cellStyle name="Normal 18 8 3" xfId="945"/>
    <cellStyle name="Normal 18 8 3 2" xfId="5040"/>
    <cellStyle name="Normal 18 8 3 2 2" xfId="7690"/>
    <cellStyle name="Normal 18 8 3 3" xfId="7689"/>
    <cellStyle name="Normal 18 8 4" xfId="3817"/>
    <cellStyle name="Normal 18 8 4 2" xfId="7691"/>
    <cellStyle name="Normal 18 8 5" xfId="7686"/>
    <cellStyle name="Normal 18 9" xfId="946"/>
    <cellStyle name="Normal 18 9 2" xfId="947"/>
    <cellStyle name="Normal 18 9 2 2" xfId="5041"/>
    <cellStyle name="Normal 18 9 2 2 2" xfId="7694"/>
    <cellStyle name="Normal 18 9 2 3" xfId="7693"/>
    <cellStyle name="Normal 18 9 3" xfId="948"/>
    <cellStyle name="Normal 18 9 3 2" xfId="5042"/>
    <cellStyle name="Normal 18 9 3 2 2" xfId="7696"/>
    <cellStyle name="Normal 18 9 3 3" xfId="7695"/>
    <cellStyle name="Normal 18 9 4" xfId="3818"/>
    <cellStyle name="Normal 18 9 4 2" xfId="7697"/>
    <cellStyle name="Normal 18 9 5" xfId="7692"/>
    <cellStyle name="Normal 19" xfId="949"/>
    <cellStyle name="Normal 19 10" xfId="950"/>
    <cellStyle name="Normal 19 10 2" xfId="951"/>
    <cellStyle name="Normal 19 10 2 2" xfId="5043"/>
    <cellStyle name="Normal 19 10 2 2 2" xfId="7701"/>
    <cellStyle name="Normal 19 10 2 3" xfId="7700"/>
    <cellStyle name="Normal 19 10 3" xfId="952"/>
    <cellStyle name="Normal 19 10 3 2" xfId="5044"/>
    <cellStyle name="Normal 19 10 3 2 2" xfId="7703"/>
    <cellStyle name="Normal 19 10 3 3" xfId="7702"/>
    <cellStyle name="Normal 19 10 4" xfId="3820"/>
    <cellStyle name="Normal 19 10 4 2" xfId="7704"/>
    <cellStyle name="Normal 19 10 5" xfId="7699"/>
    <cellStyle name="Normal 19 11" xfId="953"/>
    <cellStyle name="Normal 19 11 2" xfId="954"/>
    <cellStyle name="Normal 19 11 2 2" xfId="5045"/>
    <cellStyle name="Normal 19 11 2 2 2" xfId="7707"/>
    <cellStyle name="Normal 19 11 2 3" xfId="7706"/>
    <cellStyle name="Normal 19 11 3" xfId="955"/>
    <cellStyle name="Normal 19 11 3 2" xfId="5046"/>
    <cellStyle name="Normal 19 11 3 2 2" xfId="7709"/>
    <cellStyle name="Normal 19 11 3 3" xfId="7708"/>
    <cellStyle name="Normal 19 11 4" xfId="3821"/>
    <cellStyle name="Normal 19 11 4 2" xfId="7710"/>
    <cellStyle name="Normal 19 11 5" xfId="7705"/>
    <cellStyle name="Normal 19 12" xfId="956"/>
    <cellStyle name="Normal 19 12 2" xfId="957"/>
    <cellStyle name="Normal 19 12 2 2" xfId="5047"/>
    <cellStyle name="Normal 19 12 2 2 2" xfId="7713"/>
    <cellStyle name="Normal 19 12 2 3" xfId="7712"/>
    <cellStyle name="Normal 19 12 3" xfId="958"/>
    <cellStyle name="Normal 19 12 3 2" xfId="5048"/>
    <cellStyle name="Normal 19 12 3 2 2" xfId="7715"/>
    <cellStyle name="Normal 19 12 3 3" xfId="7714"/>
    <cellStyle name="Normal 19 12 4" xfId="3822"/>
    <cellStyle name="Normal 19 12 4 2" xfId="7716"/>
    <cellStyle name="Normal 19 12 5" xfId="7711"/>
    <cellStyle name="Normal 19 13" xfId="959"/>
    <cellStyle name="Normal 19 13 2" xfId="960"/>
    <cellStyle name="Normal 19 13 2 2" xfId="5049"/>
    <cellStyle name="Normal 19 13 2 2 2" xfId="7719"/>
    <cellStyle name="Normal 19 13 2 3" xfId="7718"/>
    <cellStyle name="Normal 19 13 3" xfId="961"/>
    <cellStyle name="Normal 19 13 3 2" xfId="5050"/>
    <cellStyle name="Normal 19 13 3 2 2" xfId="7721"/>
    <cellStyle name="Normal 19 13 3 3" xfId="7720"/>
    <cellStyle name="Normal 19 13 4" xfId="3823"/>
    <cellStyle name="Normal 19 13 4 2" xfId="7722"/>
    <cellStyle name="Normal 19 13 5" xfId="7717"/>
    <cellStyle name="Normal 19 14" xfId="962"/>
    <cellStyle name="Normal 19 14 2" xfId="963"/>
    <cellStyle name="Normal 19 14 2 2" xfId="5051"/>
    <cellStyle name="Normal 19 14 2 2 2" xfId="7725"/>
    <cellStyle name="Normal 19 14 2 3" xfId="7724"/>
    <cellStyle name="Normal 19 14 3" xfId="964"/>
    <cellStyle name="Normal 19 14 3 2" xfId="5052"/>
    <cellStyle name="Normal 19 14 3 2 2" xfId="7727"/>
    <cellStyle name="Normal 19 14 3 3" xfId="7726"/>
    <cellStyle name="Normal 19 14 4" xfId="3824"/>
    <cellStyle name="Normal 19 14 4 2" xfId="7728"/>
    <cellStyle name="Normal 19 14 5" xfId="7723"/>
    <cellStyle name="Normal 19 15" xfId="965"/>
    <cellStyle name="Normal 19 15 2" xfId="966"/>
    <cellStyle name="Normal 19 15 2 2" xfId="5053"/>
    <cellStyle name="Normal 19 15 2 2 2" xfId="7731"/>
    <cellStyle name="Normal 19 15 2 3" xfId="7730"/>
    <cellStyle name="Normal 19 15 3" xfId="967"/>
    <cellStyle name="Normal 19 15 3 2" xfId="5054"/>
    <cellStyle name="Normal 19 15 3 2 2" xfId="7733"/>
    <cellStyle name="Normal 19 15 3 3" xfId="7732"/>
    <cellStyle name="Normal 19 15 4" xfId="3825"/>
    <cellStyle name="Normal 19 15 4 2" xfId="7734"/>
    <cellStyle name="Normal 19 15 5" xfId="7729"/>
    <cellStyle name="Normal 19 16" xfId="968"/>
    <cellStyle name="Normal 19 16 2" xfId="969"/>
    <cellStyle name="Normal 19 16 2 2" xfId="5055"/>
    <cellStyle name="Normal 19 16 2 2 2" xfId="7737"/>
    <cellStyle name="Normal 19 16 2 3" xfId="7736"/>
    <cellStyle name="Normal 19 16 3" xfId="970"/>
    <cellStyle name="Normal 19 16 3 2" xfId="5056"/>
    <cellStyle name="Normal 19 16 3 2 2" xfId="7739"/>
    <cellStyle name="Normal 19 16 3 3" xfId="7738"/>
    <cellStyle name="Normal 19 16 4" xfId="3826"/>
    <cellStyle name="Normal 19 16 4 2" xfId="7740"/>
    <cellStyle name="Normal 19 16 5" xfId="7735"/>
    <cellStyle name="Normal 19 17" xfId="971"/>
    <cellStyle name="Normal 19 17 2" xfId="972"/>
    <cellStyle name="Normal 19 17 2 2" xfId="5057"/>
    <cellStyle name="Normal 19 17 2 2 2" xfId="7743"/>
    <cellStyle name="Normal 19 17 2 3" xfId="7742"/>
    <cellStyle name="Normal 19 17 3" xfId="973"/>
    <cellStyle name="Normal 19 17 3 2" xfId="5058"/>
    <cellStyle name="Normal 19 17 3 2 2" xfId="7745"/>
    <cellStyle name="Normal 19 17 3 3" xfId="7744"/>
    <cellStyle name="Normal 19 17 4" xfId="3827"/>
    <cellStyle name="Normal 19 17 4 2" xfId="7746"/>
    <cellStyle name="Normal 19 17 5" xfId="7741"/>
    <cellStyle name="Normal 19 18" xfId="974"/>
    <cellStyle name="Normal 19 18 2" xfId="5059"/>
    <cellStyle name="Normal 19 18 2 2" xfId="7748"/>
    <cellStyle name="Normal 19 18 3" xfId="7747"/>
    <cellStyle name="Normal 19 19" xfId="975"/>
    <cellStyle name="Normal 19 19 2" xfId="5060"/>
    <cellStyle name="Normal 19 19 2 2" xfId="7750"/>
    <cellStyle name="Normal 19 19 3" xfId="7749"/>
    <cellStyle name="Normal 19 2" xfId="976"/>
    <cellStyle name="Normal 19 2 2" xfId="977"/>
    <cellStyle name="Normal 19 2 2 2" xfId="5061"/>
    <cellStyle name="Normal 19 2 2 2 2" xfId="7753"/>
    <cellStyle name="Normal 19 2 2 3" xfId="7752"/>
    <cellStyle name="Normal 19 2 3" xfId="978"/>
    <cellStyle name="Normal 19 2 3 2" xfId="5062"/>
    <cellStyle name="Normal 19 2 3 2 2" xfId="7755"/>
    <cellStyle name="Normal 19 2 3 3" xfId="7754"/>
    <cellStyle name="Normal 19 2 4" xfId="3828"/>
    <cellStyle name="Normal 19 2 4 2" xfId="7756"/>
    <cellStyle name="Normal 19 2 5" xfId="7751"/>
    <cellStyle name="Normal 19 20" xfId="3819"/>
    <cellStyle name="Normal 19 20 2" xfId="7757"/>
    <cellStyle name="Normal 19 21" xfId="7698"/>
    <cellStyle name="Normal 19 3" xfId="979"/>
    <cellStyle name="Normal 19 3 2" xfId="980"/>
    <cellStyle name="Normal 19 3 2 2" xfId="5063"/>
    <cellStyle name="Normal 19 3 2 2 2" xfId="7760"/>
    <cellStyle name="Normal 19 3 2 3" xfId="7759"/>
    <cellStyle name="Normal 19 3 3" xfId="981"/>
    <cellStyle name="Normal 19 3 3 2" xfId="5064"/>
    <cellStyle name="Normal 19 3 3 2 2" xfId="7762"/>
    <cellStyle name="Normal 19 3 3 3" xfId="7761"/>
    <cellStyle name="Normal 19 3 4" xfId="3829"/>
    <cellStyle name="Normal 19 3 4 2" xfId="7763"/>
    <cellStyle name="Normal 19 3 5" xfId="7758"/>
    <cellStyle name="Normal 19 4" xfId="982"/>
    <cellStyle name="Normal 19 4 2" xfId="983"/>
    <cellStyle name="Normal 19 4 2 2" xfId="5065"/>
    <cellStyle name="Normal 19 4 2 2 2" xfId="7766"/>
    <cellStyle name="Normal 19 4 2 3" xfId="7765"/>
    <cellStyle name="Normal 19 4 3" xfId="984"/>
    <cellStyle name="Normal 19 4 3 2" xfId="5066"/>
    <cellStyle name="Normal 19 4 3 2 2" xfId="7768"/>
    <cellStyle name="Normal 19 4 3 3" xfId="7767"/>
    <cellStyle name="Normal 19 4 4" xfId="3830"/>
    <cellStyle name="Normal 19 4 4 2" xfId="7769"/>
    <cellStyle name="Normal 19 4 5" xfId="7764"/>
    <cellStyle name="Normal 19 5" xfId="985"/>
    <cellStyle name="Normal 19 5 2" xfId="986"/>
    <cellStyle name="Normal 19 5 2 2" xfId="5067"/>
    <cellStyle name="Normal 19 5 2 2 2" xfId="7772"/>
    <cellStyle name="Normal 19 5 2 3" xfId="7771"/>
    <cellStyle name="Normal 19 5 3" xfId="987"/>
    <cellStyle name="Normal 19 5 3 2" xfId="5068"/>
    <cellStyle name="Normal 19 5 3 2 2" xfId="7774"/>
    <cellStyle name="Normal 19 5 3 3" xfId="7773"/>
    <cellStyle name="Normal 19 5 4" xfId="3831"/>
    <cellStyle name="Normal 19 5 4 2" xfId="7775"/>
    <cellStyle name="Normal 19 5 5" xfId="7770"/>
    <cellStyle name="Normal 19 6" xfId="988"/>
    <cellStyle name="Normal 19 6 2" xfId="989"/>
    <cellStyle name="Normal 19 6 2 2" xfId="5069"/>
    <cellStyle name="Normal 19 6 2 2 2" xfId="7778"/>
    <cellStyle name="Normal 19 6 2 3" xfId="7777"/>
    <cellStyle name="Normal 19 6 3" xfId="990"/>
    <cellStyle name="Normal 19 6 3 2" xfId="5070"/>
    <cellStyle name="Normal 19 6 3 2 2" xfId="7780"/>
    <cellStyle name="Normal 19 6 3 3" xfId="7779"/>
    <cellStyle name="Normal 19 6 4" xfId="3832"/>
    <cellStyle name="Normal 19 6 4 2" xfId="7781"/>
    <cellStyle name="Normal 19 6 5" xfId="7776"/>
    <cellStyle name="Normal 19 7" xfId="991"/>
    <cellStyle name="Normal 19 7 2" xfId="992"/>
    <cellStyle name="Normal 19 7 2 2" xfId="5071"/>
    <cellStyle name="Normal 19 7 2 2 2" xfId="7784"/>
    <cellStyle name="Normal 19 7 2 3" xfId="7783"/>
    <cellStyle name="Normal 19 7 3" xfId="993"/>
    <cellStyle name="Normal 19 7 3 2" xfId="5072"/>
    <cellStyle name="Normal 19 7 3 2 2" xfId="7786"/>
    <cellStyle name="Normal 19 7 3 3" xfId="7785"/>
    <cellStyle name="Normal 19 7 4" xfId="3833"/>
    <cellStyle name="Normal 19 7 4 2" xfId="7787"/>
    <cellStyle name="Normal 19 7 5" xfId="7782"/>
    <cellStyle name="Normal 19 8" xfId="994"/>
    <cellStyle name="Normal 19 8 2" xfId="995"/>
    <cellStyle name="Normal 19 8 2 2" xfId="5073"/>
    <cellStyle name="Normal 19 8 2 2 2" xfId="7790"/>
    <cellStyle name="Normal 19 8 2 3" xfId="7789"/>
    <cellStyle name="Normal 19 8 3" xfId="996"/>
    <cellStyle name="Normal 19 8 3 2" xfId="5074"/>
    <cellStyle name="Normal 19 8 3 2 2" xfId="7792"/>
    <cellStyle name="Normal 19 8 3 3" xfId="7791"/>
    <cellStyle name="Normal 19 8 4" xfId="3834"/>
    <cellStyle name="Normal 19 8 4 2" xfId="7793"/>
    <cellStyle name="Normal 19 8 5" xfId="7788"/>
    <cellStyle name="Normal 19 9" xfId="997"/>
    <cellStyle name="Normal 19 9 2" xfId="998"/>
    <cellStyle name="Normal 19 9 2 2" xfId="5075"/>
    <cellStyle name="Normal 19 9 2 2 2" xfId="7796"/>
    <cellStyle name="Normal 19 9 2 3" xfId="7795"/>
    <cellStyle name="Normal 19 9 3" xfId="999"/>
    <cellStyle name="Normal 19 9 3 2" xfId="5076"/>
    <cellStyle name="Normal 19 9 3 2 2" xfId="7798"/>
    <cellStyle name="Normal 19 9 3 3" xfId="7797"/>
    <cellStyle name="Normal 19 9 4" xfId="3835"/>
    <cellStyle name="Normal 19 9 4 2" xfId="7799"/>
    <cellStyle name="Normal 19 9 5" xfId="7794"/>
    <cellStyle name="Normal 2" xfId="1000"/>
    <cellStyle name="Normal 2 10" xfId="19079"/>
    <cellStyle name="Normal 2 11" xfId="19119"/>
    <cellStyle name="Normal 2 12" xfId="19120"/>
    <cellStyle name="Normal 2 2" xfId="1001"/>
    <cellStyle name="Normal 2 2 2" xfId="1002"/>
    <cellStyle name="Normal 2 2 2 2" xfId="5077"/>
    <cellStyle name="Normal 2 2 3" xfId="1003"/>
    <cellStyle name="Normal 2 2 3 2" xfId="5078"/>
    <cellStyle name="Normal 2 2 4" xfId="3837"/>
    <cellStyle name="Normal 2 3" xfId="3836"/>
    <cellStyle name="Normal 2 4" xfId="3629"/>
    <cellStyle name="Normal 2 5" xfId="19050"/>
    <cellStyle name="Normal 2 6" xfId="19121"/>
    <cellStyle name="Normal 2 7" xfId="19122"/>
    <cellStyle name="Normal 2 8" xfId="19123"/>
    <cellStyle name="Normal 2 9" xfId="19124"/>
    <cellStyle name="Normal 20" xfId="1004"/>
    <cellStyle name="Normal 20 10" xfId="1005"/>
    <cellStyle name="Normal 20 10 2" xfId="1006"/>
    <cellStyle name="Normal 20 10 2 2" xfId="5079"/>
    <cellStyle name="Normal 20 10 2 2 2" xfId="7803"/>
    <cellStyle name="Normal 20 10 2 3" xfId="7802"/>
    <cellStyle name="Normal 20 10 3" xfId="1007"/>
    <cellStyle name="Normal 20 10 3 2" xfId="5080"/>
    <cellStyle name="Normal 20 10 3 2 2" xfId="7805"/>
    <cellStyle name="Normal 20 10 3 3" xfId="7804"/>
    <cellStyle name="Normal 20 10 4" xfId="3839"/>
    <cellStyle name="Normal 20 10 4 2" xfId="7806"/>
    <cellStyle name="Normal 20 10 5" xfId="7801"/>
    <cellStyle name="Normal 20 11" xfId="1008"/>
    <cellStyle name="Normal 20 11 2" xfId="1009"/>
    <cellStyle name="Normal 20 11 2 2" xfId="5081"/>
    <cellStyle name="Normal 20 11 2 2 2" xfId="7809"/>
    <cellStyle name="Normal 20 11 2 3" xfId="7808"/>
    <cellStyle name="Normal 20 11 3" xfId="1010"/>
    <cellStyle name="Normal 20 11 3 2" xfId="5082"/>
    <cellStyle name="Normal 20 11 3 2 2" xfId="7811"/>
    <cellStyle name="Normal 20 11 3 3" xfId="7810"/>
    <cellStyle name="Normal 20 11 4" xfId="3840"/>
    <cellStyle name="Normal 20 11 4 2" xfId="7812"/>
    <cellStyle name="Normal 20 11 5" xfId="7807"/>
    <cellStyle name="Normal 20 12" xfId="1011"/>
    <cellStyle name="Normal 20 12 2" xfId="1012"/>
    <cellStyle name="Normal 20 12 2 2" xfId="5083"/>
    <cellStyle name="Normal 20 12 2 2 2" xfId="7815"/>
    <cellStyle name="Normal 20 12 2 3" xfId="7814"/>
    <cellStyle name="Normal 20 12 3" xfId="1013"/>
    <cellStyle name="Normal 20 12 3 2" xfId="5084"/>
    <cellStyle name="Normal 20 12 3 2 2" xfId="7817"/>
    <cellStyle name="Normal 20 12 3 3" xfId="7816"/>
    <cellStyle name="Normal 20 12 4" xfId="3841"/>
    <cellStyle name="Normal 20 12 4 2" xfId="7818"/>
    <cellStyle name="Normal 20 12 5" xfId="7813"/>
    <cellStyle name="Normal 20 13" xfId="1014"/>
    <cellStyle name="Normal 20 13 2" xfId="1015"/>
    <cellStyle name="Normal 20 13 2 2" xfId="5085"/>
    <cellStyle name="Normal 20 13 2 2 2" xfId="7821"/>
    <cellStyle name="Normal 20 13 2 3" xfId="7820"/>
    <cellStyle name="Normal 20 13 3" xfId="1016"/>
    <cellStyle name="Normal 20 13 3 2" xfId="5086"/>
    <cellStyle name="Normal 20 13 3 2 2" xfId="7823"/>
    <cellStyle name="Normal 20 13 3 3" xfId="7822"/>
    <cellStyle name="Normal 20 13 4" xfId="3842"/>
    <cellStyle name="Normal 20 13 4 2" xfId="7824"/>
    <cellStyle name="Normal 20 13 5" xfId="7819"/>
    <cellStyle name="Normal 20 14" xfId="1017"/>
    <cellStyle name="Normal 20 14 2" xfId="1018"/>
    <cellStyle name="Normal 20 14 2 2" xfId="5087"/>
    <cellStyle name="Normal 20 14 2 2 2" xfId="7827"/>
    <cellStyle name="Normal 20 14 2 3" xfId="7826"/>
    <cellStyle name="Normal 20 14 3" xfId="1019"/>
    <cellStyle name="Normal 20 14 3 2" xfId="5088"/>
    <cellStyle name="Normal 20 14 3 2 2" xfId="7829"/>
    <cellStyle name="Normal 20 14 3 3" xfId="7828"/>
    <cellStyle name="Normal 20 14 4" xfId="3843"/>
    <cellStyle name="Normal 20 14 4 2" xfId="7830"/>
    <cellStyle name="Normal 20 14 5" xfId="7825"/>
    <cellStyle name="Normal 20 15" xfId="1020"/>
    <cellStyle name="Normal 20 15 2" xfId="1021"/>
    <cellStyle name="Normal 20 15 2 2" xfId="5089"/>
    <cellStyle name="Normal 20 15 2 2 2" xfId="7833"/>
    <cellStyle name="Normal 20 15 2 3" xfId="7832"/>
    <cellStyle name="Normal 20 15 3" xfId="1022"/>
    <cellStyle name="Normal 20 15 3 2" xfId="5090"/>
    <cellStyle name="Normal 20 15 3 2 2" xfId="7835"/>
    <cellStyle name="Normal 20 15 3 3" xfId="7834"/>
    <cellStyle name="Normal 20 15 4" xfId="3844"/>
    <cellStyle name="Normal 20 15 4 2" xfId="7836"/>
    <cellStyle name="Normal 20 15 5" xfId="7831"/>
    <cellStyle name="Normal 20 16" xfId="1023"/>
    <cellStyle name="Normal 20 16 2" xfId="1024"/>
    <cellStyle name="Normal 20 16 2 2" xfId="5091"/>
    <cellStyle name="Normal 20 16 2 2 2" xfId="7839"/>
    <cellStyle name="Normal 20 16 2 3" xfId="7838"/>
    <cellStyle name="Normal 20 16 3" xfId="1025"/>
    <cellStyle name="Normal 20 16 3 2" xfId="5092"/>
    <cellStyle name="Normal 20 16 3 2 2" xfId="7841"/>
    <cellStyle name="Normal 20 16 3 3" xfId="7840"/>
    <cellStyle name="Normal 20 16 4" xfId="3845"/>
    <cellStyle name="Normal 20 16 4 2" xfId="7842"/>
    <cellStyle name="Normal 20 16 5" xfId="7837"/>
    <cellStyle name="Normal 20 17" xfId="1026"/>
    <cellStyle name="Normal 20 17 2" xfId="1027"/>
    <cellStyle name="Normal 20 17 2 2" xfId="5093"/>
    <cellStyle name="Normal 20 17 2 2 2" xfId="7845"/>
    <cellStyle name="Normal 20 17 2 3" xfId="7844"/>
    <cellStyle name="Normal 20 17 3" xfId="1028"/>
    <cellStyle name="Normal 20 17 3 2" xfId="5094"/>
    <cellStyle name="Normal 20 17 3 2 2" xfId="7847"/>
    <cellStyle name="Normal 20 17 3 3" xfId="7846"/>
    <cellStyle name="Normal 20 17 4" xfId="3846"/>
    <cellStyle name="Normal 20 17 4 2" xfId="7848"/>
    <cellStyle name="Normal 20 17 5" xfId="7843"/>
    <cellStyle name="Normal 20 18" xfId="1029"/>
    <cellStyle name="Normal 20 18 2" xfId="5095"/>
    <cellStyle name="Normal 20 18 2 2" xfId="7850"/>
    <cellStyle name="Normal 20 18 3" xfId="7849"/>
    <cellStyle name="Normal 20 19" xfId="1030"/>
    <cellStyle name="Normal 20 19 2" xfId="5096"/>
    <cellStyle name="Normal 20 19 2 2" xfId="7852"/>
    <cellStyle name="Normal 20 19 3" xfId="7851"/>
    <cellStyle name="Normal 20 2" xfId="1031"/>
    <cellStyle name="Normal 20 2 2" xfId="1032"/>
    <cellStyle name="Normal 20 2 2 2" xfId="5097"/>
    <cellStyle name="Normal 20 2 2 2 2" xfId="7855"/>
    <cellStyle name="Normal 20 2 2 3" xfId="7854"/>
    <cellStyle name="Normal 20 2 3" xfId="1033"/>
    <cellStyle name="Normal 20 2 3 2" xfId="5098"/>
    <cellStyle name="Normal 20 2 3 2 2" xfId="7857"/>
    <cellStyle name="Normal 20 2 3 3" xfId="7856"/>
    <cellStyle name="Normal 20 2 4" xfId="3847"/>
    <cellStyle name="Normal 20 2 4 2" xfId="7858"/>
    <cellStyle name="Normal 20 2 5" xfId="7853"/>
    <cellStyle name="Normal 20 20" xfId="3838"/>
    <cellStyle name="Normal 20 20 2" xfId="7859"/>
    <cellStyle name="Normal 20 21" xfId="7800"/>
    <cellStyle name="Normal 20 3" xfId="1034"/>
    <cellStyle name="Normal 20 3 2" xfId="1035"/>
    <cellStyle name="Normal 20 3 2 2" xfId="5099"/>
    <cellStyle name="Normal 20 3 2 2 2" xfId="7862"/>
    <cellStyle name="Normal 20 3 2 3" xfId="7861"/>
    <cellStyle name="Normal 20 3 3" xfId="1036"/>
    <cellStyle name="Normal 20 3 3 2" xfId="5100"/>
    <cellStyle name="Normal 20 3 3 2 2" xfId="7864"/>
    <cellStyle name="Normal 20 3 3 3" xfId="7863"/>
    <cellStyle name="Normal 20 3 4" xfId="3848"/>
    <cellStyle name="Normal 20 3 4 2" xfId="7865"/>
    <cellStyle name="Normal 20 3 5" xfId="7860"/>
    <cellStyle name="Normal 20 4" xfId="1037"/>
    <cellStyle name="Normal 20 4 2" xfId="1038"/>
    <cellStyle name="Normal 20 4 2 2" xfId="5101"/>
    <cellStyle name="Normal 20 4 2 2 2" xfId="7868"/>
    <cellStyle name="Normal 20 4 2 3" xfId="7867"/>
    <cellStyle name="Normal 20 4 3" xfId="1039"/>
    <cellStyle name="Normal 20 4 3 2" xfId="5102"/>
    <cellStyle name="Normal 20 4 3 2 2" xfId="7870"/>
    <cellStyle name="Normal 20 4 3 3" xfId="7869"/>
    <cellStyle name="Normal 20 4 4" xfId="3849"/>
    <cellStyle name="Normal 20 4 4 2" xfId="7871"/>
    <cellStyle name="Normal 20 4 5" xfId="7866"/>
    <cellStyle name="Normal 20 5" xfId="1040"/>
    <cellStyle name="Normal 20 5 2" xfId="1041"/>
    <cellStyle name="Normal 20 5 2 2" xfId="5103"/>
    <cellStyle name="Normal 20 5 2 2 2" xfId="7874"/>
    <cellStyle name="Normal 20 5 2 3" xfId="7873"/>
    <cellStyle name="Normal 20 5 3" xfId="1042"/>
    <cellStyle name="Normal 20 5 3 2" xfId="5104"/>
    <cellStyle name="Normal 20 5 3 2 2" xfId="7876"/>
    <cellStyle name="Normal 20 5 3 3" xfId="7875"/>
    <cellStyle name="Normal 20 5 4" xfId="3850"/>
    <cellStyle name="Normal 20 5 4 2" xfId="7877"/>
    <cellStyle name="Normal 20 5 5" xfId="7872"/>
    <cellStyle name="Normal 20 6" xfId="1043"/>
    <cellStyle name="Normal 20 6 2" xfId="1044"/>
    <cellStyle name="Normal 20 6 2 2" xfId="5105"/>
    <cellStyle name="Normal 20 6 2 2 2" xfId="7880"/>
    <cellStyle name="Normal 20 6 2 3" xfId="7879"/>
    <cellStyle name="Normal 20 6 3" xfId="1045"/>
    <cellStyle name="Normal 20 6 3 2" xfId="5106"/>
    <cellStyle name="Normal 20 6 3 2 2" xfId="7882"/>
    <cellStyle name="Normal 20 6 3 3" xfId="7881"/>
    <cellStyle name="Normal 20 6 4" xfId="3851"/>
    <cellStyle name="Normal 20 6 4 2" xfId="7883"/>
    <cellStyle name="Normal 20 6 5" xfId="7878"/>
    <cellStyle name="Normal 20 7" xfId="1046"/>
    <cellStyle name="Normal 20 7 2" xfId="1047"/>
    <cellStyle name="Normal 20 7 2 2" xfId="5107"/>
    <cellStyle name="Normal 20 7 2 2 2" xfId="7886"/>
    <cellStyle name="Normal 20 7 2 3" xfId="7885"/>
    <cellStyle name="Normal 20 7 3" xfId="1048"/>
    <cellStyle name="Normal 20 7 3 2" xfId="5108"/>
    <cellStyle name="Normal 20 7 3 2 2" xfId="7888"/>
    <cellStyle name="Normal 20 7 3 3" xfId="7887"/>
    <cellStyle name="Normal 20 7 4" xfId="3852"/>
    <cellStyle name="Normal 20 7 4 2" xfId="7889"/>
    <cellStyle name="Normal 20 7 5" xfId="7884"/>
    <cellStyle name="Normal 20 8" xfId="1049"/>
    <cellStyle name="Normal 20 8 2" xfId="1050"/>
    <cellStyle name="Normal 20 8 2 2" xfId="5109"/>
    <cellStyle name="Normal 20 8 2 2 2" xfId="7892"/>
    <cellStyle name="Normal 20 8 2 3" xfId="7891"/>
    <cellStyle name="Normal 20 8 3" xfId="1051"/>
    <cellStyle name="Normal 20 8 3 2" xfId="5110"/>
    <cellStyle name="Normal 20 8 3 2 2" xfId="7894"/>
    <cellStyle name="Normal 20 8 3 3" xfId="7893"/>
    <cellStyle name="Normal 20 8 4" xfId="3853"/>
    <cellStyle name="Normal 20 8 4 2" xfId="7895"/>
    <cellStyle name="Normal 20 8 5" xfId="7890"/>
    <cellStyle name="Normal 20 9" xfId="1052"/>
    <cellStyle name="Normal 20 9 2" xfId="1053"/>
    <cellStyle name="Normal 20 9 2 2" xfId="5111"/>
    <cellStyle name="Normal 20 9 2 2 2" xfId="7898"/>
    <cellStyle name="Normal 20 9 2 3" xfId="7897"/>
    <cellStyle name="Normal 20 9 3" xfId="1054"/>
    <cellStyle name="Normal 20 9 3 2" xfId="5112"/>
    <cellStyle name="Normal 20 9 3 2 2" xfId="7900"/>
    <cellStyle name="Normal 20 9 3 3" xfId="7899"/>
    <cellStyle name="Normal 20 9 4" xfId="3854"/>
    <cellStyle name="Normal 20 9 4 2" xfId="7901"/>
    <cellStyle name="Normal 20 9 5" xfId="7896"/>
    <cellStyle name="Normal 21" xfId="1055"/>
    <cellStyle name="Normal 21 10" xfId="1056"/>
    <cellStyle name="Normal 21 10 2" xfId="1057"/>
    <cellStyle name="Normal 21 10 2 2" xfId="5113"/>
    <cellStyle name="Normal 21 10 2 2 2" xfId="7905"/>
    <cellStyle name="Normal 21 10 2 3" xfId="7904"/>
    <cellStyle name="Normal 21 10 3" xfId="1058"/>
    <cellStyle name="Normal 21 10 3 2" xfId="5114"/>
    <cellStyle name="Normal 21 10 3 2 2" xfId="7907"/>
    <cellStyle name="Normal 21 10 3 3" xfId="7906"/>
    <cellStyle name="Normal 21 10 4" xfId="3856"/>
    <cellStyle name="Normal 21 10 4 2" xfId="7908"/>
    <cellStyle name="Normal 21 10 5" xfId="7903"/>
    <cellStyle name="Normal 21 11" xfId="1059"/>
    <cellStyle name="Normal 21 11 2" xfId="1060"/>
    <cellStyle name="Normal 21 11 2 2" xfId="5115"/>
    <cellStyle name="Normal 21 11 2 2 2" xfId="7911"/>
    <cellStyle name="Normal 21 11 2 3" xfId="7910"/>
    <cellStyle name="Normal 21 11 3" xfId="1061"/>
    <cellStyle name="Normal 21 11 3 2" xfId="5116"/>
    <cellStyle name="Normal 21 11 3 2 2" xfId="7913"/>
    <cellStyle name="Normal 21 11 3 3" xfId="7912"/>
    <cellStyle name="Normal 21 11 4" xfId="3857"/>
    <cellStyle name="Normal 21 11 4 2" xfId="7914"/>
    <cellStyle name="Normal 21 11 5" xfId="7909"/>
    <cellStyle name="Normal 21 12" xfId="1062"/>
    <cellStyle name="Normal 21 12 2" xfId="1063"/>
    <cellStyle name="Normal 21 12 2 2" xfId="5117"/>
    <cellStyle name="Normal 21 12 2 2 2" xfId="7917"/>
    <cellStyle name="Normal 21 12 2 3" xfId="7916"/>
    <cellStyle name="Normal 21 12 3" xfId="1064"/>
    <cellStyle name="Normal 21 12 3 2" xfId="5118"/>
    <cellStyle name="Normal 21 12 3 2 2" xfId="7919"/>
    <cellStyle name="Normal 21 12 3 3" xfId="7918"/>
    <cellStyle name="Normal 21 12 4" xfId="3858"/>
    <cellStyle name="Normal 21 12 4 2" xfId="7920"/>
    <cellStyle name="Normal 21 12 5" xfId="7915"/>
    <cellStyle name="Normal 21 13" xfId="1065"/>
    <cellStyle name="Normal 21 13 2" xfId="1066"/>
    <cellStyle name="Normal 21 13 2 2" xfId="5119"/>
    <cellStyle name="Normal 21 13 2 2 2" xfId="7923"/>
    <cellStyle name="Normal 21 13 2 3" xfId="7922"/>
    <cellStyle name="Normal 21 13 3" xfId="1067"/>
    <cellStyle name="Normal 21 13 3 2" xfId="5120"/>
    <cellStyle name="Normal 21 13 3 2 2" xfId="7925"/>
    <cellStyle name="Normal 21 13 3 3" xfId="7924"/>
    <cellStyle name="Normal 21 13 4" xfId="3859"/>
    <cellStyle name="Normal 21 13 4 2" xfId="7926"/>
    <cellStyle name="Normal 21 13 5" xfId="7921"/>
    <cellStyle name="Normal 21 14" xfId="1068"/>
    <cellStyle name="Normal 21 14 2" xfId="1069"/>
    <cellStyle name="Normal 21 14 2 2" xfId="5121"/>
    <cellStyle name="Normal 21 14 2 2 2" xfId="7929"/>
    <cellStyle name="Normal 21 14 2 3" xfId="7928"/>
    <cellStyle name="Normal 21 14 3" xfId="1070"/>
    <cellStyle name="Normal 21 14 3 2" xfId="5122"/>
    <cellStyle name="Normal 21 14 3 2 2" xfId="7931"/>
    <cellStyle name="Normal 21 14 3 3" xfId="7930"/>
    <cellStyle name="Normal 21 14 4" xfId="3860"/>
    <cellStyle name="Normal 21 14 4 2" xfId="7932"/>
    <cellStyle name="Normal 21 14 5" xfId="7927"/>
    <cellStyle name="Normal 21 15" xfId="1071"/>
    <cellStyle name="Normal 21 15 2" xfId="1072"/>
    <cellStyle name="Normal 21 15 2 2" xfId="5123"/>
    <cellStyle name="Normal 21 15 2 2 2" xfId="7935"/>
    <cellStyle name="Normal 21 15 2 3" xfId="7934"/>
    <cellStyle name="Normal 21 15 3" xfId="1073"/>
    <cellStyle name="Normal 21 15 3 2" xfId="5124"/>
    <cellStyle name="Normal 21 15 3 2 2" xfId="7937"/>
    <cellStyle name="Normal 21 15 3 3" xfId="7936"/>
    <cellStyle name="Normal 21 15 4" xfId="3861"/>
    <cellStyle name="Normal 21 15 4 2" xfId="7938"/>
    <cellStyle name="Normal 21 15 5" xfId="7933"/>
    <cellStyle name="Normal 21 16" xfId="1074"/>
    <cellStyle name="Normal 21 16 2" xfId="1075"/>
    <cellStyle name="Normal 21 16 2 2" xfId="5125"/>
    <cellStyle name="Normal 21 16 2 2 2" xfId="7941"/>
    <cellStyle name="Normal 21 16 2 3" xfId="7940"/>
    <cellStyle name="Normal 21 16 3" xfId="1076"/>
    <cellStyle name="Normal 21 16 3 2" xfId="5126"/>
    <cellStyle name="Normal 21 16 3 2 2" xfId="7943"/>
    <cellStyle name="Normal 21 16 3 3" xfId="7942"/>
    <cellStyle name="Normal 21 16 4" xfId="3862"/>
    <cellStyle name="Normal 21 16 4 2" xfId="7944"/>
    <cellStyle name="Normal 21 16 5" xfId="7939"/>
    <cellStyle name="Normal 21 17" xfId="1077"/>
    <cellStyle name="Normal 21 17 2" xfId="1078"/>
    <cellStyle name="Normal 21 17 2 2" xfId="5127"/>
    <cellStyle name="Normal 21 17 2 2 2" xfId="7947"/>
    <cellStyle name="Normal 21 17 2 3" xfId="7946"/>
    <cellStyle name="Normal 21 17 3" xfId="1079"/>
    <cellStyle name="Normal 21 17 3 2" xfId="5128"/>
    <cellStyle name="Normal 21 17 3 2 2" xfId="7949"/>
    <cellStyle name="Normal 21 17 3 3" xfId="7948"/>
    <cellStyle name="Normal 21 17 4" xfId="3863"/>
    <cellStyle name="Normal 21 17 4 2" xfId="7950"/>
    <cellStyle name="Normal 21 17 5" xfId="7945"/>
    <cellStyle name="Normal 21 18" xfId="1080"/>
    <cellStyle name="Normal 21 18 2" xfId="5129"/>
    <cellStyle name="Normal 21 18 2 2" xfId="7952"/>
    <cellStyle name="Normal 21 18 3" xfId="7951"/>
    <cellStyle name="Normal 21 19" xfId="1081"/>
    <cellStyle name="Normal 21 19 2" xfId="5130"/>
    <cellStyle name="Normal 21 19 2 2" xfId="7954"/>
    <cellStyle name="Normal 21 19 3" xfId="7953"/>
    <cellStyle name="Normal 21 2" xfId="1082"/>
    <cellStyle name="Normal 21 2 2" xfId="1083"/>
    <cellStyle name="Normal 21 2 2 2" xfId="5131"/>
    <cellStyle name="Normal 21 2 2 2 2" xfId="7957"/>
    <cellStyle name="Normal 21 2 2 3" xfId="7956"/>
    <cellStyle name="Normal 21 2 3" xfId="1084"/>
    <cellStyle name="Normal 21 2 3 2" xfId="5132"/>
    <cellStyle name="Normal 21 2 3 2 2" xfId="7959"/>
    <cellStyle name="Normal 21 2 3 3" xfId="7958"/>
    <cellStyle name="Normal 21 2 4" xfId="3864"/>
    <cellStyle name="Normal 21 2 4 2" xfId="7960"/>
    <cellStyle name="Normal 21 2 5" xfId="7955"/>
    <cellStyle name="Normal 21 20" xfId="3855"/>
    <cellStyle name="Normal 21 20 2" xfId="7961"/>
    <cellStyle name="Normal 21 21" xfId="7902"/>
    <cellStyle name="Normal 21 3" xfId="1085"/>
    <cellStyle name="Normal 21 3 2" xfId="1086"/>
    <cellStyle name="Normal 21 3 2 2" xfId="5133"/>
    <cellStyle name="Normal 21 3 2 2 2" xfId="7964"/>
    <cellStyle name="Normal 21 3 2 3" xfId="7963"/>
    <cellStyle name="Normal 21 3 3" xfId="1087"/>
    <cellStyle name="Normal 21 3 3 2" xfId="5134"/>
    <cellStyle name="Normal 21 3 3 2 2" xfId="7966"/>
    <cellStyle name="Normal 21 3 3 3" xfId="7965"/>
    <cellStyle name="Normal 21 3 4" xfId="3865"/>
    <cellStyle name="Normal 21 3 4 2" xfId="7967"/>
    <cellStyle name="Normal 21 3 5" xfId="7962"/>
    <cellStyle name="Normal 21 4" xfId="1088"/>
    <cellStyle name="Normal 21 4 2" xfId="1089"/>
    <cellStyle name="Normal 21 4 2 2" xfId="5135"/>
    <cellStyle name="Normal 21 4 2 2 2" xfId="7970"/>
    <cellStyle name="Normal 21 4 2 3" xfId="7969"/>
    <cellStyle name="Normal 21 4 3" xfId="1090"/>
    <cellStyle name="Normal 21 4 3 2" xfId="5136"/>
    <cellStyle name="Normal 21 4 3 2 2" xfId="7972"/>
    <cellStyle name="Normal 21 4 3 3" xfId="7971"/>
    <cellStyle name="Normal 21 4 4" xfId="3866"/>
    <cellStyle name="Normal 21 4 4 2" xfId="7973"/>
    <cellStyle name="Normal 21 4 5" xfId="7968"/>
    <cellStyle name="Normal 21 5" xfId="1091"/>
    <cellStyle name="Normal 21 5 2" xfId="1092"/>
    <cellStyle name="Normal 21 5 2 2" xfId="5137"/>
    <cellStyle name="Normal 21 5 2 2 2" xfId="7976"/>
    <cellStyle name="Normal 21 5 2 3" xfId="7975"/>
    <cellStyle name="Normal 21 5 3" xfId="1093"/>
    <cellStyle name="Normal 21 5 3 2" xfId="5138"/>
    <cellStyle name="Normal 21 5 3 2 2" xfId="7978"/>
    <cellStyle name="Normal 21 5 3 3" xfId="7977"/>
    <cellStyle name="Normal 21 5 4" xfId="3867"/>
    <cellStyle name="Normal 21 5 4 2" xfId="7979"/>
    <cellStyle name="Normal 21 5 5" xfId="7974"/>
    <cellStyle name="Normal 21 6" xfId="1094"/>
    <cellStyle name="Normal 21 6 2" xfId="1095"/>
    <cellStyle name="Normal 21 6 2 2" xfId="5139"/>
    <cellStyle name="Normal 21 6 2 2 2" xfId="7982"/>
    <cellStyle name="Normal 21 6 2 3" xfId="7981"/>
    <cellStyle name="Normal 21 6 3" xfId="1096"/>
    <cellStyle name="Normal 21 6 3 2" xfId="5140"/>
    <cellStyle name="Normal 21 6 3 2 2" xfId="7984"/>
    <cellStyle name="Normal 21 6 3 3" xfId="7983"/>
    <cellStyle name="Normal 21 6 4" xfId="3868"/>
    <cellStyle name="Normal 21 6 4 2" xfId="7985"/>
    <cellStyle name="Normal 21 6 5" xfId="7980"/>
    <cellStyle name="Normal 21 7" xfId="1097"/>
    <cellStyle name="Normal 21 7 2" xfId="1098"/>
    <cellStyle name="Normal 21 7 2 2" xfId="5141"/>
    <cellStyle name="Normal 21 7 2 2 2" xfId="7988"/>
    <cellStyle name="Normal 21 7 2 3" xfId="7987"/>
    <cellStyle name="Normal 21 7 3" xfId="1099"/>
    <cellStyle name="Normal 21 7 3 2" xfId="5142"/>
    <cellStyle name="Normal 21 7 3 2 2" xfId="7990"/>
    <cellStyle name="Normal 21 7 3 3" xfId="7989"/>
    <cellStyle name="Normal 21 7 4" xfId="3869"/>
    <cellStyle name="Normal 21 7 4 2" xfId="7991"/>
    <cellStyle name="Normal 21 7 5" xfId="7986"/>
    <cellStyle name="Normal 21 8" xfId="1100"/>
    <cellStyle name="Normal 21 8 2" xfId="1101"/>
    <cellStyle name="Normal 21 8 2 2" xfId="5143"/>
    <cellStyle name="Normal 21 8 2 2 2" xfId="7994"/>
    <cellStyle name="Normal 21 8 2 3" xfId="7993"/>
    <cellStyle name="Normal 21 8 3" xfId="1102"/>
    <cellStyle name="Normal 21 8 3 2" xfId="5144"/>
    <cellStyle name="Normal 21 8 3 2 2" xfId="7996"/>
    <cellStyle name="Normal 21 8 3 3" xfId="7995"/>
    <cellStyle name="Normal 21 8 4" xfId="3870"/>
    <cellStyle name="Normal 21 8 4 2" xfId="7997"/>
    <cellStyle name="Normal 21 8 5" xfId="7992"/>
    <cellStyle name="Normal 21 9" xfId="1103"/>
    <cellStyle name="Normal 21 9 2" xfId="1104"/>
    <cellStyle name="Normal 21 9 2 2" xfId="5145"/>
    <cellStyle name="Normal 21 9 2 2 2" xfId="8000"/>
    <cellStyle name="Normal 21 9 2 3" xfId="7999"/>
    <cellStyle name="Normal 21 9 3" xfId="1105"/>
    <cellStyle name="Normal 21 9 3 2" xfId="5146"/>
    <cellStyle name="Normal 21 9 3 2 2" xfId="8002"/>
    <cellStyle name="Normal 21 9 3 3" xfId="8001"/>
    <cellStyle name="Normal 21 9 4" xfId="3871"/>
    <cellStyle name="Normal 21 9 4 2" xfId="8003"/>
    <cellStyle name="Normal 21 9 5" xfId="7998"/>
    <cellStyle name="Normal 22" xfId="1106"/>
    <cellStyle name="Normal 22 10" xfId="1107"/>
    <cellStyle name="Normal 22 10 2" xfId="1108"/>
    <cellStyle name="Normal 22 10 2 2" xfId="5147"/>
    <cellStyle name="Normal 22 10 2 2 2" xfId="8007"/>
    <cellStyle name="Normal 22 10 2 3" xfId="8006"/>
    <cellStyle name="Normal 22 10 3" xfId="1109"/>
    <cellStyle name="Normal 22 10 3 2" xfId="5148"/>
    <cellStyle name="Normal 22 10 3 2 2" xfId="8009"/>
    <cellStyle name="Normal 22 10 3 3" xfId="8008"/>
    <cellStyle name="Normal 22 10 4" xfId="3873"/>
    <cellStyle name="Normal 22 10 4 2" xfId="8010"/>
    <cellStyle name="Normal 22 10 5" xfId="8005"/>
    <cellStyle name="Normal 22 11" xfId="1110"/>
    <cellStyle name="Normal 22 11 2" xfId="1111"/>
    <cellStyle name="Normal 22 11 2 2" xfId="5149"/>
    <cellStyle name="Normal 22 11 2 2 2" xfId="8013"/>
    <cellStyle name="Normal 22 11 2 3" xfId="8012"/>
    <cellStyle name="Normal 22 11 3" xfId="1112"/>
    <cellStyle name="Normal 22 11 3 2" xfId="5150"/>
    <cellStyle name="Normal 22 11 3 2 2" xfId="8015"/>
    <cellStyle name="Normal 22 11 3 3" xfId="8014"/>
    <cellStyle name="Normal 22 11 4" xfId="3874"/>
    <cellStyle name="Normal 22 11 4 2" xfId="8016"/>
    <cellStyle name="Normal 22 11 5" xfId="8011"/>
    <cellStyle name="Normal 22 12" xfId="1113"/>
    <cellStyle name="Normal 22 12 2" xfId="1114"/>
    <cellStyle name="Normal 22 12 2 2" xfId="5151"/>
    <cellStyle name="Normal 22 12 2 2 2" xfId="8019"/>
    <cellStyle name="Normal 22 12 2 3" xfId="8018"/>
    <cellStyle name="Normal 22 12 3" xfId="1115"/>
    <cellStyle name="Normal 22 12 3 2" xfId="5152"/>
    <cellStyle name="Normal 22 12 3 2 2" xfId="8021"/>
    <cellStyle name="Normal 22 12 3 3" xfId="8020"/>
    <cellStyle name="Normal 22 12 4" xfId="3875"/>
    <cellStyle name="Normal 22 12 4 2" xfId="8022"/>
    <cellStyle name="Normal 22 12 5" xfId="8017"/>
    <cellStyle name="Normal 22 13" xfId="1116"/>
    <cellStyle name="Normal 22 13 2" xfId="1117"/>
    <cellStyle name="Normal 22 13 2 2" xfId="5153"/>
    <cellStyle name="Normal 22 13 2 2 2" xfId="8025"/>
    <cellStyle name="Normal 22 13 2 3" xfId="8024"/>
    <cellStyle name="Normal 22 13 3" xfId="1118"/>
    <cellStyle name="Normal 22 13 3 2" xfId="5154"/>
    <cellStyle name="Normal 22 13 3 2 2" xfId="8027"/>
    <cellStyle name="Normal 22 13 3 3" xfId="8026"/>
    <cellStyle name="Normal 22 13 4" xfId="3876"/>
    <cellStyle name="Normal 22 13 4 2" xfId="8028"/>
    <cellStyle name="Normal 22 13 5" xfId="8023"/>
    <cellStyle name="Normal 22 14" xfId="1119"/>
    <cellStyle name="Normal 22 14 2" xfId="1120"/>
    <cellStyle name="Normal 22 14 2 2" xfId="5155"/>
    <cellStyle name="Normal 22 14 2 2 2" xfId="8031"/>
    <cellStyle name="Normal 22 14 2 3" xfId="8030"/>
    <cellStyle name="Normal 22 14 3" xfId="1121"/>
    <cellStyle name="Normal 22 14 3 2" xfId="5156"/>
    <cellStyle name="Normal 22 14 3 2 2" xfId="8033"/>
    <cellStyle name="Normal 22 14 3 3" xfId="8032"/>
    <cellStyle name="Normal 22 14 4" xfId="3877"/>
    <cellStyle name="Normal 22 14 4 2" xfId="8034"/>
    <cellStyle name="Normal 22 14 5" xfId="8029"/>
    <cellStyle name="Normal 22 15" xfId="1122"/>
    <cellStyle name="Normal 22 15 2" xfId="1123"/>
    <cellStyle name="Normal 22 15 2 2" xfId="5157"/>
    <cellStyle name="Normal 22 15 2 2 2" xfId="8037"/>
    <cellStyle name="Normal 22 15 2 3" xfId="8036"/>
    <cellStyle name="Normal 22 15 3" xfId="1124"/>
    <cellStyle name="Normal 22 15 3 2" xfId="5158"/>
    <cellStyle name="Normal 22 15 3 2 2" xfId="8039"/>
    <cellStyle name="Normal 22 15 3 3" xfId="8038"/>
    <cellStyle name="Normal 22 15 4" xfId="3878"/>
    <cellStyle name="Normal 22 15 4 2" xfId="8040"/>
    <cellStyle name="Normal 22 15 5" xfId="8035"/>
    <cellStyle name="Normal 22 16" xfId="1125"/>
    <cellStyle name="Normal 22 16 2" xfId="1126"/>
    <cellStyle name="Normal 22 16 2 2" xfId="5159"/>
    <cellStyle name="Normal 22 16 2 2 2" xfId="8043"/>
    <cellStyle name="Normal 22 16 2 3" xfId="8042"/>
    <cellStyle name="Normal 22 16 3" xfId="1127"/>
    <cellStyle name="Normal 22 16 3 2" xfId="5160"/>
    <cellStyle name="Normal 22 16 3 2 2" xfId="8045"/>
    <cellStyle name="Normal 22 16 3 3" xfId="8044"/>
    <cellStyle name="Normal 22 16 4" xfId="3879"/>
    <cellStyle name="Normal 22 16 4 2" xfId="8046"/>
    <cellStyle name="Normal 22 16 5" xfId="8041"/>
    <cellStyle name="Normal 22 17" xfId="1128"/>
    <cellStyle name="Normal 22 17 2" xfId="1129"/>
    <cellStyle name="Normal 22 17 2 2" xfId="5161"/>
    <cellStyle name="Normal 22 17 2 2 2" xfId="8049"/>
    <cellStyle name="Normal 22 17 2 3" xfId="8048"/>
    <cellStyle name="Normal 22 17 3" xfId="1130"/>
    <cellStyle name="Normal 22 17 3 2" xfId="5162"/>
    <cellStyle name="Normal 22 17 3 2 2" xfId="8051"/>
    <cellStyle name="Normal 22 17 3 3" xfId="8050"/>
    <cellStyle name="Normal 22 17 4" xfId="3880"/>
    <cellStyle name="Normal 22 17 4 2" xfId="8052"/>
    <cellStyle name="Normal 22 17 5" xfId="8047"/>
    <cellStyle name="Normal 22 18" xfId="1131"/>
    <cellStyle name="Normal 22 18 2" xfId="5163"/>
    <cellStyle name="Normal 22 18 2 2" xfId="8054"/>
    <cellStyle name="Normal 22 18 3" xfId="8053"/>
    <cellStyle name="Normal 22 19" xfId="1132"/>
    <cellStyle name="Normal 22 19 2" xfId="5164"/>
    <cellStyle name="Normal 22 19 2 2" xfId="8056"/>
    <cellStyle name="Normal 22 19 3" xfId="8055"/>
    <cellStyle name="Normal 22 2" xfId="1133"/>
    <cellStyle name="Normal 22 2 2" xfId="1134"/>
    <cellStyle name="Normal 22 2 2 2" xfId="5165"/>
    <cellStyle name="Normal 22 2 2 2 2" xfId="8059"/>
    <cellStyle name="Normal 22 2 2 3" xfId="8058"/>
    <cellStyle name="Normal 22 2 3" xfId="1135"/>
    <cellStyle name="Normal 22 2 3 2" xfId="5166"/>
    <cellStyle name="Normal 22 2 3 2 2" xfId="8061"/>
    <cellStyle name="Normal 22 2 3 3" xfId="8060"/>
    <cellStyle name="Normal 22 2 4" xfId="3881"/>
    <cellStyle name="Normal 22 2 4 2" xfId="8062"/>
    <cellStyle name="Normal 22 2 5" xfId="8057"/>
    <cellStyle name="Normal 22 20" xfId="3872"/>
    <cellStyle name="Normal 22 20 2" xfId="8063"/>
    <cellStyle name="Normal 22 21" xfId="8004"/>
    <cellStyle name="Normal 22 3" xfId="1136"/>
    <cellStyle name="Normal 22 3 2" xfId="1137"/>
    <cellStyle name="Normal 22 3 2 2" xfId="5167"/>
    <cellStyle name="Normal 22 3 2 2 2" xfId="8066"/>
    <cellStyle name="Normal 22 3 2 3" xfId="8065"/>
    <cellStyle name="Normal 22 3 3" xfId="1138"/>
    <cellStyle name="Normal 22 3 3 2" xfId="5168"/>
    <cellStyle name="Normal 22 3 3 2 2" xfId="8068"/>
    <cellStyle name="Normal 22 3 3 3" xfId="8067"/>
    <cellStyle name="Normal 22 3 4" xfId="3882"/>
    <cellStyle name="Normal 22 3 4 2" xfId="8069"/>
    <cellStyle name="Normal 22 3 5" xfId="8064"/>
    <cellStyle name="Normal 22 4" xfId="1139"/>
    <cellStyle name="Normal 22 4 2" xfId="1140"/>
    <cellStyle name="Normal 22 4 2 2" xfId="5169"/>
    <cellStyle name="Normal 22 4 2 2 2" xfId="8072"/>
    <cellStyle name="Normal 22 4 2 3" xfId="8071"/>
    <cellStyle name="Normal 22 4 3" xfId="1141"/>
    <cellStyle name="Normal 22 4 3 2" xfId="5170"/>
    <cellStyle name="Normal 22 4 3 2 2" xfId="8074"/>
    <cellStyle name="Normal 22 4 3 3" xfId="8073"/>
    <cellStyle name="Normal 22 4 4" xfId="3883"/>
    <cellStyle name="Normal 22 4 4 2" xfId="8075"/>
    <cellStyle name="Normal 22 4 5" xfId="8070"/>
    <cellStyle name="Normal 22 5" xfId="1142"/>
    <cellStyle name="Normal 22 5 2" xfId="1143"/>
    <cellStyle name="Normal 22 5 2 2" xfId="5171"/>
    <cellStyle name="Normal 22 5 2 2 2" xfId="8078"/>
    <cellStyle name="Normal 22 5 2 3" xfId="8077"/>
    <cellStyle name="Normal 22 5 3" xfId="1144"/>
    <cellStyle name="Normal 22 5 3 2" xfId="5172"/>
    <cellStyle name="Normal 22 5 3 2 2" xfId="8080"/>
    <cellStyle name="Normal 22 5 3 3" xfId="8079"/>
    <cellStyle name="Normal 22 5 4" xfId="3884"/>
    <cellStyle name="Normal 22 5 4 2" xfId="8081"/>
    <cellStyle name="Normal 22 5 5" xfId="8076"/>
    <cellStyle name="Normal 22 6" xfId="1145"/>
    <cellStyle name="Normal 22 6 2" xfId="1146"/>
    <cellStyle name="Normal 22 6 2 2" xfId="5173"/>
    <cellStyle name="Normal 22 6 2 2 2" xfId="8084"/>
    <cellStyle name="Normal 22 6 2 3" xfId="8083"/>
    <cellStyle name="Normal 22 6 3" xfId="1147"/>
    <cellStyle name="Normal 22 6 3 2" xfId="5174"/>
    <cellStyle name="Normal 22 6 3 2 2" xfId="8086"/>
    <cellStyle name="Normal 22 6 3 3" xfId="8085"/>
    <cellStyle name="Normal 22 6 4" xfId="3885"/>
    <cellStyle name="Normal 22 6 4 2" xfId="8087"/>
    <cellStyle name="Normal 22 6 5" xfId="8082"/>
    <cellStyle name="Normal 22 7" xfId="1148"/>
    <cellStyle name="Normal 22 7 2" xfId="1149"/>
    <cellStyle name="Normal 22 7 2 2" xfId="5175"/>
    <cellStyle name="Normal 22 7 2 2 2" xfId="8090"/>
    <cellStyle name="Normal 22 7 2 3" xfId="8089"/>
    <cellStyle name="Normal 22 7 3" xfId="1150"/>
    <cellStyle name="Normal 22 7 3 2" xfId="5176"/>
    <cellStyle name="Normal 22 7 3 2 2" xfId="8092"/>
    <cellStyle name="Normal 22 7 3 3" xfId="8091"/>
    <cellStyle name="Normal 22 7 4" xfId="3886"/>
    <cellStyle name="Normal 22 7 4 2" xfId="8093"/>
    <cellStyle name="Normal 22 7 5" xfId="8088"/>
    <cellStyle name="Normal 22 8" xfId="1151"/>
    <cellStyle name="Normal 22 8 2" xfId="1152"/>
    <cellStyle name="Normal 22 8 2 2" xfId="5177"/>
    <cellStyle name="Normal 22 8 2 2 2" xfId="8096"/>
    <cellStyle name="Normal 22 8 2 3" xfId="8095"/>
    <cellStyle name="Normal 22 8 3" xfId="1153"/>
    <cellStyle name="Normal 22 8 3 2" xfId="5178"/>
    <cellStyle name="Normal 22 8 3 2 2" xfId="8098"/>
    <cellStyle name="Normal 22 8 3 3" xfId="8097"/>
    <cellStyle name="Normal 22 8 4" xfId="3887"/>
    <cellStyle name="Normal 22 8 4 2" xfId="8099"/>
    <cellStyle name="Normal 22 8 5" xfId="8094"/>
    <cellStyle name="Normal 22 9" xfId="1154"/>
    <cellStyle name="Normal 22 9 2" xfId="1155"/>
    <cellStyle name="Normal 22 9 2 2" xfId="5179"/>
    <cellStyle name="Normal 22 9 2 2 2" xfId="8102"/>
    <cellStyle name="Normal 22 9 2 3" xfId="8101"/>
    <cellStyle name="Normal 22 9 3" xfId="1156"/>
    <cellStyle name="Normal 22 9 3 2" xfId="5180"/>
    <cellStyle name="Normal 22 9 3 2 2" xfId="8104"/>
    <cellStyle name="Normal 22 9 3 3" xfId="8103"/>
    <cellStyle name="Normal 22 9 4" xfId="3888"/>
    <cellStyle name="Normal 22 9 4 2" xfId="8105"/>
    <cellStyle name="Normal 22 9 5" xfId="8100"/>
    <cellStyle name="Normal 23" xfId="1157"/>
    <cellStyle name="Normal 23 10" xfId="1158"/>
    <cellStyle name="Normal 23 10 2" xfId="1159"/>
    <cellStyle name="Normal 23 10 2 2" xfId="5181"/>
    <cellStyle name="Normal 23 10 2 2 2" xfId="8109"/>
    <cellStyle name="Normal 23 10 2 3" xfId="8108"/>
    <cellStyle name="Normal 23 10 3" xfId="1160"/>
    <cellStyle name="Normal 23 10 3 2" xfId="5182"/>
    <cellStyle name="Normal 23 10 3 2 2" xfId="8111"/>
    <cellStyle name="Normal 23 10 3 3" xfId="8110"/>
    <cellStyle name="Normal 23 10 4" xfId="3890"/>
    <cellStyle name="Normal 23 10 4 2" xfId="8112"/>
    <cellStyle name="Normal 23 10 5" xfId="8107"/>
    <cellStyle name="Normal 23 11" xfId="1161"/>
    <cellStyle name="Normal 23 11 2" xfId="1162"/>
    <cellStyle name="Normal 23 11 2 2" xfId="5183"/>
    <cellStyle name="Normal 23 11 2 2 2" xfId="8115"/>
    <cellStyle name="Normal 23 11 2 3" xfId="8114"/>
    <cellStyle name="Normal 23 11 3" xfId="1163"/>
    <cellStyle name="Normal 23 11 3 2" xfId="5184"/>
    <cellStyle name="Normal 23 11 3 2 2" xfId="8117"/>
    <cellStyle name="Normal 23 11 3 3" xfId="8116"/>
    <cellStyle name="Normal 23 11 4" xfId="3891"/>
    <cellStyle name="Normal 23 11 4 2" xfId="8118"/>
    <cellStyle name="Normal 23 11 5" xfId="8113"/>
    <cellStyle name="Normal 23 12" xfId="1164"/>
    <cellStyle name="Normal 23 12 2" xfId="1165"/>
    <cellStyle name="Normal 23 12 2 2" xfId="5185"/>
    <cellStyle name="Normal 23 12 2 2 2" xfId="8121"/>
    <cellStyle name="Normal 23 12 2 3" xfId="8120"/>
    <cellStyle name="Normal 23 12 3" xfId="1166"/>
    <cellStyle name="Normal 23 12 3 2" xfId="5186"/>
    <cellStyle name="Normal 23 12 3 2 2" xfId="8123"/>
    <cellStyle name="Normal 23 12 3 3" xfId="8122"/>
    <cellStyle name="Normal 23 12 4" xfId="3892"/>
    <cellStyle name="Normal 23 12 4 2" xfId="8124"/>
    <cellStyle name="Normal 23 12 5" xfId="8119"/>
    <cellStyle name="Normal 23 13" xfId="1167"/>
    <cellStyle name="Normal 23 13 2" xfId="1168"/>
    <cellStyle name="Normal 23 13 2 2" xfId="5187"/>
    <cellStyle name="Normal 23 13 2 2 2" xfId="8127"/>
    <cellStyle name="Normal 23 13 2 3" xfId="8126"/>
    <cellStyle name="Normal 23 13 3" xfId="1169"/>
    <cellStyle name="Normal 23 13 3 2" xfId="5188"/>
    <cellStyle name="Normal 23 13 3 2 2" xfId="8129"/>
    <cellStyle name="Normal 23 13 3 3" xfId="8128"/>
    <cellStyle name="Normal 23 13 4" xfId="3893"/>
    <cellStyle name="Normal 23 13 4 2" xfId="8130"/>
    <cellStyle name="Normal 23 13 5" xfId="8125"/>
    <cellStyle name="Normal 23 14" xfId="1170"/>
    <cellStyle name="Normal 23 14 2" xfId="1171"/>
    <cellStyle name="Normal 23 14 2 2" xfId="5189"/>
    <cellStyle name="Normal 23 14 2 2 2" xfId="8133"/>
    <cellStyle name="Normal 23 14 2 3" xfId="8132"/>
    <cellStyle name="Normal 23 14 3" xfId="1172"/>
    <cellStyle name="Normal 23 14 3 2" xfId="5190"/>
    <cellStyle name="Normal 23 14 3 2 2" xfId="8135"/>
    <cellStyle name="Normal 23 14 3 3" xfId="8134"/>
    <cellStyle name="Normal 23 14 4" xfId="3894"/>
    <cellStyle name="Normal 23 14 4 2" xfId="8136"/>
    <cellStyle name="Normal 23 14 5" xfId="8131"/>
    <cellStyle name="Normal 23 15" xfId="1173"/>
    <cellStyle name="Normal 23 15 2" xfId="1174"/>
    <cellStyle name="Normal 23 15 2 2" xfId="5191"/>
    <cellStyle name="Normal 23 15 2 2 2" xfId="8139"/>
    <cellStyle name="Normal 23 15 2 3" xfId="8138"/>
    <cellStyle name="Normal 23 15 3" xfId="1175"/>
    <cellStyle name="Normal 23 15 3 2" xfId="5192"/>
    <cellStyle name="Normal 23 15 3 2 2" xfId="8141"/>
    <cellStyle name="Normal 23 15 3 3" xfId="8140"/>
    <cellStyle name="Normal 23 15 4" xfId="3895"/>
    <cellStyle name="Normal 23 15 4 2" xfId="8142"/>
    <cellStyle name="Normal 23 15 5" xfId="8137"/>
    <cellStyle name="Normal 23 16" xfId="1176"/>
    <cellStyle name="Normal 23 16 2" xfId="1177"/>
    <cellStyle name="Normal 23 16 2 2" xfId="5193"/>
    <cellStyle name="Normal 23 16 2 2 2" xfId="8145"/>
    <cellStyle name="Normal 23 16 2 3" xfId="8144"/>
    <cellStyle name="Normal 23 16 3" xfId="1178"/>
    <cellStyle name="Normal 23 16 3 2" xfId="5194"/>
    <cellStyle name="Normal 23 16 3 2 2" xfId="8147"/>
    <cellStyle name="Normal 23 16 3 3" xfId="8146"/>
    <cellStyle name="Normal 23 16 4" xfId="3896"/>
    <cellStyle name="Normal 23 16 4 2" xfId="8148"/>
    <cellStyle name="Normal 23 16 5" xfId="8143"/>
    <cellStyle name="Normal 23 17" xfId="1179"/>
    <cellStyle name="Normal 23 17 2" xfId="1180"/>
    <cellStyle name="Normal 23 17 2 2" xfId="5195"/>
    <cellStyle name="Normal 23 17 2 2 2" xfId="8151"/>
    <cellStyle name="Normal 23 17 2 3" xfId="8150"/>
    <cellStyle name="Normal 23 17 3" xfId="1181"/>
    <cellStyle name="Normal 23 17 3 2" xfId="5196"/>
    <cellStyle name="Normal 23 17 3 2 2" xfId="8153"/>
    <cellStyle name="Normal 23 17 3 3" xfId="8152"/>
    <cellStyle name="Normal 23 17 4" xfId="3897"/>
    <cellStyle name="Normal 23 17 4 2" xfId="8154"/>
    <cellStyle name="Normal 23 17 5" xfId="8149"/>
    <cellStyle name="Normal 23 18" xfId="1182"/>
    <cellStyle name="Normal 23 18 2" xfId="5197"/>
    <cellStyle name="Normal 23 18 2 2" xfId="8156"/>
    <cellStyle name="Normal 23 18 3" xfId="8155"/>
    <cellStyle name="Normal 23 19" xfId="1183"/>
    <cellStyle name="Normal 23 19 2" xfId="5198"/>
    <cellStyle name="Normal 23 19 2 2" xfId="8158"/>
    <cellStyle name="Normal 23 19 3" xfId="8157"/>
    <cellStyle name="Normal 23 2" xfId="1184"/>
    <cellStyle name="Normal 23 2 2" xfId="1185"/>
    <cellStyle name="Normal 23 2 2 2" xfId="5199"/>
    <cellStyle name="Normal 23 2 2 2 2" xfId="8161"/>
    <cellStyle name="Normal 23 2 2 3" xfId="8160"/>
    <cellStyle name="Normal 23 2 3" xfId="1186"/>
    <cellStyle name="Normal 23 2 3 2" xfId="5200"/>
    <cellStyle name="Normal 23 2 3 2 2" xfId="8163"/>
    <cellStyle name="Normal 23 2 3 3" xfId="8162"/>
    <cellStyle name="Normal 23 2 4" xfId="3898"/>
    <cellStyle name="Normal 23 2 4 2" xfId="8164"/>
    <cellStyle name="Normal 23 2 5" xfId="8159"/>
    <cellStyle name="Normal 23 20" xfId="3889"/>
    <cellStyle name="Normal 23 20 2" xfId="8165"/>
    <cellStyle name="Normal 23 21" xfId="8106"/>
    <cellStyle name="Normal 23 3" xfId="1187"/>
    <cellStyle name="Normal 23 3 2" xfId="1188"/>
    <cellStyle name="Normal 23 3 2 2" xfId="5201"/>
    <cellStyle name="Normal 23 3 2 2 2" xfId="8168"/>
    <cellStyle name="Normal 23 3 2 3" xfId="8167"/>
    <cellStyle name="Normal 23 3 3" xfId="1189"/>
    <cellStyle name="Normal 23 3 3 2" xfId="5202"/>
    <cellStyle name="Normal 23 3 3 2 2" xfId="8170"/>
    <cellStyle name="Normal 23 3 3 3" xfId="8169"/>
    <cellStyle name="Normal 23 3 4" xfId="3899"/>
    <cellStyle name="Normal 23 3 4 2" xfId="8171"/>
    <cellStyle name="Normal 23 3 5" xfId="8166"/>
    <cellStyle name="Normal 23 4" xfId="1190"/>
    <cellStyle name="Normal 23 4 2" xfId="1191"/>
    <cellStyle name="Normal 23 4 2 2" xfId="5203"/>
    <cellStyle name="Normal 23 4 2 2 2" xfId="8174"/>
    <cellStyle name="Normal 23 4 2 3" xfId="8173"/>
    <cellStyle name="Normal 23 4 3" xfId="1192"/>
    <cellStyle name="Normal 23 4 3 2" xfId="5204"/>
    <cellStyle name="Normal 23 4 3 2 2" xfId="8176"/>
    <cellStyle name="Normal 23 4 3 3" xfId="8175"/>
    <cellStyle name="Normal 23 4 4" xfId="3900"/>
    <cellStyle name="Normal 23 4 4 2" xfId="8177"/>
    <cellStyle name="Normal 23 4 5" xfId="8172"/>
    <cellStyle name="Normal 23 5" xfId="1193"/>
    <cellStyle name="Normal 23 5 2" xfId="1194"/>
    <cellStyle name="Normal 23 5 2 2" xfId="5205"/>
    <cellStyle name="Normal 23 5 2 2 2" xfId="8180"/>
    <cellStyle name="Normal 23 5 2 3" xfId="8179"/>
    <cellStyle name="Normal 23 5 3" xfId="1195"/>
    <cellStyle name="Normal 23 5 3 2" xfId="5206"/>
    <cellStyle name="Normal 23 5 3 2 2" xfId="8182"/>
    <cellStyle name="Normal 23 5 3 3" xfId="8181"/>
    <cellStyle name="Normal 23 5 4" xfId="3901"/>
    <cellStyle name="Normal 23 5 4 2" xfId="8183"/>
    <cellStyle name="Normal 23 5 5" xfId="8178"/>
    <cellStyle name="Normal 23 6" xfId="1196"/>
    <cellStyle name="Normal 23 6 2" xfId="1197"/>
    <cellStyle name="Normal 23 6 2 2" xfId="5207"/>
    <cellStyle name="Normal 23 6 2 2 2" xfId="8186"/>
    <cellStyle name="Normal 23 6 2 3" xfId="8185"/>
    <cellStyle name="Normal 23 6 3" xfId="1198"/>
    <cellStyle name="Normal 23 6 3 2" xfId="5208"/>
    <cellStyle name="Normal 23 6 3 2 2" xfId="8188"/>
    <cellStyle name="Normal 23 6 3 3" xfId="8187"/>
    <cellStyle name="Normal 23 6 4" xfId="3902"/>
    <cellStyle name="Normal 23 6 4 2" xfId="8189"/>
    <cellStyle name="Normal 23 6 5" xfId="8184"/>
    <cellStyle name="Normal 23 7" xfId="1199"/>
    <cellStyle name="Normal 23 7 2" xfId="1200"/>
    <cellStyle name="Normal 23 7 2 2" xfId="5209"/>
    <cellStyle name="Normal 23 7 2 2 2" xfId="8192"/>
    <cellStyle name="Normal 23 7 2 3" xfId="8191"/>
    <cellStyle name="Normal 23 7 3" xfId="1201"/>
    <cellStyle name="Normal 23 7 3 2" xfId="5210"/>
    <cellStyle name="Normal 23 7 3 2 2" xfId="8194"/>
    <cellStyle name="Normal 23 7 3 3" xfId="8193"/>
    <cellStyle name="Normal 23 7 4" xfId="3903"/>
    <cellStyle name="Normal 23 7 4 2" xfId="8195"/>
    <cellStyle name="Normal 23 7 5" xfId="8190"/>
    <cellStyle name="Normal 23 8" xfId="1202"/>
    <cellStyle name="Normal 23 8 2" xfId="1203"/>
    <cellStyle name="Normal 23 8 2 2" xfId="5211"/>
    <cellStyle name="Normal 23 8 2 2 2" xfId="8198"/>
    <cellStyle name="Normal 23 8 2 3" xfId="8197"/>
    <cellStyle name="Normal 23 8 3" xfId="1204"/>
    <cellStyle name="Normal 23 8 3 2" xfId="5212"/>
    <cellStyle name="Normal 23 8 3 2 2" xfId="8200"/>
    <cellStyle name="Normal 23 8 3 3" xfId="8199"/>
    <cellStyle name="Normal 23 8 4" xfId="3904"/>
    <cellStyle name="Normal 23 8 4 2" xfId="8201"/>
    <cellStyle name="Normal 23 8 5" xfId="8196"/>
    <cellStyle name="Normal 23 9" xfId="1205"/>
    <cellStyle name="Normal 23 9 2" xfId="1206"/>
    <cellStyle name="Normal 23 9 2 2" xfId="5213"/>
    <cellStyle name="Normal 23 9 2 2 2" xfId="8204"/>
    <cellStyle name="Normal 23 9 2 3" xfId="8203"/>
    <cellStyle name="Normal 23 9 3" xfId="1207"/>
    <cellStyle name="Normal 23 9 3 2" xfId="5214"/>
    <cellStyle name="Normal 23 9 3 2 2" xfId="8206"/>
    <cellStyle name="Normal 23 9 3 3" xfId="8205"/>
    <cellStyle name="Normal 23 9 4" xfId="3905"/>
    <cellStyle name="Normal 23 9 4 2" xfId="8207"/>
    <cellStyle name="Normal 23 9 5" xfId="8202"/>
    <cellStyle name="Normal 24" xfId="1208"/>
    <cellStyle name="Normal 24 10" xfId="1209"/>
    <cellStyle name="Normal 24 10 2" xfId="1210"/>
    <cellStyle name="Normal 24 10 2 2" xfId="5215"/>
    <cellStyle name="Normal 24 10 2 2 2" xfId="8211"/>
    <cellStyle name="Normal 24 10 2 3" xfId="8210"/>
    <cellStyle name="Normal 24 10 3" xfId="1211"/>
    <cellStyle name="Normal 24 10 3 2" xfId="5216"/>
    <cellStyle name="Normal 24 10 3 2 2" xfId="8213"/>
    <cellStyle name="Normal 24 10 3 3" xfId="8212"/>
    <cellStyle name="Normal 24 10 4" xfId="3907"/>
    <cellStyle name="Normal 24 10 4 2" xfId="8214"/>
    <cellStyle name="Normal 24 10 5" xfId="8209"/>
    <cellStyle name="Normal 24 11" xfId="1212"/>
    <cellStyle name="Normal 24 11 2" xfId="1213"/>
    <cellStyle name="Normal 24 11 2 2" xfId="5217"/>
    <cellStyle name="Normal 24 11 2 2 2" xfId="8217"/>
    <cellStyle name="Normal 24 11 2 3" xfId="8216"/>
    <cellStyle name="Normal 24 11 3" xfId="1214"/>
    <cellStyle name="Normal 24 11 3 2" xfId="5218"/>
    <cellStyle name="Normal 24 11 3 2 2" xfId="8219"/>
    <cellStyle name="Normal 24 11 3 3" xfId="8218"/>
    <cellStyle name="Normal 24 11 4" xfId="3908"/>
    <cellStyle name="Normal 24 11 4 2" xfId="8220"/>
    <cellStyle name="Normal 24 11 5" xfId="8215"/>
    <cellStyle name="Normal 24 12" xfId="1215"/>
    <cellStyle name="Normal 24 12 2" xfId="1216"/>
    <cellStyle name="Normal 24 12 2 2" xfId="5219"/>
    <cellStyle name="Normal 24 12 2 2 2" xfId="8223"/>
    <cellStyle name="Normal 24 12 2 3" xfId="8222"/>
    <cellStyle name="Normal 24 12 3" xfId="1217"/>
    <cellStyle name="Normal 24 12 3 2" xfId="5220"/>
    <cellStyle name="Normal 24 12 3 2 2" xfId="8225"/>
    <cellStyle name="Normal 24 12 3 3" xfId="8224"/>
    <cellStyle name="Normal 24 12 4" xfId="3909"/>
    <cellStyle name="Normal 24 12 4 2" xfId="8226"/>
    <cellStyle name="Normal 24 12 5" xfId="8221"/>
    <cellStyle name="Normal 24 13" xfId="1218"/>
    <cellStyle name="Normal 24 13 2" xfId="1219"/>
    <cellStyle name="Normal 24 13 2 2" xfId="5221"/>
    <cellStyle name="Normal 24 13 2 2 2" xfId="8229"/>
    <cellStyle name="Normal 24 13 2 3" xfId="8228"/>
    <cellStyle name="Normal 24 13 3" xfId="1220"/>
    <cellStyle name="Normal 24 13 3 2" xfId="5222"/>
    <cellStyle name="Normal 24 13 3 2 2" xfId="8231"/>
    <cellStyle name="Normal 24 13 3 3" xfId="8230"/>
    <cellStyle name="Normal 24 13 4" xfId="3910"/>
    <cellStyle name="Normal 24 13 4 2" xfId="8232"/>
    <cellStyle name="Normal 24 13 5" xfId="8227"/>
    <cellStyle name="Normal 24 14" xfId="1221"/>
    <cellStyle name="Normal 24 14 2" xfId="1222"/>
    <cellStyle name="Normal 24 14 2 2" xfId="5223"/>
    <cellStyle name="Normal 24 14 2 2 2" xfId="8235"/>
    <cellStyle name="Normal 24 14 2 3" xfId="8234"/>
    <cellStyle name="Normal 24 14 3" xfId="1223"/>
    <cellStyle name="Normal 24 14 3 2" xfId="5224"/>
    <cellStyle name="Normal 24 14 3 2 2" xfId="8237"/>
    <cellStyle name="Normal 24 14 3 3" xfId="8236"/>
    <cellStyle name="Normal 24 14 4" xfId="3911"/>
    <cellStyle name="Normal 24 14 4 2" xfId="8238"/>
    <cellStyle name="Normal 24 14 5" xfId="8233"/>
    <cellStyle name="Normal 24 15" xfId="1224"/>
    <cellStyle name="Normal 24 15 2" xfId="1225"/>
    <cellStyle name="Normal 24 15 2 2" xfId="5225"/>
    <cellStyle name="Normal 24 15 2 2 2" xfId="8241"/>
    <cellStyle name="Normal 24 15 2 3" xfId="8240"/>
    <cellStyle name="Normal 24 15 3" xfId="1226"/>
    <cellStyle name="Normal 24 15 3 2" xfId="5226"/>
    <cellStyle name="Normal 24 15 3 2 2" xfId="8243"/>
    <cellStyle name="Normal 24 15 3 3" xfId="8242"/>
    <cellStyle name="Normal 24 15 4" xfId="3912"/>
    <cellStyle name="Normal 24 15 4 2" xfId="8244"/>
    <cellStyle name="Normal 24 15 5" xfId="8239"/>
    <cellStyle name="Normal 24 16" xfId="1227"/>
    <cellStyle name="Normal 24 16 2" xfId="1228"/>
    <cellStyle name="Normal 24 16 2 2" xfId="5227"/>
    <cellStyle name="Normal 24 16 2 2 2" xfId="8247"/>
    <cellStyle name="Normal 24 16 2 3" xfId="8246"/>
    <cellStyle name="Normal 24 16 3" xfId="1229"/>
    <cellStyle name="Normal 24 16 3 2" xfId="5228"/>
    <cellStyle name="Normal 24 16 3 2 2" xfId="8249"/>
    <cellStyle name="Normal 24 16 3 3" xfId="8248"/>
    <cellStyle name="Normal 24 16 4" xfId="3913"/>
    <cellStyle name="Normal 24 16 4 2" xfId="8250"/>
    <cellStyle name="Normal 24 16 5" xfId="8245"/>
    <cellStyle name="Normal 24 17" xfId="1230"/>
    <cellStyle name="Normal 24 17 2" xfId="1231"/>
    <cellStyle name="Normal 24 17 2 2" xfId="5229"/>
    <cellStyle name="Normal 24 17 2 2 2" xfId="8253"/>
    <cellStyle name="Normal 24 17 2 3" xfId="8252"/>
    <cellStyle name="Normal 24 17 3" xfId="1232"/>
    <cellStyle name="Normal 24 17 3 2" xfId="5230"/>
    <cellStyle name="Normal 24 17 3 2 2" xfId="8255"/>
    <cellStyle name="Normal 24 17 3 3" xfId="8254"/>
    <cellStyle name="Normal 24 17 4" xfId="3914"/>
    <cellStyle name="Normal 24 17 4 2" xfId="8256"/>
    <cellStyle name="Normal 24 17 5" xfId="8251"/>
    <cellStyle name="Normal 24 18" xfId="1233"/>
    <cellStyle name="Normal 24 18 2" xfId="5231"/>
    <cellStyle name="Normal 24 18 2 2" xfId="8258"/>
    <cellStyle name="Normal 24 18 3" xfId="8257"/>
    <cellStyle name="Normal 24 19" xfId="1234"/>
    <cellStyle name="Normal 24 19 2" xfId="5232"/>
    <cellStyle name="Normal 24 19 2 2" xfId="8260"/>
    <cellStyle name="Normal 24 19 3" xfId="8259"/>
    <cellStyle name="Normal 24 2" xfId="1235"/>
    <cellStyle name="Normal 24 2 2" xfId="1236"/>
    <cellStyle name="Normal 24 2 2 2" xfId="5233"/>
    <cellStyle name="Normal 24 2 2 2 2" xfId="8263"/>
    <cellStyle name="Normal 24 2 2 3" xfId="8262"/>
    <cellStyle name="Normal 24 2 3" xfId="1237"/>
    <cellStyle name="Normal 24 2 3 2" xfId="5234"/>
    <cellStyle name="Normal 24 2 3 2 2" xfId="8265"/>
    <cellStyle name="Normal 24 2 3 3" xfId="8264"/>
    <cellStyle name="Normal 24 2 4" xfId="3915"/>
    <cellStyle name="Normal 24 2 4 2" xfId="8266"/>
    <cellStyle name="Normal 24 2 5" xfId="8261"/>
    <cellStyle name="Normal 24 20" xfId="3906"/>
    <cellStyle name="Normal 24 20 2" xfId="8267"/>
    <cellStyle name="Normal 24 21" xfId="8208"/>
    <cellStyle name="Normal 24 3" xfId="1238"/>
    <cellStyle name="Normal 24 3 2" xfId="1239"/>
    <cellStyle name="Normal 24 3 2 2" xfId="5235"/>
    <cellStyle name="Normal 24 3 2 2 2" xfId="8270"/>
    <cellStyle name="Normal 24 3 2 3" xfId="8269"/>
    <cellStyle name="Normal 24 3 3" xfId="1240"/>
    <cellStyle name="Normal 24 3 3 2" xfId="5236"/>
    <cellStyle name="Normal 24 3 3 2 2" xfId="8272"/>
    <cellStyle name="Normal 24 3 3 3" xfId="8271"/>
    <cellStyle name="Normal 24 3 4" xfId="3916"/>
    <cellStyle name="Normal 24 3 4 2" xfId="8273"/>
    <cellStyle name="Normal 24 3 5" xfId="8268"/>
    <cellStyle name="Normal 24 4" xfId="1241"/>
    <cellStyle name="Normal 24 4 2" xfId="1242"/>
    <cellStyle name="Normal 24 4 2 2" xfId="5237"/>
    <cellStyle name="Normal 24 4 2 2 2" xfId="8276"/>
    <cellStyle name="Normal 24 4 2 3" xfId="8275"/>
    <cellStyle name="Normal 24 4 3" xfId="1243"/>
    <cellStyle name="Normal 24 4 3 2" xfId="5238"/>
    <cellStyle name="Normal 24 4 3 2 2" xfId="8278"/>
    <cellStyle name="Normal 24 4 3 3" xfId="8277"/>
    <cellStyle name="Normal 24 4 4" xfId="3917"/>
    <cellStyle name="Normal 24 4 4 2" xfId="8279"/>
    <cellStyle name="Normal 24 4 5" xfId="8274"/>
    <cellStyle name="Normal 24 5" xfId="1244"/>
    <cellStyle name="Normal 24 5 2" xfId="1245"/>
    <cellStyle name="Normal 24 5 2 2" xfId="5239"/>
    <cellStyle name="Normal 24 5 2 2 2" xfId="8282"/>
    <cellStyle name="Normal 24 5 2 3" xfId="8281"/>
    <cellStyle name="Normal 24 5 3" xfId="1246"/>
    <cellStyle name="Normal 24 5 3 2" xfId="5240"/>
    <cellStyle name="Normal 24 5 3 2 2" xfId="8284"/>
    <cellStyle name="Normal 24 5 3 3" xfId="8283"/>
    <cellStyle name="Normal 24 5 4" xfId="3918"/>
    <cellStyle name="Normal 24 5 4 2" xfId="8285"/>
    <cellStyle name="Normal 24 5 5" xfId="8280"/>
    <cellStyle name="Normal 24 6" xfId="1247"/>
    <cellStyle name="Normal 24 6 2" xfId="1248"/>
    <cellStyle name="Normal 24 6 2 2" xfId="5241"/>
    <cellStyle name="Normal 24 6 2 2 2" xfId="8288"/>
    <cellStyle name="Normal 24 6 2 3" xfId="8287"/>
    <cellStyle name="Normal 24 6 3" xfId="1249"/>
    <cellStyle name="Normal 24 6 3 2" xfId="5242"/>
    <cellStyle name="Normal 24 6 3 2 2" xfId="8290"/>
    <cellStyle name="Normal 24 6 3 3" xfId="8289"/>
    <cellStyle name="Normal 24 6 4" xfId="3919"/>
    <cellStyle name="Normal 24 6 4 2" xfId="8291"/>
    <cellStyle name="Normal 24 6 5" xfId="8286"/>
    <cellStyle name="Normal 24 7" xfId="1250"/>
    <cellStyle name="Normal 24 7 2" xfId="1251"/>
    <cellStyle name="Normal 24 7 2 2" xfId="5243"/>
    <cellStyle name="Normal 24 7 2 2 2" xfId="8294"/>
    <cellStyle name="Normal 24 7 2 3" xfId="8293"/>
    <cellStyle name="Normal 24 7 3" xfId="1252"/>
    <cellStyle name="Normal 24 7 3 2" xfId="5244"/>
    <cellStyle name="Normal 24 7 3 2 2" xfId="8296"/>
    <cellStyle name="Normal 24 7 3 3" xfId="8295"/>
    <cellStyle name="Normal 24 7 4" xfId="3920"/>
    <cellStyle name="Normal 24 7 4 2" xfId="8297"/>
    <cellStyle name="Normal 24 7 5" xfId="8292"/>
    <cellStyle name="Normal 24 8" xfId="1253"/>
    <cellStyle name="Normal 24 8 2" xfId="1254"/>
    <cellStyle name="Normal 24 8 2 2" xfId="5245"/>
    <cellStyle name="Normal 24 8 2 2 2" xfId="8300"/>
    <cellStyle name="Normal 24 8 2 3" xfId="8299"/>
    <cellStyle name="Normal 24 8 3" xfId="1255"/>
    <cellStyle name="Normal 24 8 3 2" xfId="5246"/>
    <cellStyle name="Normal 24 8 3 2 2" xfId="8302"/>
    <cellStyle name="Normal 24 8 3 3" xfId="8301"/>
    <cellStyle name="Normal 24 8 4" xfId="3921"/>
    <cellStyle name="Normal 24 8 4 2" xfId="8303"/>
    <cellStyle name="Normal 24 8 5" xfId="8298"/>
    <cellStyle name="Normal 24 9" xfId="1256"/>
    <cellStyle name="Normal 24 9 2" xfId="1257"/>
    <cellStyle name="Normal 24 9 2 2" xfId="5247"/>
    <cellStyle name="Normal 24 9 2 2 2" xfId="8306"/>
    <cellStyle name="Normal 24 9 2 3" xfId="8305"/>
    <cellStyle name="Normal 24 9 3" xfId="1258"/>
    <cellStyle name="Normal 24 9 3 2" xfId="5248"/>
    <cellStyle name="Normal 24 9 3 2 2" xfId="8308"/>
    <cellStyle name="Normal 24 9 3 3" xfId="8307"/>
    <cellStyle name="Normal 24 9 4" xfId="3922"/>
    <cellStyle name="Normal 24 9 4 2" xfId="8309"/>
    <cellStyle name="Normal 24 9 5" xfId="8304"/>
    <cellStyle name="Normal 25" xfId="1259"/>
    <cellStyle name="Normal 25 10" xfId="1260"/>
    <cellStyle name="Normal 25 10 2" xfId="1261"/>
    <cellStyle name="Normal 25 10 2 2" xfId="5249"/>
    <cellStyle name="Normal 25 10 2 2 2" xfId="8313"/>
    <cellStyle name="Normal 25 10 2 3" xfId="8312"/>
    <cellStyle name="Normal 25 10 3" xfId="1262"/>
    <cellStyle name="Normal 25 10 3 2" xfId="5250"/>
    <cellStyle name="Normal 25 10 3 2 2" xfId="8315"/>
    <cellStyle name="Normal 25 10 3 3" xfId="8314"/>
    <cellStyle name="Normal 25 10 4" xfId="3924"/>
    <cellStyle name="Normal 25 10 4 2" xfId="8316"/>
    <cellStyle name="Normal 25 10 5" xfId="8311"/>
    <cellStyle name="Normal 25 11" xfId="1263"/>
    <cellStyle name="Normal 25 11 2" xfId="1264"/>
    <cellStyle name="Normal 25 11 2 2" xfId="5251"/>
    <cellStyle name="Normal 25 11 2 2 2" xfId="8319"/>
    <cellStyle name="Normal 25 11 2 3" xfId="8318"/>
    <cellStyle name="Normal 25 11 3" xfId="1265"/>
    <cellStyle name="Normal 25 11 3 2" xfId="5252"/>
    <cellStyle name="Normal 25 11 3 2 2" xfId="8321"/>
    <cellStyle name="Normal 25 11 3 3" xfId="8320"/>
    <cellStyle name="Normal 25 11 4" xfId="3925"/>
    <cellStyle name="Normal 25 11 4 2" xfId="8322"/>
    <cellStyle name="Normal 25 11 5" xfId="8317"/>
    <cellStyle name="Normal 25 12" xfId="1266"/>
    <cellStyle name="Normal 25 12 2" xfId="1267"/>
    <cellStyle name="Normal 25 12 2 2" xfId="5253"/>
    <cellStyle name="Normal 25 12 2 2 2" xfId="8325"/>
    <cellStyle name="Normal 25 12 2 3" xfId="8324"/>
    <cellStyle name="Normal 25 12 3" xfId="1268"/>
    <cellStyle name="Normal 25 12 3 2" xfId="5254"/>
    <cellStyle name="Normal 25 12 3 2 2" xfId="8327"/>
    <cellStyle name="Normal 25 12 3 3" xfId="8326"/>
    <cellStyle name="Normal 25 12 4" xfId="3926"/>
    <cellStyle name="Normal 25 12 4 2" xfId="8328"/>
    <cellStyle name="Normal 25 12 5" xfId="8323"/>
    <cellStyle name="Normal 25 13" xfId="1269"/>
    <cellStyle name="Normal 25 13 2" xfId="1270"/>
    <cellStyle name="Normal 25 13 2 2" xfId="5255"/>
    <cellStyle name="Normal 25 13 2 2 2" xfId="8331"/>
    <cellStyle name="Normal 25 13 2 3" xfId="8330"/>
    <cellStyle name="Normal 25 13 3" xfId="1271"/>
    <cellStyle name="Normal 25 13 3 2" xfId="5256"/>
    <cellStyle name="Normal 25 13 3 2 2" xfId="8333"/>
    <cellStyle name="Normal 25 13 3 3" xfId="8332"/>
    <cellStyle name="Normal 25 13 4" xfId="3927"/>
    <cellStyle name="Normal 25 13 4 2" xfId="8334"/>
    <cellStyle name="Normal 25 13 5" xfId="8329"/>
    <cellStyle name="Normal 25 14" xfId="1272"/>
    <cellStyle name="Normal 25 14 2" xfId="1273"/>
    <cellStyle name="Normal 25 14 2 2" xfId="5257"/>
    <cellStyle name="Normal 25 14 2 2 2" xfId="8337"/>
    <cellStyle name="Normal 25 14 2 3" xfId="8336"/>
    <cellStyle name="Normal 25 14 3" xfId="1274"/>
    <cellStyle name="Normal 25 14 3 2" xfId="5258"/>
    <cellStyle name="Normal 25 14 3 2 2" xfId="8339"/>
    <cellStyle name="Normal 25 14 3 3" xfId="8338"/>
    <cellStyle name="Normal 25 14 4" xfId="3928"/>
    <cellStyle name="Normal 25 14 4 2" xfId="8340"/>
    <cellStyle name="Normal 25 14 5" xfId="8335"/>
    <cellStyle name="Normal 25 15" xfId="1275"/>
    <cellStyle name="Normal 25 15 2" xfId="1276"/>
    <cellStyle name="Normal 25 15 2 2" xfId="5259"/>
    <cellStyle name="Normal 25 15 2 2 2" xfId="8343"/>
    <cellStyle name="Normal 25 15 2 3" xfId="8342"/>
    <cellStyle name="Normal 25 15 3" xfId="1277"/>
    <cellStyle name="Normal 25 15 3 2" xfId="5260"/>
    <cellStyle name="Normal 25 15 3 2 2" xfId="8345"/>
    <cellStyle name="Normal 25 15 3 3" xfId="8344"/>
    <cellStyle name="Normal 25 15 4" xfId="3929"/>
    <cellStyle name="Normal 25 15 4 2" xfId="8346"/>
    <cellStyle name="Normal 25 15 5" xfId="8341"/>
    <cellStyle name="Normal 25 16" xfId="1278"/>
    <cellStyle name="Normal 25 16 2" xfId="1279"/>
    <cellStyle name="Normal 25 16 2 2" xfId="5261"/>
    <cellStyle name="Normal 25 16 2 2 2" xfId="8349"/>
    <cellStyle name="Normal 25 16 2 3" xfId="8348"/>
    <cellStyle name="Normal 25 16 3" xfId="1280"/>
    <cellStyle name="Normal 25 16 3 2" xfId="5262"/>
    <cellStyle name="Normal 25 16 3 2 2" xfId="8351"/>
    <cellStyle name="Normal 25 16 3 3" xfId="8350"/>
    <cellStyle name="Normal 25 16 4" xfId="3930"/>
    <cellStyle name="Normal 25 16 4 2" xfId="8352"/>
    <cellStyle name="Normal 25 16 5" xfId="8347"/>
    <cellStyle name="Normal 25 17" xfId="1281"/>
    <cellStyle name="Normal 25 17 2" xfId="1282"/>
    <cellStyle name="Normal 25 17 2 2" xfId="5263"/>
    <cellStyle name="Normal 25 17 2 2 2" xfId="8355"/>
    <cellStyle name="Normal 25 17 2 3" xfId="8354"/>
    <cellStyle name="Normal 25 17 3" xfId="1283"/>
    <cellStyle name="Normal 25 17 3 2" xfId="5264"/>
    <cellStyle name="Normal 25 17 3 2 2" xfId="8357"/>
    <cellStyle name="Normal 25 17 3 3" xfId="8356"/>
    <cellStyle name="Normal 25 17 4" xfId="3931"/>
    <cellStyle name="Normal 25 17 4 2" xfId="8358"/>
    <cellStyle name="Normal 25 17 5" xfId="8353"/>
    <cellStyle name="Normal 25 18" xfId="1284"/>
    <cellStyle name="Normal 25 18 2" xfId="5265"/>
    <cellStyle name="Normal 25 18 2 2" xfId="8360"/>
    <cellStyle name="Normal 25 18 3" xfId="8359"/>
    <cellStyle name="Normal 25 19" xfId="1285"/>
    <cellStyle name="Normal 25 19 2" xfId="5266"/>
    <cellStyle name="Normal 25 19 2 2" xfId="8362"/>
    <cellStyle name="Normal 25 19 3" xfId="8361"/>
    <cellStyle name="Normal 25 2" xfId="1286"/>
    <cellStyle name="Normal 25 2 2" xfId="1287"/>
    <cellStyle name="Normal 25 2 2 2" xfId="5267"/>
    <cellStyle name="Normal 25 2 2 2 2" xfId="8365"/>
    <cellStyle name="Normal 25 2 2 3" xfId="8364"/>
    <cellStyle name="Normal 25 2 3" xfId="1288"/>
    <cellStyle name="Normal 25 2 3 2" xfId="5268"/>
    <cellStyle name="Normal 25 2 3 2 2" xfId="8367"/>
    <cellStyle name="Normal 25 2 3 3" xfId="8366"/>
    <cellStyle name="Normal 25 2 4" xfId="3932"/>
    <cellStyle name="Normal 25 2 4 2" xfId="8368"/>
    <cellStyle name="Normal 25 2 5" xfId="8363"/>
    <cellStyle name="Normal 25 20" xfId="3923"/>
    <cellStyle name="Normal 25 20 2" xfId="8369"/>
    <cellStyle name="Normal 25 21" xfId="8310"/>
    <cellStyle name="Normal 25 3" xfId="1289"/>
    <cellStyle name="Normal 25 3 2" xfId="1290"/>
    <cellStyle name="Normal 25 3 2 2" xfId="5269"/>
    <cellStyle name="Normal 25 3 2 2 2" xfId="8372"/>
    <cellStyle name="Normal 25 3 2 3" xfId="8371"/>
    <cellStyle name="Normal 25 3 3" xfId="1291"/>
    <cellStyle name="Normal 25 3 3 2" xfId="5270"/>
    <cellStyle name="Normal 25 3 3 2 2" xfId="8374"/>
    <cellStyle name="Normal 25 3 3 3" xfId="8373"/>
    <cellStyle name="Normal 25 3 4" xfId="3933"/>
    <cellStyle name="Normal 25 3 4 2" xfId="8375"/>
    <cellStyle name="Normal 25 3 5" xfId="8370"/>
    <cellStyle name="Normal 25 4" xfId="1292"/>
    <cellStyle name="Normal 25 4 2" xfId="1293"/>
    <cellStyle name="Normal 25 4 2 2" xfId="5271"/>
    <cellStyle name="Normal 25 4 2 2 2" xfId="8378"/>
    <cellStyle name="Normal 25 4 2 3" xfId="8377"/>
    <cellStyle name="Normal 25 4 3" xfId="1294"/>
    <cellStyle name="Normal 25 4 3 2" xfId="5272"/>
    <cellStyle name="Normal 25 4 3 2 2" xfId="8380"/>
    <cellStyle name="Normal 25 4 3 3" xfId="8379"/>
    <cellStyle name="Normal 25 4 4" xfId="3934"/>
    <cellStyle name="Normal 25 4 4 2" xfId="8381"/>
    <cellStyle name="Normal 25 4 5" xfId="8376"/>
    <cellStyle name="Normal 25 5" xfId="1295"/>
    <cellStyle name="Normal 25 5 2" xfId="1296"/>
    <cellStyle name="Normal 25 5 2 2" xfId="5273"/>
    <cellStyle name="Normal 25 5 2 2 2" xfId="8384"/>
    <cellStyle name="Normal 25 5 2 3" xfId="8383"/>
    <cellStyle name="Normal 25 5 3" xfId="1297"/>
    <cellStyle name="Normal 25 5 3 2" xfId="5274"/>
    <cellStyle name="Normal 25 5 3 2 2" xfId="8386"/>
    <cellStyle name="Normal 25 5 3 3" xfId="8385"/>
    <cellStyle name="Normal 25 5 4" xfId="3935"/>
    <cellStyle name="Normal 25 5 4 2" xfId="8387"/>
    <cellStyle name="Normal 25 5 5" xfId="8382"/>
    <cellStyle name="Normal 25 6" xfId="1298"/>
    <cellStyle name="Normal 25 6 2" xfId="1299"/>
    <cellStyle name="Normal 25 6 2 2" xfId="5275"/>
    <cellStyle name="Normal 25 6 2 2 2" xfId="8390"/>
    <cellStyle name="Normal 25 6 2 3" xfId="8389"/>
    <cellStyle name="Normal 25 6 3" xfId="1300"/>
    <cellStyle name="Normal 25 6 3 2" xfId="5276"/>
    <cellStyle name="Normal 25 6 3 2 2" xfId="8392"/>
    <cellStyle name="Normal 25 6 3 3" xfId="8391"/>
    <cellStyle name="Normal 25 6 4" xfId="3936"/>
    <cellStyle name="Normal 25 6 4 2" xfId="8393"/>
    <cellStyle name="Normal 25 6 5" xfId="8388"/>
    <cellStyle name="Normal 25 7" xfId="1301"/>
    <cellStyle name="Normal 25 7 2" xfId="1302"/>
    <cellStyle name="Normal 25 7 2 2" xfId="5277"/>
    <cellStyle name="Normal 25 7 2 2 2" xfId="8396"/>
    <cellStyle name="Normal 25 7 2 3" xfId="8395"/>
    <cellStyle name="Normal 25 7 3" xfId="1303"/>
    <cellStyle name="Normal 25 7 3 2" xfId="5278"/>
    <cellStyle name="Normal 25 7 3 2 2" xfId="8398"/>
    <cellStyle name="Normal 25 7 3 3" xfId="8397"/>
    <cellStyle name="Normal 25 7 4" xfId="3937"/>
    <cellStyle name="Normal 25 7 4 2" xfId="8399"/>
    <cellStyle name="Normal 25 7 5" xfId="8394"/>
    <cellStyle name="Normal 25 8" xfId="1304"/>
    <cellStyle name="Normal 25 8 2" xfId="1305"/>
    <cellStyle name="Normal 25 8 2 2" xfId="5279"/>
    <cellStyle name="Normal 25 8 2 2 2" xfId="8402"/>
    <cellStyle name="Normal 25 8 2 3" xfId="8401"/>
    <cellStyle name="Normal 25 8 3" xfId="1306"/>
    <cellStyle name="Normal 25 8 3 2" xfId="5280"/>
    <cellStyle name="Normal 25 8 3 2 2" xfId="8404"/>
    <cellStyle name="Normal 25 8 3 3" xfId="8403"/>
    <cellStyle name="Normal 25 8 4" xfId="3938"/>
    <cellStyle name="Normal 25 8 4 2" xfId="8405"/>
    <cellStyle name="Normal 25 8 5" xfId="8400"/>
    <cellStyle name="Normal 25 9" xfId="1307"/>
    <cellStyle name="Normal 25 9 2" xfId="1308"/>
    <cellStyle name="Normal 25 9 2 2" xfId="5281"/>
    <cellStyle name="Normal 25 9 2 2 2" xfId="8408"/>
    <cellStyle name="Normal 25 9 2 3" xfId="8407"/>
    <cellStyle name="Normal 25 9 3" xfId="1309"/>
    <cellStyle name="Normal 25 9 3 2" xfId="5282"/>
    <cellStyle name="Normal 25 9 3 2 2" xfId="8410"/>
    <cellStyle name="Normal 25 9 3 3" xfId="8409"/>
    <cellStyle name="Normal 25 9 4" xfId="3939"/>
    <cellStyle name="Normal 25 9 4 2" xfId="8411"/>
    <cellStyle name="Normal 25 9 5" xfId="8406"/>
    <cellStyle name="Normal 26" xfId="1310"/>
    <cellStyle name="Normal 26 10" xfId="1311"/>
    <cellStyle name="Normal 26 10 2" xfId="1312"/>
    <cellStyle name="Normal 26 10 2 2" xfId="5283"/>
    <cellStyle name="Normal 26 10 2 2 2" xfId="8415"/>
    <cellStyle name="Normal 26 10 2 3" xfId="8414"/>
    <cellStyle name="Normal 26 10 3" xfId="1313"/>
    <cellStyle name="Normal 26 10 3 2" xfId="5284"/>
    <cellStyle name="Normal 26 10 3 2 2" xfId="8417"/>
    <cellStyle name="Normal 26 10 3 3" xfId="8416"/>
    <cellStyle name="Normal 26 10 4" xfId="3941"/>
    <cellStyle name="Normal 26 10 4 2" xfId="8418"/>
    <cellStyle name="Normal 26 10 5" xfId="8413"/>
    <cellStyle name="Normal 26 11" xfId="1314"/>
    <cellStyle name="Normal 26 11 2" xfId="1315"/>
    <cellStyle name="Normal 26 11 2 2" xfId="5285"/>
    <cellStyle name="Normal 26 11 2 2 2" xfId="8421"/>
    <cellStyle name="Normal 26 11 2 3" xfId="8420"/>
    <cellStyle name="Normal 26 11 3" xfId="1316"/>
    <cellStyle name="Normal 26 11 3 2" xfId="5286"/>
    <cellStyle name="Normal 26 11 3 2 2" xfId="8423"/>
    <cellStyle name="Normal 26 11 3 3" xfId="8422"/>
    <cellStyle name="Normal 26 11 4" xfId="3942"/>
    <cellStyle name="Normal 26 11 4 2" xfId="8424"/>
    <cellStyle name="Normal 26 11 5" xfId="8419"/>
    <cellStyle name="Normal 26 12" xfId="1317"/>
    <cellStyle name="Normal 26 12 2" xfId="1318"/>
    <cellStyle name="Normal 26 12 2 2" xfId="5287"/>
    <cellStyle name="Normal 26 12 2 2 2" xfId="8427"/>
    <cellStyle name="Normal 26 12 2 3" xfId="8426"/>
    <cellStyle name="Normal 26 12 3" xfId="1319"/>
    <cellStyle name="Normal 26 12 3 2" xfId="5288"/>
    <cellStyle name="Normal 26 12 3 2 2" xfId="8429"/>
    <cellStyle name="Normal 26 12 3 3" xfId="8428"/>
    <cellStyle name="Normal 26 12 4" xfId="3943"/>
    <cellStyle name="Normal 26 12 4 2" xfId="8430"/>
    <cellStyle name="Normal 26 12 5" xfId="8425"/>
    <cellStyle name="Normal 26 13" xfId="1320"/>
    <cellStyle name="Normal 26 13 2" xfId="1321"/>
    <cellStyle name="Normal 26 13 2 2" xfId="5289"/>
    <cellStyle name="Normal 26 13 2 2 2" xfId="8433"/>
    <cellStyle name="Normal 26 13 2 3" xfId="8432"/>
    <cellStyle name="Normal 26 13 3" xfId="1322"/>
    <cellStyle name="Normal 26 13 3 2" xfId="5290"/>
    <cellStyle name="Normal 26 13 3 2 2" xfId="8435"/>
    <cellStyle name="Normal 26 13 3 3" xfId="8434"/>
    <cellStyle name="Normal 26 13 4" xfId="3944"/>
    <cellStyle name="Normal 26 13 4 2" xfId="8436"/>
    <cellStyle name="Normal 26 13 5" xfId="8431"/>
    <cellStyle name="Normal 26 14" xfId="1323"/>
    <cellStyle name="Normal 26 14 2" xfId="1324"/>
    <cellStyle name="Normal 26 14 2 2" xfId="5291"/>
    <cellStyle name="Normal 26 14 2 2 2" xfId="8439"/>
    <cellStyle name="Normal 26 14 2 3" xfId="8438"/>
    <cellStyle name="Normal 26 14 3" xfId="1325"/>
    <cellStyle name="Normal 26 14 3 2" xfId="5292"/>
    <cellStyle name="Normal 26 14 3 2 2" xfId="8441"/>
    <cellStyle name="Normal 26 14 3 3" xfId="8440"/>
    <cellStyle name="Normal 26 14 4" xfId="3945"/>
    <cellStyle name="Normal 26 14 4 2" xfId="8442"/>
    <cellStyle name="Normal 26 14 5" xfId="8437"/>
    <cellStyle name="Normal 26 15" xfId="1326"/>
    <cellStyle name="Normal 26 15 2" xfId="1327"/>
    <cellStyle name="Normal 26 15 2 2" xfId="5293"/>
    <cellStyle name="Normal 26 15 2 2 2" xfId="8445"/>
    <cellStyle name="Normal 26 15 2 3" xfId="8444"/>
    <cellStyle name="Normal 26 15 3" xfId="1328"/>
    <cellStyle name="Normal 26 15 3 2" xfId="5294"/>
    <cellStyle name="Normal 26 15 3 2 2" xfId="8447"/>
    <cellStyle name="Normal 26 15 3 3" xfId="8446"/>
    <cellStyle name="Normal 26 15 4" xfId="3946"/>
    <cellStyle name="Normal 26 15 4 2" xfId="8448"/>
    <cellStyle name="Normal 26 15 5" xfId="8443"/>
    <cellStyle name="Normal 26 16" xfId="1329"/>
    <cellStyle name="Normal 26 16 2" xfId="1330"/>
    <cellStyle name="Normal 26 16 2 2" xfId="5295"/>
    <cellStyle name="Normal 26 16 2 2 2" xfId="8451"/>
    <cellStyle name="Normal 26 16 2 3" xfId="8450"/>
    <cellStyle name="Normal 26 16 3" xfId="1331"/>
    <cellStyle name="Normal 26 16 3 2" xfId="5296"/>
    <cellStyle name="Normal 26 16 3 2 2" xfId="8453"/>
    <cellStyle name="Normal 26 16 3 3" xfId="8452"/>
    <cellStyle name="Normal 26 16 4" xfId="3947"/>
    <cellStyle name="Normal 26 16 4 2" xfId="8454"/>
    <cellStyle name="Normal 26 16 5" xfId="8449"/>
    <cellStyle name="Normal 26 17" xfId="1332"/>
    <cellStyle name="Normal 26 17 2" xfId="1333"/>
    <cellStyle name="Normal 26 17 2 2" xfId="5297"/>
    <cellStyle name="Normal 26 17 2 2 2" xfId="8457"/>
    <cellStyle name="Normal 26 17 2 3" xfId="8456"/>
    <cellStyle name="Normal 26 17 3" xfId="1334"/>
    <cellStyle name="Normal 26 17 3 2" xfId="5298"/>
    <cellStyle name="Normal 26 17 3 2 2" xfId="8459"/>
    <cellStyle name="Normal 26 17 3 3" xfId="8458"/>
    <cellStyle name="Normal 26 17 4" xfId="3948"/>
    <cellStyle name="Normal 26 17 4 2" xfId="8460"/>
    <cellStyle name="Normal 26 17 5" xfId="8455"/>
    <cellStyle name="Normal 26 18" xfId="1335"/>
    <cellStyle name="Normal 26 18 2" xfId="5299"/>
    <cellStyle name="Normal 26 18 2 2" xfId="8462"/>
    <cellStyle name="Normal 26 18 3" xfId="8461"/>
    <cellStyle name="Normal 26 19" xfId="1336"/>
    <cellStyle name="Normal 26 19 2" xfId="5300"/>
    <cellStyle name="Normal 26 19 2 2" xfId="8464"/>
    <cellStyle name="Normal 26 19 3" xfId="8463"/>
    <cellStyle name="Normal 26 2" xfId="1337"/>
    <cellStyle name="Normal 26 2 2" xfId="1338"/>
    <cellStyle name="Normal 26 2 2 2" xfId="5301"/>
    <cellStyle name="Normal 26 2 2 2 2" xfId="8467"/>
    <cellStyle name="Normal 26 2 2 3" xfId="8466"/>
    <cellStyle name="Normal 26 2 3" xfId="1339"/>
    <cellStyle name="Normal 26 2 3 2" xfId="5302"/>
    <cellStyle name="Normal 26 2 3 2 2" xfId="8469"/>
    <cellStyle name="Normal 26 2 3 3" xfId="8468"/>
    <cellStyle name="Normal 26 2 4" xfId="3949"/>
    <cellStyle name="Normal 26 2 4 2" xfId="8470"/>
    <cellStyle name="Normal 26 2 5" xfId="8465"/>
    <cellStyle name="Normal 26 20" xfId="3940"/>
    <cellStyle name="Normal 26 20 2" xfId="8471"/>
    <cellStyle name="Normal 26 21" xfId="8412"/>
    <cellStyle name="Normal 26 3" xfId="1340"/>
    <cellStyle name="Normal 26 3 2" xfId="1341"/>
    <cellStyle name="Normal 26 3 2 2" xfId="5303"/>
    <cellStyle name="Normal 26 3 2 2 2" xfId="8474"/>
    <cellStyle name="Normal 26 3 2 3" xfId="8473"/>
    <cellStyle name="Normal 26 3 3" xfId="1342"/>
    <cellStyle name="Normal 26 3 3 2" xfId="5304"/>
    <cellStyle name="Normal 26 3 3 2 2" xfId="8476"/>
    <cellStyle name="Normal 26 3 3 3" xfId="8475"/>
    <cellStyle name="Normal 26 3 4" xfId="3950"/>
    <cellStyle name="Normal 26 3 4 2" xfId="8477"/>
    <cellStyle name="Normal 26 3 5" xfId="8472"/>
    <cellStyle name="Normal 26 4" xfId="1343"/>
    <cellStyle name="Normal 26 4 2" xfId="1344"/>
    <cellStyle name="Normal 26 4 2 2" xfId="5305"/>
    <cellStyle name="Normal 26 4 2 2 2" xfId="8480"/>
    <cellStyle name="Normal 26 4 2 3" xfId="8479"/>
    <cellStyle name="Normal 26 4 3" xfId="1345"/>
    <cellStyle name="Normal 26 4 3 2" xfId="5306"/>
    <cellStyle name="Normal 26 4 3 2 2" xfId="8482"/>
    <cellStyle name="Normal 26 4 3 3" xfId="8481"/>
    <cellStyle name="Normal 26 4 4" xfId="3951"/>
    <cellStyle name="Normal 26 4 4 2" xfId="8483"/>
    <cellStyle name="Normal 26 4 5" xfId="8478"/>
    <cellStyle name="Normal 26 5" xfId="1346"/>
    <cellStyle name="Normal 26 5 2" xfId="1347"/>
    <cellStyle name="Normal 26 5 2 2" xfId="5307"/>
    <cellStyle name="Normal 26 5 2 2 2" xfId="8486"/>
    <cellStyle name="Normal 26 5 2 3" xfId="8485"/>
    <cellStyle name="Normal 26 5 3" xfId="1348"/>
    <cellStyle name="Normal 26 5 3 2" xfId="5308"/>
    <cellStyle name="Normal 26 5 3 2 2" xfId="8488"/>
    <cellStyle name="Normal 26 5 3 3" xfId="8487"/>
    <cellStyle name="Normal 26 5 4" xfId="3952"/>
    <cellStyle name="Normal 26 5 4 2" xfId="8489"/>
    <cellStyle name="Normal 26 5 5" xfId="8484"/>
    <cellStyle name="Normal 26 6" xfId="1349"/>
    <cellStyle name="Normal 26 6 2" xfId="1350"/>
    <cellStyle name="Normal 26 6 2 2" xfId="5309"/>
    <cellStyle name="Normal 26 6 2 2 2" xfId="8492"/>
    <cellStyle name="Normal 26 6 2 3" xfId="8491"/>
    <cellStyle name="Normal 26 6 3" xfId="1351"/>
    <cellStyle name="Normal 26 6 3 2" xfId="5310"/>
    <cellStyle name="Normal 26 6 3 2 2" xfId="8494"/>
    <cellStyle name="Normal 26 6 3 3" xfId="8493"/>
    <cellStyle name="Normal 26 6 4" xfId="3953"/>
    <cellStyle name="Normal 26 6 4 2" xfId="8495"/>
    <cellStyle name="Normal 26 6 5" xfId="8490"/>
    <cellStyle name="Normal 26 7" xfId="1352"/>
    <cellStyle name="Normal 26 7 2" xfId="1353"/>
    <cellStyle name="Normal 26 7 2 2" xfId="5311"/>
    <cellStyle name="Normal 26 7 2 2 2" xfId="8498"/>
    <cellStyle name="Normal 26 7 2 3" xfId="8497"/>
    <cellStyle name="Normal 26 7 3" xfId="1354"/>
    <cellStyle name="Normal 26 7 3 2" xfId="5312"/>
    <cellStyle name="Normal 26 7 3 2 2" xfId="8500"/>
    <cellStyle name="Normal 26 7 3 3" xfId="8499"/>
    <cellStyle name="Normal 26 7 4" xfId="3954"/>
    <cellStyle name="Normal 26 7 4 2" xfId="8501"/>
    <cellStyle name="Normal 26 7 5" xfId="8496"/>
    <cellStyle name="Normal 26 8" xfId="1355"/>
    <cellStyle name="Normal 26 8 2" xfId="1356"/>
    <cellStyle name="Normal 26 8 2 2" xfId="5313"/>
    <cellStyle name="Normal 26 8 2 2 2" xfId="8504"/>
    <cellStyle name="Normal 26 8 2 3" xfId="8503"/>
    <cellStyle name="Normal 26 8 3" xfId="1357"/>
    <cellStyle name="Normal 26 8 3 2" xfId="5314"/>
    <cellStyle name="Normal 26 8 3 2 2" xfId="8506"/>
    <cellStyle name="Normal 26 8 3 3" xfId="8505"/>
    <cellStyle name="Normal 26 8 4" xfId="3955"/>
    <cellStyle name="Normal 26 8 4 2" xfId="8507"/>
    <cellStyle name="Normal 26 8 5" xfId="8502"/>
    <cellStyle name="Normal 26 9" xfId="1358"/>
    <cellStyle name="Normal 26 9 2" xfId="1359"/>
    <cellStyle name="Normal 26 9 2 2" xfId="5315"/>
    <cellStyle name="Normal 26 9 2 2 2" xfId="8510"/>
    <cellStyle name="Normal 26 9 2 3" xfId="8509"/>
    <cellStyle name="Normal 26 9 3" xfId="1360"/>
    <cellStyle name="Normal 26 9 3 2" xfId="5316"/>
    <cellStyle name="Normal 26 9 3 2 2" xfId="8512"/>
    <cellStyle name="Normal 26 9 3 3" xfId="8511"/>
    <cellStyle name="Normal 26 9 4" xfId="3956"/>
    <cellStyle name="Normal 26 9 4 2" xfId="8513"/>
    <cellStyle name="Normal 26 9 5" xfId="8508"/>
    <cellStyle name="Normal 27" xfId="1361"/>
    <cellStyle name="Normal 27 10" xfId="1362"/>
    <cellStyle name="Normal 27 10 2" xfId="1363"/>
    <cellStyle name="Normal 27 10 2 2" xfId="5317"/>
    <cellStyle name="Normal 27 10 2 2 2" xfId="8517"/>
    <cellStyle name="Normal 27 10 2 3" xfId="8516"/>
    <cellStyle name="Normal 27 10 3" xfId="1364"/>
    <cellStyle name="Normal 27 10 3 2" xfId="5318"/>
    <cellStyle name="Normal 27 10 3 2 2" xfId="8519"/>
    <cellStyle name="Normal 27 10 3 3" xfId="8518"/>
    <cellStyle name="Normal 27 10 4" xfId="3958"/>
    <cellStyle name="Normal 27 10 4 2" xfId="8520"/>
    <cellStyle name="Normal 27 10 5" xfId="8515"/>
    <cellStyle name="Normal 27 11" xfId="1365"/>
    <cellStyle name="Normal 27 11 2" xfId="1366"/>
    <cellStyle name="Normal 27 11 2 2" xfId="5319"/>
    <cellStyle name="Normal 27 11 2 2 2" xfId="8523"/>
    <cellStyle name="Normal 27 11 2 3" xfId="8522"/>
    <cellStyle name="Normal 27 11 3" xfId="1367"/>
    <cellStyle name="Normal 27 11 3 2" xfId="5320"/>
    <cellStyle name="Normal 27 11 3 2 2" xfId="8525"/>
    <cellStyle name="Normal 27 11 3 3" xfId="8524"/>
    <cellStyle name="Normal 27 11 4" xfId="3959"/>
    <cellStyle name="Normal 27 11 4 2" xfId="8526"/>
    <cellStyle name="Normal 27 11 5" xfId="8521"/>
    <cellStyle name="Normal 27 12" xfId="1368"/>
    <cellStyle name="Normal 27 12 2" xfId="1369"/>
    <cellStyle name="Normal 27 12 2 2" xfId="5321"/>
    <cellStyle name="Normal 27 12 2 2 2" xfId="8529"/>
    <cellStyle name="Normal 27 12 2 3" xfId="8528"/>
    <cellStyle name="Normal 27 12 3" xfId="1370"/>
    <cellStyle name="Normal 27 12 3 2" xfId="5322"/>
    <cellStyle name="Normal 27 12 3 2 2" xfId="8531"/>
    <cellStyle name="Normal 27 12 3 3" xfId="8530"/>
    <cellStyle name="Normal 27 12 4" xfId="3960"/>
    <cellStyle name="Normal 27 12 4 2" xfId="8532"/>
    <cellStyle name="Normal 27 12 5" xfId="8527"/>
    <cellStyle name="Normal 27 13" xfId="1371"/>
    <cellStyle name="Normal 27 13 2" xfId="1372"/>
    <cellStyle name="Normal 27 13 2 2" xfId="5323"/>
    <cellStyle name="Normal 27 13 2 2 2" xfId="8535"/>
    <cellStyle name="Normal 27 13 2 3" xfId="8534"/>
    <cellStyle name="Normal 27 13 3" xfId="1373"/>
    <cellStyle name="Normal 27 13 3 2" xfId="5324"/>
    <cellStyle name="Normal 27 13 3 2 2" xfId="8537"/>
    <cellStyle name="Normal 27 13 3 3" xfId="8536"/>
    <cellStyle name="Normal 27 13 4" xfId="3961"/>
    <cellStyle name="Normal 27 13 4 2" xfId="8538"/>
    <cellStyle name="Normal 27 13 5" xfId="8533"/>
    <cellStyle name="Normal 27 14" xfId="1374"/>
    <cellStyle name="Normal 27 14 2" xfId="1375"/>
    <cellStyle name="Normal 27 14 2 2" xfId="5325"/>
    <cellStyle name="Normal 27 14 2 2 2" xfId="8541"/>
    <cellStyle name="Normal 27 14 2 3" xfId="8540"/>
    <cellStyle name="Normal 27 14 3" xfId="1376"/>
    <cellStyle name="Normal 27 14 3 2" xfId="5326"/>
    <cellStyle name="Normal 27 14 3 2 2" xfId="8543"/>
    <cellStyle name="Normal 27 14 3 3" xfId="8542"/>
    <cellStyle name="Normal 27 14 4" xfId="3962"/>
    <cellStyle name="Normal 27 14 4 2" xfId="8544"/>
    <cellStyle name="Normal 27 14 5" xfId="8539"/>
    <cellStyle name="Normal 27 15" xfId="1377"/>
    <cellStyle name="Normal 27 15 2" xfId="1378"/>
    <cellStyle name="Normal 27 15 2 2" xfId="5327"/>
    <cellStyle name="Normal 27 15 2 2 2" xfId="8547"/>
    <cellStyle name="Normal 27 15 2 3" xfId="8546"/>
    <cellStyle name="Normal 27 15 3" xfId="1379"/>
    <cellStyle name="Normal 27 15 3 2" xfId="5328"/>
    <cellStyle name="Normal 27 15 3 2 2" xfId="8549"/>
    <cellStyle name="Normal 27 15 3 3" xfId="8548"/>
    <cellStyle name="Normal 27 15 4" xfId="3963"/>
    <cellStyle name="Normal 27 15 4 2" xfId="8550"/>
    <cellStyle name="Normal 27 15 5" xfId="8545"/>
    <cellStyle name="Normal 27 16" xfId="1380"/>
    <cellStyle name="Normal 27 16 2" xfId="1381"/>
    <cellStyle name="Normal 27 16 2 2" xfId="5329"/>
    <cellStyle name="Normal 27 16 2 2 2" xfId="8553"/>
    <cellStyle name="Normal 27 16 2 3" xfId="8552"/>
    <cellStyle name="Normal 27 16 3" xfId="1382"/>
    <cellStyle name="Normal 27 16 3 2" xfId="5330"/>
    <cellStyle name="Normal 27 16 3 2 2" xfId="8555"/>
    <cellStyle name="Normal 27 16 3 3" xfId="8554"/>
    <cellStyle name="Normal 27 16 4" xfId="3964"/>
    <cellStyle name="Normal 27 16 4 2" xfId="8556"/>
    <cellStyle name="Normal 27 16 5" xfId="8551"/>
    <cellStyle name="Normal 27 17" xfId="1383"/>
    <cellStyle name="Normal 27 17 2" xfId="1384"/>
    <cellStyle name="Normal 27 17 2 2" xfId="5331"/>
    <cellStyle name="Normal 27 17 2 2 2" xfId="8559"/>
    <cellStyle name="Normal 27 17 2 3" xfId="8558"/>
    <cellStyle name="Normal 27 17 3" xfId="1385"/>
    <cellStyle name="Normal 27 17 3 2" xfId="5332"/>
    <cellStyle name="Normal 27 17 3 2 2" xfId="8561"/>
    <cellStyle name="Normal 27 17 3 3" xfId="8560"/>
    <cellStyle name="Normal 27 17 4" xfId="3965"/>
    <cellStyle name="Normal 27 17 4 2" xfId="8562"/>
    <cellStyle name="Normal 27 17 5" xfId="8557"/>
    <cellStyle name="Normal 27 18" xfId="1386"/>
    <cellStyle name="Normal 27 18 2" xfId="5333"/>
    <cellStyle name="Normal 27 18 2 2" xfId="8564"/>
    <cellStyle name="Normal 27 18 3" xfId="8563"/>
    <cellStyle name="Normal 27 19" xfId="1387"/>
    <cellStyle name="Normal 27 19 2" xfId="5334"/>
    <cellStyle name="Normal 27 19 2 2" xfId="8566"/>
    <cellStyle name="Normal 27 19 3" xfId="8565"/>
    <cellStyle name="Normal 27 2" xfId="1388"/>
    <cellStyle name="Normal 27 2 2" xfId="1389"/>
    <cellStyle name="Normal 27 2 2 2" xfId="5335"/>
    <cellStyle name="Normal 27 2 2 2 2" xfId="8569"/>
    <cellStyle name="Normal 27 2 2 3" xfId="8568"/>
    <cellStyle name="Normal 27 2 3" xfId="1390"/>
    <cellStyle name="Normal 27 2 3 2" xfId="5336"/>
    <cellStyle name="Normal 27 2 3 2 2" xfId="8571"/>
    <cellStyle name="Normal 27 2 3 3" xfId="8570"/>
    <cellStyle name="Normal 27 2 4" xfId="3966"/>
    <cellStyle name="Normal 27 2 4 2" xfId="8572"/>
    <cellStyle name="Normal 27 2 5" xfId="8567"/>
    <cellStyle name="Normal 27 20" xfId="3957"/>
    <cellStyle name="Normal 27 20 2" xfId="8573"/>
    <cellStyle name="Normal 27 21" xfId="8514"/>
    <cellStyle name="Normal 27 3" xfId="1391"/>
    <cellStyle name="Normal 27 3 2" xfId="1392"/>
    <cellStyle name="Normal 27 3 2 2" xfId="5337"/>
    <cellStyle name="Normal 27 3 2 2 2" xfId="8576"/>
    <cellStyle name="Normal 27 3 2 3" xfId="8575"/>
    <cellStyle name="Normal 27 3 3" xfId="1393"/>
    <cellStyle name="Normal 27 3 3 2" xfId="5338"/>
    <cellStyle name="Normal 27 3 3 2 2" xfId="8578"/>
    <cellStyle name="Normal 27 3 3 3" xfId="8577"/>
    <cellStyle name="Normal 27 3 4" xfId="3967"/>
    <cellStyle name="Normal 27 3 4 2" xfId="8579"/>
    <cellStyle name="Normal 27 3 5" xfId="8574"/>
    <cellStyle name="Normal 27 4" xfId="1394"/>
    <cellStyle name="Normal 27 4 2" xfId="1395"/>
    <cellStyle name="Normal 27 4 2 2" xfId="5339"/>
    <cellStyle name="Normal 27 4 2 2 2" xfId="8582"/>
    <cellStyle name="Normal 27 4 2 3" xfId="8581"/>
    <cellStyle name="Normal 27 4 3" xfId="1396"/>
    <cellStyle name="Normal 27 4 3 2" xfId="5340"/>
    <cellStyle name="Normal 27 4 3 2 2" xfId="8584"/>
    <cellStyle name="Normal 27 4 3 3" xfId="8583"/>
    <cellStyle name="Normal 27 4 4" xfId="3968"/>
    <cellStyle name="Normal 27 4 4 2" xfId="8585"/>
    <cellStyle name="Normal 27 4 5" xfId="8580"/>
    <cellStyle name="Normal 27 5" xfId="1397"/>
    <cellStyle name="Normal 27 5 2" xfId="1398"/>
    <cellStyle name="Normal 27 5 2 2" xfId="5341"/>
    <cellStyle name="Normal 27 5 2 2 2" xfId="8588"/>
    <cellStyle name="Normal 27 5 2 3" xfId="8587"/>
    <cellStyle name="Normal 27 5 3" xfId="1399"/>
    <cellStyle name="Normal 27 5 3 2" xfId="5342"/>
    <cellStyle name="Normal 27 5 3 2 2" xfId="8590"/>
    <cellStyle name="Normal 27 5 3 3" xfId="8589"/>
    <cellStyle name="Normal 27 5 4" xfId="3969"/>
    <cellStyle name="Normal 27 5 4 2" xfId="8591"/>
    <cellStyle name="Normal 27 5 5" xfId="8586"/>
    <cellStyle name="Normal 27 6" xfId="1400"/>
    <cellStyle name="Normal 27 6 2" xfId="1401"/>
    <cellStyle name="Normal 27 6 2 2" xfId="5343"/>
    <cellStyle name="Normal 27 6 2 2 2" xfId="8594"/>
    <cellStyle name="Normal 27 6 2 3" xfId="8593"/>
    <cellStyle name="Normal 27 6 3" xfId="1402"/>
    <cellStyle name="Normal 27 6 3 2" xfId="5344"/>
    <cellStyle name="Normal 27 6 3 2 2" xfId="8596"/>
    <cellStyle name="Normal 27 6 3 3" xfId="8595"/>
    <cellStyle name="Normal 27 6 4" xfId="3970"/>
    <cellStyle name="Normal 27 6 4 2" xfId="8597"/>
    <cellStyle name="Normal 27 6 5" xfId="8592"/>
    <cellStyle name="Normal 27 7" xfId="1403"/>
    <cellStyle name="Normal 27 7 2" xfId="1404"/>
    <cellStyle name="Normal 27 7 2 2" xfId="5345"/>
    <cellStyle name="Normal 27 7 2 2 2" xfId="8600"/>
    <cellStyle name="Normal 27 7 2 3" xfId="8599"/>
    <cellStyle name="Normal 27 7 3" xfId="1405"/>
    <cellStyle name="Normal 27 7 3 2" xfId="5346"/>
    <cellStyle name="Normal 27 7 3 2 2" xfId="8602"/>
    <cellStyle name="Normal 27 7 3 3" xfId="8601"/>
    <cellStyle name="Normal 27 7 4" xfId="3971"/>
    <cellStyle name="Normal 27 7 4 2" xfId="8603"/>
    <cellStyle name="Normal 27 7 5" xfId="8598"/>
    <cellStyle name="Normal 27 8" xfId="1406"/>
    <cellStyle name="Normal 27 8 2" xfId="1407"/>
    <cellStyle name="Normal 27 8 2 2" xfId="5347"/>
    <cellStyle name="Normal 27 8 2 2 2" xfId="8606"/>
    <cellStyle name="Normal 27 8 2 3" xfId="8605"/>
    <cellStyle name="Normal 27 8 3" xfId="1408"/>
    <cellStyle name="Normal 27 8 3 2" xfId="5348"/>
    <cellStyle name="Normal 27 8 3 2 2" xfId="8608"/>
    <cellStyle name="Normal 27 8 3 3" xfId="8607"/>
    <cellStyle name="Normal 27 8 4" xfId="3972"/>
    <cellStyle name="Normal 27 8 4 2" xfId="8609"/>
    <cellStyle name="Normal 27 8 5" xfId="8604"/>
    <cellStyle name="Normal 27 9" xfId="1409"/>
    <cellStyle name="Normal 27 9 2" xfId="1410"/>
    <cellStyle name="Normal 27 9 2 2" xfId="5349"/>
    <cellStyle name="Normal 27 9 2 2 2" xfId="8612"/>
    <cellStyle name="Normal 27 9 2 3" xfId="8611"/>
    <cellStyle name="Normal 27 9 3" xfId="1411"/>
    <cellStyle name="Normal 27 9 3 2" xfId="5350"/>
    <cellStyle name="Normal 27 9 3 2 2" xfId="8614"/>
    <cellStyle name="Normal 27 9 3 3" xfId="8613"/>
    <cellStyle name="Normal 27 9 4" xfId="3973"/>
    <cellStyle name="Normal 27 9 4 2" xfId="8615"/>
    <cellStyle name="Normal 27 9 5" xfId="8610"/>
    <cellStyle name="Normal 28" xfId="1412"/>
    <cellStyle name="Normal 28 10" xfId="1413"/>
    <cellStyle name="Normal 28 10 2" xfId="1414"/>
    <cellStyle name="Normal 28 10 2 2" xfId="5351"/>
    <cellStyle name="Normal 28 10 2 2 2" xfId="8619"/>
    <cellStyle name="Normal 28 10 2 3" xfId="8618"/>
    <cellStyle name="Normal 28 10 3" xfId="1415"/>
    <cellStyle name="Normal 28 10 3 2" xfId="5352"/>
    <cellStyle name="Normal 28 10 3 2 2" xfId="8621"/>
    <cellStyle name="Normal 28 10 3 3" xfId="8620"/>
    <cellStyle name="Normal 28 10 4" xfId="3975"/>
    <cellStyle name="Normal 28 10 4 2" xfId="8622"/>
    <cellStyle name="Normal 28 10 5" xfId="8617"/>
    <cellStyle name="Normal 28 11" xfId="1416"/>
    <cellStyle name="Normal 28 11 2" xfId="1417"/>
    <cellStyle name="Normal 28 11 2 2" xfId="5353"/>
    <cellStyle name="Normal 28 11 2 2 2" xfId="8625"/>
    <cellStyle name="Normal 28 11 2 3" xfId="8624"/>
    <cellStyle name="Normal 28 11 3" xfId="1418"/>
    <cellStyle name="Normal 28 11 3 2" xfId="5354"/>
    <cellStyle name="Normal 28 11 3 2 2" xfId="8627"/>
    <cellStyle name="Normal 28 11 3 3" xfId="8626"/>
    <cellStyle name="Normal 28 11 4" xfId="3976"/>
    <cellStyle name="Normal 28 11 4 2" xfId="8628"/>
    <cellStyle name="Normal 28 11 5" xfId="8623"/>
    <cellStyle name="Normal 28 12" xfId="1419"/>
    <cellStyle name="Normal 28 12 2" xfId="1420"/>
    <cellStyle name="Normal 28 12 2 2" xfId="5355"/>
    <cellStyle name="Normal 28 12 2 2 2" xfId="8631"/>
    <cellStyle name="Normal 28 12 2 3" xfId="8630"/>
    <cellStyle name="Normal 28 12 3" xfId="1421"/>
    <cellStyle name="Normal 28 12 3 2" xfId="5356"/>
    <cellStyle name="Normal 28 12 3 2 2" xfId="8633"/>
    <cellStyle name="Normal 28 12 3 3" xfId="8632"/>
    <cellStyle name="Normal 28 12 4" xfId="3977"/>
    <cellStyle name="Normal 28 12 4 2" xfId="8634"/>
    <cellStyle name="Normal 28 12 5" xfId="8629"/>
    <cellStyle name="Normal 28 13" xfId="1422"/>
    <cellStyle name="Normal 28 13 2" xfId="1423"/>
    <cellStyle name="Normal 28 13 2 2" xfId="5357"/>
    <cellStyle name="Normal 28 13 2 2 2" xfId="8637"/>
    <cellStyle name="Normal 28 13 2 3" xfId="8636"/>
    <cellStyle name="Normal 28 13 3" xfId="1424"/>
    <cellStyle name="Normal 28 13 3 2" xfId="5358"/>
    <cellStyle name="Normal 28 13 3 2 2" xfId="8639"/>
    <cellStyle name="Normal 28 13 3 3" xfId="8638"/>
    <cellStyle name="Normal 28 13 4" xfId="3978"/>
    <cellStyle name="Normal 28 13 4 2" xfId="8640"/>
    <cellStyle name="Normal 28 13 5" xfId="8635"/>
    <cellStyle name="Normal 28 14" xfId="1425"/>
    <cellStyle name="Normal 28 14 2" xfId="1426"/>
    <cellStyle name="Normal 28 14 2 2" xfId="5359"/>
    <cellStyle name="Normal 28 14 2 2 2" xfId="8643"/>
    <cellStyle name="Normal 28 14 2 3" xfId="8642"/>
    <cellStyle name="Normal 28 14 3" xfId="1427"/>
    <cellStyle name="Normal 28 14 3 2" xfId="5360"/>
    <cellStyle name="Normal 28 14 3 2 2" xfId="8645"/>
    <cellStyle name="Normal 28 14 3 3" xfId="8644"/>
    <cellStyle name="Normal 28 14 4" xfId="3979"/>
    <cellStyle name="Normal 28 14 4 2" xfId="8646"/>
    <cellStyle name="Normal 28 14 5" xfId="8641"/>
    <cellStyle name="Normal 28 15" xfId="1428"/>
    <cellStyle name="Normal 28 15 2" xfId="1429"/>
    <cellStyle name="Normal 28 15 2 2" xfId="5361"/>
    <cellStyle name="Normal 28 15 2 2 2" xfId="8649"/>
    <cellStyle name="Normal 28 15 2 3" xfId="8648"/>
    <cellStyle name="Normal 28 15 3" xfId="1430"/>
    <cellStyle name="Normal 28 15 3 2" xfId="5362"/>
    <cellStyle name="Normal 28 15 3 2 2" xfId="8651"/>
    <cellStyle name="Normal 28 15 3 3" xfId="8650"/>
    <cellStyle name="Normal 28 15 4" xfId="3980"/>
    <cellStyle name="Normal 28 15 4 2" xfId="8652"/>
    <cellStyle name="Normal 28 15 5" xfId="8647"/>
    <cellStyle name="Normal 28 16" xfId="1431"/>
    <cellStyle name="Normal 28 16 2" xfId="1432"/>
    <cellStyle name="Normal 28 16 2 2" xfId="5363"/>
    <cellStyle name="Normal 28 16 2 2 2" xfId="8655"/>
    <cellStyle name="Normal 28 16 2 3" xfId="8654"/>
    <cellStyle name="Normal 28 16 3" xfId="1433"/>
    <cellStyle name="Normal 28 16 3 2" xfId="5364"/>
    <cellStyle name="Normal 28 16 3 2 2" xfId="8657"/>
    <cellStyle name="Normal 28 16 3 3" xfId="8656"/>
    <cellStyle name="Normal 28 16 4" xfId="3981"/>
    <cellStyle name="Normal 28 16 4 2" xfId="8658"/>
    <cellStyle name="Normal 28 16 5" xfId="8653"/>
    <cellStyle name="Normal 28 17" xfId="1434"/>
    <cellStyle name="Normal 28 17 2" xfId="1435"/>
    <cellStyle name="Normal 28 17 2 2" xfId="5365"/>
    <cellStyle name="Normal 28 17 2 2 2" xfId="8661"/>
    <cellStyle name="Normal 28 17 2 3" xfId="8660"/>
    <cellStyle name="Normal 28 17 3" xfId="1436"/>
    <cellStyle name="Normal 28 17 3 2" xfId="5366"/>
    <cellStyle name="Normal 28 17 3 2 2" xfId="8663"/>
    <cellStyle name="Normal 28 17 3 3" xfId="8662"/>
    <cellStyle name="Normal 28 17 4" xfId="3982"/>
    <cellStyle name="Normal 28 17 4 2" xfId="8664"/>
    <cellStyle name="Normal 28 17 5" xfId="8659"/>
    <cellStyle name="Normal 28 18" xfId="1437"/>
    <cellStyle name="Normal 28 18 2" xfId="5367"/>
    <cellStyle name="Normal 28 18 2 2" xfId="8666"/>
    <cellStyle name="Normal 28 18 3" xfId="8665"/>
    <cellStyle name="Normal 28 19" xfId="1438"/>
    <cellStyle name="Normal 28 19 2" xfId="5368"/>
    <cellStyle name="Normal 28 19 2 2" xfId="8668"/>
    <cellStyle name="Normal 28 19 3" xfId="8667"/>
    <cellStyle name="Normal 28 2" xfId="1439"/>
    <cellStyle name="Normal 28 2 2" xfId="1440"/>
    <cellStyle name="Normal 28 2 2 2" xfId="5369"/>
    <cellStyle name="Normal 28 2 2 2 2" xfId="8671"/>
    <cellStyle name="Normal 28 2 2 3" xfId="8670"/>
    <cellStyle name="Normal 28 2 3" xfId="1441"/>
    <cellStyle name="Normal 28 2 3 2" xfId="5370"/>
    <cellStyle name="Normal 28 2 3 2 2" xfId="8673"/>
    <cellStyle name="Normal 28 2 3 3" xfId="8672"/>
    <cellStyle name="Normal 28 2 4" xfId="3983"/>
    <cellStyle name="Normal 28 2 4 2" xfId="8674"/>
    <cellStyle name="Normal 28 2 5" xfId="8669"/>
    <cellStyle name="Normal 28 20" xfId="3974"/>
    <cellStyle name="Normal 28 20 2" xfId="8675"/>
    <cellStyle name="Normal 28 21" xfId="8616"/>
    <cellStyle name="Normal 28 3" xfId="1442"/>
    <cellStyle name="Normal 28 3 2" xfId="1443"/>
    <cellStyle name="Normal 28 3 2 2" xfId="5371"/>
    <cellStyle name="Normal 28 3 2 2 2" xfId="8678"/>
    <cellStyle name="Normal 28 3 2 3" xfId="8677"/>
    <cellStyle name="Normal 28 3 3" xfId="1444"/>
    <cellStyle name="Normal 28 3 3 2" xfId="5372"/>
    <cellStyle name="Normal 28 3 3 2 2" xfId="8680"/>
    <cellStyle name="Normal 28 3 3 3" xfId="8679"/>
    <cellStyle name="Normal 28 3 4" xfId="3984"/>
    <cellStyle name="Normal 28 3 4 2" xfId="8681"/>
    <cellStyle name="Normal 28 3 5" xfId="8676"/>
    <cellStyle name="Normal 28 4" xfId="1445"/>
    <cellStyle name="Normal 28 4 2" xfId="1446"/>
    <cellStyle name="Normal 28 4 2 2" xfId="5373"/>
    <cellStyle name="Normal 28 4 2 2 2" xfId="8684"/>
    <cellStyle name="Normal 28 4 2 3" xfId="8683"/>
    <cellStyle name="Normal 28 4 3" xfId="1447"/>
    <cellStyle name="Normal 28 4 3 2" xfId="5374"/>
    <cellStyle name="Normal 28 4 3 2 2" xfId="8686"/>
    <cellStyle name="Normal 28 4 3 3" xfId="8685"/>
    <cellStyle name="Normal 28 4 4" xfId="3985"/>
    <cellStyle name="Normal 28 4 4 2" xfId="8687"/>
    <cellStyle name="Normal 28 4 5" xfId="8682"/>
    <cellStyle name="Normal 28 5" xfId="1448"/>
    <cellStyle name="Normal 28 5 2" xfId="1449"/>
    <cellStyle name="Normal 28 5 2 2" xfId="5375"/>
    <cellStyle name="Normal 28 5 2 2 2" xfId="8690"/>
    <cellStyle name="Normal 28 5 2 3" xfId="8689"/>
    <cellStyle name="Normal 28 5 3" xfId="1450"/>
    <cellStyle name="Normal 28 5 3 2" xfId="5376"/>
    <cellStyle name="Normal 28 5 3 2 2" xfId="8692"/>
    <cellStyle name="Normal 28 5 3 3" xfId="8691"/>
    <cellStyle name="Normal 28 5 4" xfId="3986"/>
    <cellStyle name="Normal 28 5 4 2" xfId="8693"/>
    <cellStyle name="Normal 28 5 5" xfId="8688"/>
    <cellStyle name="Normal 28 6" xfId="1451"/>
    <cellStyle name="Normal 28 6 2" xfId="1452"/>
    <cellStyle name="Normal 28 6 2 2" xfId="5377"/>
    <cellStyle name="Normal 28 6 2 2 2" xfId="8696"/>
    <cellStyle name="Normal 28 6 2 3" xfId="8695"/>
    <cellStyle name="Normal 28 6 3" xfId="1453"/>
    <cellStyle name="Normal 28 6 3 2" xfId="5378"/>
    <cellStyle name="Normal 28 6 3 2 2" xfId="8698"/>
    <cellStyle name="Normal 28 6 3 3" xfId="8697"/>
    <cellStyle name="Normal 28 6 4" xfId="3987"/>
    <cellStyle name="Normal 28 6 4 2" xfId="8699"/>
    <cellStyle name="Normal 28 6 5" xfId="8694"/>
    <cellStyle name="Normal 28 7" xfId="1454"/>
    <cellStyle name="Normal 28 7 2" xfId="1455"/>
    <cellStyle name="Normal 28 7 2 2" xfId="5379"/>
    <cellStyle name="Normal 28 7 2 2 2" xfId="8702"/>
    <cellStyle name="Normal 28 7 2 3" xfId="8701"/>
    <cellStyle name="Normal 28 7 3" xfId="1456"/>
    <cellStyle name="Normal 28 7 3 2" xfId="5380"/>
    <cellStyle name="Normal 28 7 3 2 2" xfId="8704"/>
    <cellStyle name="Normal 28 7 3 3" xfId="8703"/>
    <cellStyle name="Normal 28 7 4" xfId="3988"/>
    <cellStyle name="Normal 28 7 4 2" xfId="8705"/>
    <cellStyle name="Normal 28 7 5" xfId="8700"/>
    <cellStyle name="Normal 28 8" xfId="1457"/>
    <cellStyle name="Normal 28 8 2" xfId="1458"/>
    <cellStyle name="Normal 28 8 2 2" xfId="5381"/>
    <cellStyle name="Normal 28 8 2 2 2" xfId="8708"/>
    <cellStyle name="Normal 28 8 2 3" xfId="8707"/>
    <cellStyle name="Normal 28 8 3" xfId="1459"/>
    <cellStyle name="Normal 28 8 3 2" xfId="5382"/>
    <cellStyle name="Normal 28 8 3 2 2" xfId="8710"/>
    <cellStyle name="Normal 28 8 3 3" xfId="8709"/>
    <cellStyle name="Normal 28 8 4" xfId="3989"/>
    <cellStyle name="Normal 28 8 4 2" xfId="8711"/>
    <cellStyle name="Normal 28 8 5" xfId="8706"/>
    <cellStyle name="Normal 28 9" xfId="1460"/>
    <cellStyle name="Normal 28 9 2" xfId="1461"/>
    <cellStyle name="Normal 28 9 2 2" xfId="5383"/>
    <cellStyle name="Normal 28 9 2 2 2" xfId="8714"/>
    <cellStyle name="Normal 28 9 2 3" xfId="8713"/>
    <cellStyle name="Normal 28 9 3" xfId="1462"/>
    <cellStyle name="Normal 28 9 3 2" xfId="5384"/>
    <cellStyle name="Normal 28 9 3 2 2" xfId="8716"/>
    <cellStyle name="Normal 28 9 3 3" xfId="8715"/>
    <cellStyle name="Normal 28 9 4" xfId="3990"/>
    <cellStyle name="Normal 28 9 4 2" xfId="8717"/>
    <cellStyle name="Normal 28 9 5" xfId="8712"/>
    <cellStyle name="Normal 29" xfId="1463"/>
    <cellStyle name="Normal 29 10" xfId="1464"/>
    <cellStyle name="Normal 29 10 2" xfId="1465"/>
    <cellStyle name="Normal 29 10 2 2" xfId="5385"/>
    <cellStyle name="Normal 29 10 2 2 2" xfId="8721"/>
    <cellStyle name="Normal 29 10 2 3" xfId="8720"/>
    <cellStyle name="Normal 29 10 3" xfId="1466"/>
    <cellStyle name="Normal 29 10 3 2" xfId="5386"/>
    <cellStyle name="Normal 29 10 3 2 2" xfId="8723"/>
    <cellStyle name="Normal 29 10 3 3" xfId="8722"/>
    <cellStyle name="Normal 29 10 4" xfId="3992"/>
    <cellStyle name="Normal 29 10 4 2" xfId="8724"/>
    <cellStyle name="Normal 29 10 5" xfId="8719"/>
    <cellStyle name="Normal 29 11" xfId="1467"/>
    <cellStyle name="Normal 29 11 2" xfId="1468"/>
    <cellStyle name="Normal 29 11 2 2" xfId="5387"/>
    <cellStyle name="Normal 29 11 2 2 2" xfId="8727"/>
    <cellStyle name="Normal 29 11 2 3" xfId="8726"/>
    <cellStyle name="Normal 29 11 3" xfId="1469"/>
    <cellStyle name="Normal 29 11 3 2" xfId="5388"/>
    <cellStyle name="Normal 29 11 3 2 2" xfId="8729"/>
    <cellStyle name="Normal 29 11 3 3" xfId="8728"/>
    <cellStyle name="Normal 29 11 4" xfId="3993"/>
    <cellStyle name="Normal 29 11 4 2" xfId="8730"/>
    <cellStyle name="Normal 29 11 5" xfId="8725"/>
    <cellStyle name="Normal 29 12" xfId="1470"/>
    <cellStyle name="Normal 29 12 2" xfId="1471"/>
    <cellStyle name="Normal 29 12 2 2" xfId="5389"/>
    <cellStyle name="Normal 29 12 2 2 2" xfId="8733"/>
    <cellStyle name="Normal 29 12 2 3" xfId="8732"/>
    <cellStyle name="Normal 29 12 3" xfId="1472"/>
    <cellStyle name="Normal 29 12 3 2" xfId="5390"/>
    <cellStyle name="Normal 29 12 3 2 2" xfId="8735"/>
    <cellStyle name="Normal 29 12 3 3" xfId="8734"/>
    <cellStyle name="Normal 29 12 4" xfId="3994"/>
    <cellStyle name="Normal 29 12 4 2" xfId="8736"/>
    <cellStyle name="Normal 29 12 5" xfId="8731"/>
    <cellStyle name="Normal 29 13" xfId="1473"/>
    <cellStyle name="Normal 29 13 2" xfId="1474"/>
    <cellStyle name="Normal 29 13 2 2" xfId="5391"/>
    <cellStyle name="Normal 29 13 2 2 2" xfId="8739"/>
    <cellStyle name="Normal 29 13 2 3" xfId="8738"/>
    <cellStyle name="Normal 29 13 3" xfId="1475"/>
    <cellStyle name="Normal 29 13 3 2" xfId="5392"/>
    <cellStyle name="Normal 29 13 3 2 2" xfId="8741"/>
    <cellStyle name="Normal 29 13 3 3" xfId="8740"/>
    <cellStyle name="Normal 29 13 4" xfId="3995"/>
    <cellStyle name="Normal 29 13 4 2" xfId="8742"/>
    <cellStyle name="Normal 29 13 5" xfId="8737"/>
    <cellStyle name="Normal 29 14" xfId="1476"/>
    <cellStyle name="Normal 29 14 2" xfId="1477"/>
    <cellStyle name="Normal 29 14 2 2" xfId="5393"/>
    <cellStyle name="Normal 29 14 2 2 2" xfId="8745"/>
    <cellStyle name="Normal 29 14 2 3" xfId="8744"/>
    <cellStyle name="Normal 29 14 3" xfId="1478"/>
    <cellStyle name="Normal 29 14 3 2" xfId="5394"/>
    <cellStyle name="Normal 29 14 3 2 2" xfId="8747"/>
    <cellStyle name="Normal 29 14 3 3" xfId="8746"/>
    <cellStyle name="Normal 29 14 4" xfId="3996"/>
    <cellStyle name="Normal 29 14 4 2" xfId="8748"/>
    <cellStyle name="Normal 29 14 5" xfId="8743"/>
    <cellStyle name="Normal 29 15" xfId="1479"/>
    <cellStyle name="Normal 29 15 2" xfId="1480"/>
    <cellStyle name="Normal 29 15 2 2" xfId="5395"/>
    <cellStyle name="Normal 29 15 2 2 2" xfId="8751"/>
    <cellStyle name="Normal 29 15 2 3" xfId="8750"/>
    <cellStyle name="Normal 29 15 3" xfId="1481"/>
    <cellStyle name="Normal 29 15 3 2" xfId="5396"/>
    <cellStyle name="Normal 29 15 3 2 2" xfId="8753"/>
    <cellStyle name="Normal 29 15 3 3" xfId="8752"/>
    <cellStyle name="Normal 29 15 4" xfId="3997"/>
    <cellStyle name="Normal 29 15 4 2" xfId="8754"/>
    <cellStyle name="Normal 29 15 5" xfId="8749"/>
    <cellStyle name="Normal 29 16" xfId="1482"/>
    <cellStyle name="Normal 29 16 2" xfId="1483"/>
    <cellStyle name="Normal 29 16 2 2" xfId="5397"/>
    <cellStyle name="Normal 29 16 2 2 2" xfId="8757"/>
    <cellStyle name="Normal 29 16 2 3" xfId="8756"/>
    <cellStyle name="Normal 29 16 3" xfId="1484"/>
    <cellStyle name="Normal 29 16 3 2" xfId="5398"/>
    <cellStyle name="Normal 29 16 3 2 2" xfId="8759"/>
    <cellStyle name="Normal 29 16 3 3" xfId="8758"/>
    <cellStyle name="Normal 29 16 4" xfId="3998"/>
    <cellStyle name="Normal 29 16 4 2" xfId="8760"/>
    <cellStyle name="Normal 29 16 5" xfId="8755"/>
    <cellStyle name="Normal 29 17" xfId="1485"/>
    <cellStyle name="Normal 29 17 2" xfId="1486"/>
    <cellStyle name="Normal 29 17 2 2" xfId="5399"/>
    <cellStyle name="Normal 29 17 2 2 2" xfId="8763"/>
    <cellStyle name="Normal 29 17 2 3" xfId="8762"/>
    <cellStyle name="Normal 29 17 3" xfId="1487"/>
    <cellStyle name="Normal 29 17 3 2" xfId="5400"/>
    <cellStyle name="Normal 29 17 3 2 2" xfId="8765"/>
    <cellStyle name="Normal 29 17 3 3" xfId="8764"/>
    <cellStyle name="Normal 29 17 4" xfId="3999"/>
    <cellStyle name="Normal 29 17 4 2" xfId="8766"/>
    <cellStyle name="Normal 29 17 5" xfId="8761"/>
    <cellStyle name="Normal 29 18" xfId="1488"/>
    <cellStyle name="Normal 29 18 2" xfId="5401"/>
    <cellStyle name="Normal 29 18 2 2" xfId="8768"/>
    <cellStyle name="Normal 29 18 3" xfId="8767"/>
    <cellStyle name="Normal 29 19" xfId="1489"/>
    <cellStyle name="Normal 29 19 2" xfId="5402"/>
    <cellStyle name="Normal 29 19 2 2" xfId="8770"/>
    <cellStyle name="Normal 29 19 3" xfId="8769"/>
    <cellStyle name="Normal 29 2" xfId="1490"/>
    <cellStyle name="Normal 29 2 2" xfId="1491"/>
    <cellStyle name="Normal 29 2 2 2" xfId="5403"/>
    <cellStyle name="Normal 29 2 2 2 2" xfId="8773"/>
    <cellStyle name="Normal 29 2 2 3" xfId="8772"/>
    <cellStyle name="Normal 29 2 3" xfId="1492"/>
    <cellStyle name="Normal 29 2 3 2" xfId="5404"/>
    <cellStyle name="Normal 29 2 3 2 2" xfId="8775"/>
    <cellStyle name="Normal 29 2 3 3" xfId="8774"/>
    <cellStyle name="Normal 29 2 4" xfId="4000"/>
    <cellStyle name="Normal 29 2 4 2" xfId="8776"/>
    <cellStyle name="Normal 29 2 5" xfId="8771"/>
    <cellStyle name="Normal 29 20" xfId="3991"/>
    <cellStyle name="Normal 29 20 2" xfId="8777"/>
    <cellStyle name="Normal 29 21" xfId="8718"/>
    <cellStyle name="Normal 29 3" xfId="1493"/>
    <cellStyle name="Normal 29 3 2" xfId="1494"/>
    <cellStyle name="Normal 29 3 2 2" xfId="5405"/>
    <cellStyle name="Normal 29 3 2 2 2" xfId="8780"/>
    <cellStyle name="Normal 29 3 2 3" xfId="8779"/>
    <cellStyle name="Normal 29 3 3" xfId="1495"/>
    <cellStyle name="Normal 29 3 3 2" xfId="5406"/>
    <cellStyle name="Normal 29 3 3 2 2" xfId="8782"/>
    <cellStyle name="Normal 29 3 3 3" xfId="8781"/>
    <cellStyle name="Normal 29 3 4" xfId="4001"/>
    <cellStyle name="Normal 29 3 4 2" xfId="8783"/>
    <cellStyle name="Normal 29 3 5" xfId="8778"/>
    <cellStyle name="Normal 29 4" xfId="1496"/>
    <cellStyle name="Normal 29 4 2" xfId="1497"/>
    <cellStyle name="Normal 29 4 2 2" xfId="5407"/>
    <cellStyle name="Normal 29 4 2 2 2" xfId="8786"/>
    <cellStyle name="Normal 29 4 2 3" xfId="8785"/>
    <cellStyle name="Normal 29 4 3" xfId="1498"/>
    <cellStyle name="Normal 29 4 3 2" xfId="5408"/>
    <cellStyle name="Normal 29 4 3 2 2" xfId="8788"/>
    <cellStyle name="Normal 29 4 3 3" xfId="8787"/>
    <cellStyle name="Normal 29 4 4" xfId="4002"/>
    <cellStyle name="Normal 29 4 4 2" xfId="8789"/>
    <cellStyle name="Normal 29 4 5" xfId="8784"/>
    <cellStyle name="Normal 29 5" xfId="1499"/>
    <cellStyle name="Normal 29 5 2" xfId="1500"/>
    <cellStyle name="Normal 29 5 2 2" xfId="5409"/>
    <cellStyle name="Normal 29 5 2 2 2" xfId="8792"/>
    <cellStyle name="Normal 29 5 2 3" xfId="8791"/>
    <cellStyle name="Normal 29 5 3" xfId="1501"/>
    <cellStyle name="Normal 29 5 3 2" xfId="5410"/>
    <cellStyle name="Normal 29 5 3 2 2" xfId="8794"/>
    <cellStyle name="Normal 29 5 3 3" xfId="8793"/>
    <cellStyle name="Normal 29 5 4" xfId="4003"/>
    <cellStyle name="Normal 29 5 4 2" xfId="8795"/>
    <cellStyle name="Normal 29 5 5" xfId="8790"/>
    <cellStyle name="Normal 29 6" xfId="1502"/>
    <cellStyle name="Normal 29 6 2" xfId="1503"/>
    <cellStyle name="Normal 29 6 2 2" xfId="5411"/>
    <cellStyle name="Normal 29 6 2 2 2" xfId="8798"/>
    <cellStyle name="Normal 29 6 2 3" xfId="8797"/>
    <cellStyle name="Normal 29 6 3" xfId="1504"/>
    <cellStyle name="Normal 29 6 3 2" xfId="5412"/>
    <cellStyle name="Normal 29 6 3 2 2" xfId="8800"/>
    <cellStyle name="Normal 29 6 3 3" xfId="8799"/>
    <cellStyle name="Normal 29 6 4" xfId="4004"/>
    <cellStyle name="Normal 29 6 4 2" xfId="8801"/>
    <cellStyle name="Normal 29 6 5" xfId="8796"/>
    <cellStyle name="Normal 29 7" xfId="1505"/>
    <cellStyle name="Normal 29 7 2" xfId="1506"/>
    <cellStyle name="Normal 29 7 2 2" xfId="5413"/>
    <cellStyle name="Normal 29 7 2 2 2" xfId="8804"/>
    <cellStyle name="Normal 29 7 2 3" xfId="8803"/>
    <cellStyle name="Normal 29 7 3" xfId="1507"/>
    <cellStyle name="Normal 29 7 3 2" xfId="5414"/>
    <cellStyle name="Normal 29 7 3 2 2" xfId="8806"/>
    <cellStyle name="Normal 29 7 3 3" xfId="8805"/>
    <cellStyle name="Normal 29 7 4" xfId="4005"/>
    <cellStyle name="Normal 29 7 4 2" xfId="8807"/>
    <cellStyle name="Normal 29 7 5" xfId="8802"/>
    <cellStyle name="Normal 29 8" xfId="1508"/>
    <cellStyle name="Normal 29 8 2" xfId="1509"/>
    <cellStyle name="Normal 29 8 2 2" xfId="5415"/>
    <cellStyle name="Normal 29 8 2 2 2" xfId="8810"/>
    <cellStyle name="Normal 29 8 2 3" xfId="8809"/>
    <cellStyle name="Normal 29 8 3" xfId="1510"/>
    <cellStyle name="Normal 29 8 3 2" xfId="5416"/>
    <cellStyle name="Normal 29 8 3 2 2" xfId="8812"/>
    <cellStyle name="Normal 29 8 3 3" xfId="8811"/>
    <cellStyle name="Normal 29 8 4" xfId="4006"/>
    <cellStyle name="Normal 29 8 4 2" xfId="8813"/>
    <cellStyle name="Normal 29 8 5" xfId="8808"/>
    <cellStyle name="Normal 29 9" xfId="1511"/>
    <cellStyle name="Normal 29 9 2" xfId="1512"/>
    <cellStyle name="Normal 29 9 2 2" xfId="5417"/>
    <cellStyle name="Normal 29 9 2 2 2" xfId="8816"/>
    <cellStyle name="Normal 29 9 2 3" xfId="8815"/>
    <cellStyle name="Normal 29 9 3" xfId="1513"/>
    <cellStyle name="Normal 29 9 3 2" xfId="5418"/>
    <cellStyle name="Normal 29 9 3 2 2" xfId="8818"/>
    <cellStyle name="Normal 29 9 3 3" xfId="8817"/>
    <cellStyle name="Normal 29 9 4" xfId="4007"/>
    <cellStyle name="Normal 29 9 4 2" xfId="8819"/>
    <cellStyle name="Normal 29 9 5" xfId="8814"/>
    <cellStyle name="Normal 3" xfId="1514"/>
    <cellStyle name="Normal 3 10" xfId="1515"/>
    <cellStyle name="Normal 3 10 2" xfId="1516"/>
    <cellStyle name="Normal 3 10 2 2" xfId="5419"/>
    <cellStyle name="Normal 3 10 2 2 2" xfId="8823"/>
    <cellStyle name="Normal 3 10 2 3" xfId="8822"/>
    <cellStyle name="Normal 3 10 3" xfId="1517"/>
    <cellStyle name="Normal 3 10 3 2" xfId="5420"/>
    <cellStyle name="Normal 3 10 3 2 2" xfId="8825"/>
    <cellStyle name="Normal 3 10 3 3" xfId="8824"/>
    <cellStyle name="Normal 3 10 4" xfId="4009"/>
    <cellStyle name="Normal 3 10 4 2" xfId="8826"/>
    <cellStyle name="Normal 3 10 5" xfId="8821"/>
    <cellStyle name="Normal 3 11" xfId="1518"/>
    <cellStyle name="Normal 3 11 2" xfId="1519"/>
    <cellStyle name="Normal 3 11 2 2" xfId="5421"/>
    <cellStyle name="Normal 3 11 2 2 2" xfId="8829"/>
    <cellStyle name="Normal 3 11 2 3" xfId="8828"/>
    <cellStyle name="Normal 3 11 3" xfId="1520"/>
    <cellStyle name="Normal 3 11 3 2" xfId="5422"/>
    <cellStyle name="Normal 3 11 3 2 2" xfId="8831"/>
    <cellStyle name="Normal 3 11 3 3" xfId="8830"/>
    <cellStyle name="Normal 3 11 4" xfId="4010"/>
    <cellStyle name="Normal 3 11 4 2" xfId="8832"/>
    <cellStyle name="Normal 3 11 5" xfId="8827"/>
    <cellStyle name="Normal 3 12" xfId="1521"/>
    <cellStyle name="Normal 3 12 2" xfId="1522"/>
    <cellStyle name="Normal 3 12 2 2" xfId="5423"/>
    <cellStyle name="Normal 3 12 2 2 2" xfId="8835"/>
    <cellStyle name="Normal 3 12 2 3" xfId="8834"/>
    <cellStyle name="Normal 3 12 3" xfId="1523"/>
    <cellStyle name="Normal 3 12 3 2" xfId="5424"/>
    <cellStyle name="Normal 3 12 3 2 2" xfId="8837"/>
    <cellStyle name="Normal 3 12 3 3" xfId="8836"/>
    <cellStyle name="Normal 3 12 4" xfId="4011"/>
    <cellStyle name="Normal 3 12 4 2" xfId="8838"/>
    <cellStyle name="Normal 3 12 5" xfId="8833"/>
    <cellStyle name="Normal 3 13" xfId="1524"/>
    <cellStyle name="Normal 3 13 2" xfId="1525"/>
    <cellStyle name="Normal 3 13 2 2" xfId="5425"/>
    <cellStyle name="Normal 3 13 2 2 2" xfId="8841"/>
    <cellStyle name="Normal 3 13 2 3" xfId="8840"/>
    <cellStyle name="Normal 3 13 3" xfId="1526"/>
    <cellStyle name="Normal 3 13 3 2" xfId="5426"/>
    <cellStyle name="Normal 3 13 3 2 2" xfId="8843"/>
    <cellStyle name="Normal 3 13 3 3" xfId="8842"/>
    <cellStyle name="Normal 3 13 4" xfId="4012"/>
    <cellStyle name="Normal 3 13 4 2" xfId="8844"/>
    <cellStyle name="Normal 3 13 5" xfId="8839"/>
    <cellStyle name="Normal 3 14" xfId="1527"/>
    <cellStyle name="Normal 3 14 2" xfId="1528"/>
    <cellStyle name="Normal 3 14 2 2" xfId="5427"/>
    <cellStyle name="Normal 3 14 2 2 2" xfId="8847"/>
    <cellStyle name="Normal 3 14 2 3" xfId="8846"/>
    <cellStyle name="Normal 3 14 3" xfId="1529"/>
    <cellStyle name="Normal 3 14 3 2" xfId="5428"/>
    <cellStyle name="Normal 3 14 3 2 2" xfId="8849"/>
    <cellStyle name="Normal 3 14 3 3" xfId="8848"/>
    <cellStyle name="Normal 3 14 4" xfId="4013"/>
    <cellStyle name="Normal 3 14 4 2" xfId="8850"/>
    <cellStyle name="Normal 3 14 5" xfId="8845"/>
    <cellStyle name="Normal 3 15" xfId="1530"/>
    <cellStyle name="Normal 3 15 2" xfId="1531"/>
    <cellStyle name="Normal 3 15 2 2" xfId="5429"/>
    <cellStyle name="Normal 3 15 2 2 2" xfId="8853"/>
    <cellStyle name="Normal 3 15 2 3" xfId="8852"/>
    <cellStyle name="Normal 3 15 3" xfId="1532"/>
    <cellStyle name="Normal 3 15 3 2" xfId="5430"/>
    <cellStyle name="Normal 3 15 3 2 2" xfId="8855"/>
    <cellStyle name="Normal 3 15 3 3" xfId="8854"/>
    <cellStyle name="Normal 3 15 4" xfId="4014"/>
    <cellStyle name="Normal 3 15 4 2" xfId="8856"/>
    <cellStyle name="Normal 3 15 5" xfId="8851"/>
    <cellStyle name="Normal 3 16" xfId="1533"/>
    <cellStyle name="Normal 3 16 2" xfId="1534"/>
    <cellStyle name="Normal 3 16 2 2" xfId="5431"/>
    <cellStyle name="Normal 3 16 2 2 2" xfId="8859"/>
    <cellStyle name="Normal 3 16 2 3" xfId="8858"/>
    <cellStyle name="Normal 3 16 3" xfId="1535"/>
    <cellStyle name="Normal 3 16 3 2" xfId="5432"/>
    <cellStyle name="Normal 3 16 3 2 2" xfId="8861"/>
    <cellStyle name="Normal 3 16 3 3" xfId="8860"/>
    <cellStyle name="Normal 3 16 4" xfId="4015"/>
    <cellStyle name="Normal 3 16 4 2" xfId="8862"/>
    <cellStyle name="Normal 3 16 5" xfId="8857"/>
    <cellStyle name="Normal 3 17" xfId="1536"/>
    <cellStyle name="Normal 3 17 2" xfId="1537"/>
    <cellStyle name="Normal 3 17 2 2" xfId="5433"/>
    <cellStyle name="Normal 3 17 2 2 2" xfId="8865"/>
    <cellStyle name="Normal 3 17 2 3" xfId="8864"/>
    <cellStyle name="Normal 3 17 3" xfId="1538"/>
    <cellStyle name="Normal 3 17 3 2" xfId="5434"/>
    <cellStyle name="Normal 3 17 3 2 2" xfId="8867"/>
    <cellStyle name="Normal 3 17 3 3" xfId="8866"/>
    <cellStyle name="Normal 3 17 4" xfId="4016"/>
    <cellStyle name="Normal 3 17 4 2" xfId="8868"/>
    <cellStyle name="Normal 3 17 5" xfId="8863"/>
    <cellStyle name="Normal 3 18" xfId="1539"/>
    <cellStyle name="Normal 3 18 2" xfId="5435"/>
    <cellStyle name="Normal 3 18 2 2" xfId="8870"/>
    <cellStyle name="Normal 3 18 3" xfId="8869"/>
    <cellStyle name="Normal 3 19" xfId="1540"/>
    <cellStyle name="Normal 3 19 2" xfId="5436"/>
    <cellStyle name="Normal 3 19 2 2" xfId="8872"/>
    <cellStyle name="Normal 3 19 3" xfId="8871"/>
    <cellStyle name="Normal 3 2" xfId="1541"/>
    <cellStyle name="Normal 3 2 2" xfId="1542"/>
    <cellStyle name="Normal 3 2 2 2" xfId="5437"/>
    <cellStyle name="Normal 3 2 2 2 2" xfId="8875"/>
    <cellStyle name="Normal 3 2 2 3" xfId="8874"/>
    <cellStyle name="Normal 3 2 3" xfId="1543"/>
    <cellStyle name="Normal 3 2 3 2" xfId="5438"/>
    <cellStyle name="Normal 3 2 3 2 2" xfId="8877"/>
    <cellStyle name="Normal 3 2 3 3" xfId="8876"/>
    <cellStyle name="Normal 3 2 4" xfId="4017"/>
    <cellStyle name="Normal 3 2 4 2" xfId="8878"/>
    <cellStyle name="Normal 3 2 5" xfId="8873"/>
    <cellStyle name="Normal 3 20" xfId="1544"/>
    <cellStyle name="Normal 3 20 2" xfId="6743"/>
    <cellStyle name="Normal 3 20 3" xfId="8879"/>
    <cellStyle name="Normal 3 21" xfId="4008"/>
    <cellStyle name="Normal 3 22" xfId="8820"/>
    <cellStyle name="Normal 3 3" xfId="1545"/>
    <cellStyle name="Normal 3 3 2" xfId="1546"/>
    <cellStyle name="Normal 3 3 2 2" xfId="5439"/>
    <cellStyle name="Normal 3 3 2 2 2" xfId="8882"/>
    <cellStyle name="Normal 3 3 2 3" xfId="8881"/>
    <cellStyle name="Normal 3 3 3" xfId="1547"/>
    <cellStyle name="Normal 3 3 3 2" xfId="5440"/>
    <cellStyle name="Normal 3 3 3 2 2" xfId="8884"/>
    <cellStyle name="Normal 3 3 3 3" xfId="8883"/>
    <cellStyle name="Normal 3 3 4" xfId="4018"/>
    <cellStyle name="Normal 3 3 4 2" xfId="8885"/>
    <cellStyle name="Normal 3 3 5" xfId="8880"/>
    <cellStyle name="Normal 3 4" xfId="1548"/>
    <cellStyle name="Normal 3 4 2" xfId="1549"/>
    <cellStyle name="Normal 3 4 2 2" xfId="5441"/>
    <cellStyle name="Normal 3 4 2 2 2" xfId="8888"/>
    <cellStyle name="Normal 3 4 2 3" xfId="8887"/>
    <cellStyle name="Normal 3 4 3" xfId="1550"/>
    <cellStyle name="Normal 3 4 3 2" xfId="5442"/>
    <cellStyle name="Normal 3 4 3 2 2" xfId="8890"/>
    <cellStyle name="Normal 3 4 3 3" xfId="8889"/>
    <cellStyle name="Normal 3 4 4" xfId="4019"/>
    <cellStyle name="Normal 3 4 4 2" xfId="8891"/>
    <cellStyle name="Normal 3 4 5" xfId="8886"/>
    <cellStyle name="Normal 3 5" xfId="1551"/>
    <cellStyle name="Normal 3 5 2" xfId="1552"/>
    <cellStyle name="Normal 3 5 2 2" xfId="5443"/>
    <cellStyle name="Normal 3 5 2 2 2" xfId="8894"/>
    <cellStyle name="Normal 3 5 2 3" xfId="8893"/>
    <cellStyle name="Normal 3 5 3" xfId="1553"/>
    <cellStyle name="Normal 3 5 3 2" xfId="5444"/>
    <cellStyle name="Normal 3 5 3 2 2" xfId="8896"/>
    <cellStyle name="Normal 3 5 3 3" xfId="8895"/>
    <cellStyle name="Normal 3 5 4" xfId="4020"/>
    <cellStyle name="Normal 3 5 4 2" xfId="8897"/>
    <cellStyle name="Normal 3 5 5" xfId="8892"/>
    <cellStyle name="Normal 3 6" xfId="1554"/>
    <cellStyle name="Normal 3 6 2" xfId="1555"/>
    <cellStyle name="Normal 3 6 2 2" xfId="5445"/>
    <cellStyle name="Normal 3 6 2 2 2" xfId="8900"/>
    <cellStyle name="Normal 3 6 2 3" xfId="8899"/>
    <cellStyle name="Normal 3 6 3" xfId="1556"/>
    <cellStyle name="Normal 3 6 3 2" xfId="5446"/>
    <cellStyle name="Normal 3 6 3 2 2" xfId="8902"/>
    <cellStyle name="Normal 3 6 3 3" xfId="8901"/>
    <cellStyle name="Normal 3 6 4" xfId="4021"/>
    <cellStyle name="Normal 3 6 4 2" xfId="8903"/>
    <cellStyle name="Normal 3 6 5" xfId="8898"/>
    <cellStyle name="Normal 3 7" xfId="1557"/>
    <cellStyle name="Normal 3 7 2" xfId="1558"/>
    <cellStyle name="Normal 3 7 2 2" xfId="5447"/>
    <cellStyle name="Normal 3 7 2 2 2" xfId="8906"/>
    <cellStyle name="Normal 3 7 2 3" xfId="8905"/>
    <cellStyle name="Normal 3 7 3" xfId="1559"/>
    <cellStyle name="Normal 3 7 3 2" xfId="5448"/>
    <cellStyle name="Normal 3 7 3 2 2" xfId="8908"/>
    <cellStyle name="Normal 3 7 3 3" xfId="8907"/>
    <cellStyle name="Normal 3 7 4" xfId="4022"/>
    <cellStyle name="Normal 3 7 4 2" xfId="8909"/>
    <cellStyle name="Normal 3 7 5" xfId="8904"/>
    <cellStyle name="Normal 3 8" xfId="1560"/>
    <cellStyle name="Normal 3 8 2" xfId="1561"/>
    <cellStyle name="Normal 3 8 2 2" xfId="5449"/>
    <cellStyle name="Normal 3 8 2 2 2" xfId="8912"/>
    <cellStyle name="Normal 3 8 2 3" xfId="8911"/>
    <cellStyle name="Normal 3 8 3" xfId="1562"/>
    <cellStyle name="Normal 3 8 3 2" xfId="5450"/>
    <cellStyle name="Normal 3 8 3 2 2" xfId="8914"/>
    <cellStyle name="Normal 3 8 3 3" xfId="8913"/>
    <cellStyle name="Normal 3 8 4" xfId="4023"/>
    <cellStyle name="Normal 3 8 4 2" xfId="8915"/>
    <cellStyle name="Normal 3 8 5" xfId="8910"/>
    <cellStyle name="Normal 3 9" xfId="1563"/>
    <cellStyle name="Normal 3 9 2" xfId="1564"/>
    <cellStyle name="Normal 3 9 2 2" xfId="5451"/>
    <cellStyle name="Normal 3 9 2 2 2" xfId="8918"/>
    <cellStyle name="Normal 3 9 2 3" xfId="8917"/>
    <cellStyle name="Normal 3 9 3" xfId="1565"/>
    <cellStyle name="Normal 3 9 3 2" xfId="5452"/>
    <cellStyle name="Normal 3 9 3 2 2" xfId="8920"/>
    <cellStyle name="Normal 3 9 3 3" xfId="8919"/>
    <cellStyle name="Normal 3 9 4" xfId="4024"/>
    <cellStyle name="Normal 3 9 4 2" xfId="8921"/>
    <cellStyle name="Normal 3 9 5" xfId="8916"/>
    <cellStyle name="Normal 30" xfId="1566"/>
    <cellStyle name="Normal 30 10" xfId="1567"/>
    <cellStyle name="Normal 30 10 2" xfId="1568"/>
    <cellStyle name="Normal 30 10 2 2" xfId="5453"/>
    <cellStyle name="Normal 30 10 2 2 2" xfId="8925"/>
    <cellStyle name="Normal 30 10 2 3" xfId="8924"/>
    <cellStyle name="Normal 30 10 3" xfId="1569"/>
    <cellStyle name="Normal 30 10 3 2" xfId="5454"/>
    <cellStyle name="Normal 30 10 3 2 2" xfId="8927"/>
    <cellStyle name="Normal 30 10 3 3" xfId="8926"/>
    <cellStyle name="Normal 30 10 4" xfId="4026"/>
    <cellStyle name="Normal 30 10 4 2" xfId="8928"/>
    <cellStyle name="Normal 30 10 5" xfId="8923"/>
    <cellStyle name="Normal 30 11" xfId="1570"/>
    <cellStyle name="Normal 30 11 2" xfId="1571"/>
    <cellStyle name="Normal 30 11 2 2" xfId="5455"/>
    <cellStyle name="Normal 30 11 2 2 2" xfId="8931"/>
    <cellStyle name="Normal 30 11 2 3" xfId="8930"/>
    <cellStyle name="Normal 30 11 3" xfId="1572"/>
    <cellStyle name="Normal 30 11 3 2" xfId="5456"/>
    <cellStyle name="Normal 30 11 3 2 2" xfId="8933"/>
    <cellStyle name="Normal 30 11 3 3" xfId="8932"/>
    <cellStyle name="Normal 30 11 4" xfId="4027"/>
    <cellStyle name="Normal 30 11 4 2" xfId="8934"/>
    <cellStyle name="Normal 30 11 5" xfId="8929"/>
    <cellStyle name="Normal 30 12" xfId="1573"/>
    <cellStyle name="Normal 30 12 2" xfId="1574"/>
    <cellStyle name="Normal 30 12 2 2" xfId="5457"/>
    <cellStyle name="Normal 30 12 2 2 2" xfId="8937"/>
    <cellStyle name="Normal 30 12 2 3" xfId="8936"/>
    <cellStyle name="Normal 30 12 3" xfId="1575"/>
    <cellStyle name="Normal 30 12 3 2" xfId="5458"/>
    <cellStyle name="Normal 30 12 3 2 2" xfId="8939"/>
    <cellStyle name="Normal 30 12 3 3" xfId="8938"/>
    <cellStyle name="Normal 30 12 4" xfId="4028"/>
    <cellStyle name="Normal 30 12 4 2" xfId="8940"/>
    <cellStyle name="Normal 30 12 5" xfId="8935"/>
    <cellStyle name="Normal 30 13" xfId="1576"/>
    <cellStyle name="Normal 30 13 2" xfId="1577"/>
    <cellStyle name="Normal 30 13 2 2" xfId="5459"/>
    <cellStyle name="Normal 30 13 2 2 2" xfId="8943"/>
    <cellStyle name="Normal 30 13 2 3" xfId="8942"/>
    <cellStyle name="Normal 30 13 3" xfId="1578"/>
    <cellStyle name="Normal 30 13 3 2" xfId="5460"/>
    <cellStyle name="Normal 30 13 3 2 2" xfId="8945"/>
    <cellStyle name="Normal 30 13 3 3" xfId="8944"/>
    <cellStyle name="Normal 30 13 4" xfId="4029"/>
    <cellStyle name="Normal 30 13 4 2" xfId="8946"/>
    <cellStyle name="Normal 30 13 5" xfId="8941"/>
    <cellStyle name="Normal 30 14" xfId="1579"/>
    <cellStyle name="Normal 30 14 2" xfId="1580"/>
    <cellStyle name="Normal 30 14 2 2" xfId="5461"/>
    <cellStyle name="Normal 30 14 2 2 2" xfId="8949"/>
    <cellStyle name="Normal 30 14 2 3" xfId="8948"/>
    <cellStyle name="Normal 30 14 3" xfId="1581"/>
    <cellStyle name="Normal 30 14 3 2" xfId="5462"/>
    <cellStyle name="Normal 30 14 3 2 2" xfId="8951"/>
    <cellStyle name="Normal 30 14 3 3" xfId="8950"/>
    <cellStyle name="Normal 30 14 4" xfId="4030"/>
    <cellStyle name="Normal 30 14 4 2" xfId="8952"/>
    <cellStyle name="Normal 30 14 5" xfId="8947"/>
    <cellStyle name="Normal 30 15" xfId="1582"/>
    <cellStyle name="Normal 30 15 2" xfId="1583"/>
    <cellStyle name="Normal 30 15 2 2" xfId="5463"/>
    <cellStyle name="Normal 30 15 2 2 2" xfId="8955"/>
    <cellStyle name="Normal 30 15 2 3" xfId="8954"/>
    <cellStyle name="Normal 30 15 3" xfId="1584"/>
    <cellStyle name="Normal 30 15 3 2" xfId="5464"/>
    <cellStyle name="Normal 30 15 3 2 2" xfId="8957"/>
    <cellStyle name="Normal 30 15 3 3" xfId="8956"/>
    <cellStyle name="Normal 30 15 4" xfId="4031"/>
    <cellStyle name="Normal 30 15 4 2" xfId="8958"/>
    <cellStyle name="Normal 30 15 5" xfId="8953"/>
    <cellStyle name="Normal 30 16" xfId="1585"/>
    <cellStyle name="Normal 30 16 2" xfId="1586"/>
    <cellStyle name="Normal 30 16 2 2" xfId="5465"/>
    <cellStyle name="Normal 30 16 2 2 2" xfId="8961"/>
    <cellStyle name="Normal 30 16 2 3" xfId="8960"/>
    <cellStyle name="Normal 30 16 3" xfId="1587"/>
    <cellStyle name="Normal 30 16 3 2" xfId="5466"/>
    <cellStyle name="Normal 30 16 3 2 2" xfId="8963"/>
    <cellStyle name="Normal 30 16 3 3" xfId="8962"/>
    <cellStyle name="Normal 30 16 4" xfId="4032"/>
    <cellStyle name="Normal 30 16 4 2" xfId="8964"/>
    <cellStyle name="Normal 30 16 5" xfId="8959"/>
    <cellStyle name="Normal 30 17" xfId="1588"/>
    <cellStyle name="Normal 30 17 2" xfId="1589"/>
    <cellStyle name="Normal 30 17 2 2" xfId="5467"/>
    <cellStyle name="Normal 30 17 2 2 2" xfId="8967"/>
    <cellStyle name="Normal 30 17 2 3" xfId="8966"/>
    <cellStyle name="Normal 30 17 3" xfId="1590"/>
    <cellStyle name="Normal 30 17 3 2" xfId="5468"/>
    <cellStyle name="Normal 30 17 3 2 2" xfId="8969"/>
    <cellStyle name="Normal 30 17 3 3" xfId="8968"/>
    <cellStyle name="Normal 30 17 4" xfId="4033"/>
    <cellStyle name="Normal 30 17 4 2" xfId="8970"/>
    <cellStyle name="Normal 30 17 5" xfId="8965"/>
    <cellStyle name="Normal 30 18" xfId="1591"/>
    <cellStyle name="Normal 30 18 2" xfId="5469"/>
    <cellStyle name="Normal 30 18 2 2" xfId="8972"/>
    <cellStyle name="Normal 30 18 3" xfId="8971"/>
    <cellStyle name="Normal 30 19" xfId="1592"/>
    <cellStyle name="Normal 30 19 2" xfId="5470"/>
    <cellStyle name="Normal 30 19 2 2" xfId="8974"/>
    <cellStyle name="Normal 30 19 3" xfId="8973"/>
    <cellStyle name="Normal 30 2" xfId="1593"/>
    <cellStyle name="Normal 30 2 2" xfId="1594"/>
    <cellStyle name="Normal 30 2 2 2" xfId="5471"/>
    <cellStyle name="Normal 30 2 2 2 2" xfId="8977"/>
    <cellStyle name="Normal 30 2 2 3" xfId="8976"/>
    <cellStyle name="Normal 30 2 3" xfId="1595"/>
    <cellStyle name="Normal 30 2 3 2" xfId="5472"/>
    <cellStyle name="Normal 30 2 3 2 2" xfId="8979"/>
    <cellStyle name="Normal 30 2 3 3" xfId="8978"/>
    <cellStyle name="Normal 30 2 4" xfId="4034"/>
    <cellStyle name="Normal 30 2 4 2" xfId="8980"/>
    <cellStyle name="Normal 30 2 5" xfId="8975"/>
    <cellStyle name="Normal 30 20" xfId="4025"/>
    <cellStyle name="Normal 30 20 2" xfId="8981"/>
    <cellStyle name="Normal 30 21" xfId="8922"/>
    <cellStyle name="Normal 30 3" xfId="1596"/>
    <cellStyle name="Normal 30 3 2" xfId="1597"/>
    <cellStyle name="Normal 30 3 2 2" xfId="5473"/>
    <cellStyle name="Normal 30 3 2 2 2" xfId="8984"/>
    <cellStyle name="Normal 30 3 2 3" xfId="8983"/>
    <cellStyle name="Normal 30 3 3" xfId="1598"/>
    <cellStyle name="Normal 30 3 3 2" xfId="5474"/>
    <cellStyle name="Normal 30 3 3 2 2" xfId="8986"/>
    <cellStyle name="Normal 30 3 3 3" xfId="8985"/>
    <cellStyle name="Normal 30 3 4" xfId="4035"/>
    <cellStyle name="Normal 30 3 4 2" xfId="8987"/>
    <cellStyle name="Normal 30 3 5" xfId="8982"/>
    <cellStyle name="Normal 30 4" xfId="1599"/>
    <cellStyle name="Normal 30 4 2" xfId="1600"/>
    <cellStyle name="Normal 30 4 2 2" xfId="5475"/>
    <cellStyle name="Normal 30 4 2 2 2" xfId="8990"/>
    <cellStyle name="Normal 30 4 2 3" xfId="8989"/>
    <cellStyle name="Normal 30 4 3" xfId="1601"/>
    <cellStyle name="Normal 30 4 3 2" xfId="5476"/>
    <cellStyle name="Normal 30 4 3 2 2" xfId="8992"/>
    <cellStyle name="Normal 30 4 3 3" xfId="8991"/>
    <cellStyle name="Normal 30 4 4" xfId="4036"/>
    <cellStyle name="Normal 30 4 4 2" xfId="8993"/>
    <cellStyle name="Normal 30 4 5" xfId="8988"/>
    <cellStyle name="Normal 30 5" xfId="1602"/>
    <cellStyle name="Normal 30 5 2" xfId="1603"/>
    <cellStyle name="Normal 30 5 2 2" xfId="5477"/>
    <cellStyle name="Normal 30 5 2 2 2" xfId="8996"/>
    <cellStyle name="Normal 30 5 2 3" xfId="8995"/>
    <cellStyle name="Normal 30 5 3" xfId="1604"/>
    <cellStyle name="Normal 30 5 3 2" xfId="5478"/>
    <cellStyle name="Normal 30 5 3 2 2" xfId="8998"/>
    <cellStyle name="Normal 30 5 3 3" xfId="8997"/>
    <cellStyle name="Normal 30 5 4" xfId="4037"/>
    <cellStyle name="Normal 30 5 4 2" xfId="8999"/>
    <cellStyle name="Normal 30 5 5" xfId="8994"/>
    <cellStyle name="Normal 30 6" xfId="1605"/>
    <cellStyle name="Normal 30 6 2" xfId="1606"/>
    <cellStyle name="Normal 30 6 2 2" xfId="5479"/>
    <cellStyle name="Normal 30 6 2 2 2" xfId="9002"/>
    <cellStyle name="Normal 30 6 2 3" xfId="9001"/>
    <cellStyle name="Normal 30 6 3" xfId="1607"/>
    <cellStyle name="Normal 30 6 3 2" xfId="5480"/>
    <cellStyle name="Normal 30 6 3 2 2" xfId="9004"/>
    <cellStyle name="Normal 30 6 3 3" xfId="9003"/>
    <cellStyle name="Normal 30 6 4" xfId="4038"/>
    <cellStyle name="Normal 30 6 4 2" xfId="9005"/>
    <cellStyle name="Normal 30 6 5" xfId="9000"/>
    <cellStyle name="Normal 30 7" xfId="1608"/>
    <cellStyle name="Normal 30 7 2" xfId="1609"/>
    <cellStyle name="Normal 30 7 2 2" xfId="5481"/>
    <cellStyle name="Normal 30 7 2 2 2" xfId="9008"/>
    <cellStyle name="Normal 30 7 2 3" xfId="9007"/>
    <cellStyle name="Normal 30 7 3" xfId="1610"/>
    <cellStyle name="Normal 30 7 3 2" xfId="5482"/>
    <cellStyle name="Normal 30 7 3 2 2" xfId="9010"/>
    <cellStyle name="Normal 30 7 3 3" xfId="9009"/>
    <cellStyle name="Normal 30 7 4" xfId="4039"/>
    <cellStyle name="Normal 30 7 4 2" xfId="9011"/>
    <cellStyle name="Normal 30 7 5" xfId="9006"/>
    <cellStyle name="Normal 30 8" xfId="1611"/>
    <cellStyle name="Normal 30 8 2" xfId="1612"/>
    <cellStyle name="Normal 30 8 2 2" xfId="5483"/>
    <cellStyle name="Normal 30 8 2 2 2" xfId="9014"/>
    <cellStyle name="Normal 30 8 2 3" xfId="9013"/>
    <cellStyle name="Normal 30 8 3" xfId="1613"/>
    <cellStyle name="Normal 30 8 3 2" xfId="5484"/>
    <cellStyle name="Normal 30 8 3 2 2" xfId="9016"/>
    <cellStyle name="Normal 30 8 3 3" xfId="9015"/>
    <cellStyle name="Normal 30 8 4" xfId="4040"/>
    <cellStyle name="Normal 30 8 4 2" xfId="9017"/>
    <cellStyle name="Normal 30 8 5" xfId="9012"/>
    <cellStyle name="Normal 30 9" xfId="1614"/>
    <cellStyle name="Normal 30 9 2" xfId="1615"/>
    <cellStyle name="Normal 30 9 2 2" xfId="5485"/>
    <cellStyle name="Normal 30 9 2 2 2" xfId="9020"/>
    <cellStyle name="Normal 30 9 2 3" xfId="9019"/>
    <cellStyle name="Normal 30 9 3" xfId="1616"/>
    <cellStyle name="Normal 30 9 3 2" xfId="5486"/>
    <cellStyle name="Normal 30 9 3 2 2" xfId="9022"/>
    <cellStyle name="Normal 30 9 3 3" xfId="9021"/>
    <cellStyle name="Normal 30 9 4" xfId="4041"/>
    <cellStyle name="Normal 30 9 4 2" xfId="9023"/>
    <cellStyle name="Normal 30 9 5" xfId="9018"/>
    <cellStyle name="Normal 31" xfId="1617"/>
    <cellStyle name="Normal 31 10" xfId="1618"/>
    <cellStyle name="Normal 31 10 2" xfId="1619"/>
    <cellStyle name="Normal 31 10 2 2" xfId="5487"/>
    <cellStyle name="Normal 31 10 2 2 2" xfId="9027"/>
    <cellStyle name="Normal 31 10 2 3" xfId="9026"/>
    <cellStyle name="Normal 31 10 3" xfId="1620"/>
    <cellStyle name="Normal 31 10 3 2" xfId="5488"/>
    <cellStyle name="Normal 31 10 3 2 2" xfId="9029"/>
    <cellStyle name="Normal 31 10 3 3" xfId="9028"/>
    <cellStyle name="Normal 31 10 4" xfId="4043"/>
    <cellStyle name="Normal 31 10 4 2" xfId="9030"/>
    <cellStyle name="Normal 31 10 5" xfId="9025"/>
    <cellStyle name="Normal 31 11" xfId="1621"/>
    <cellStyle name="Normal 31 11 2" xfId="1622"/>
    <cellStyle name="Normal 31 11 2 2" xfId="5489"/>
    <cellStyle name="Normal 31 11 2 2 2" xfId="9033"/>
    <cellStyle name="Normal 31 11 2 3" xfId="9032"/>
    <cellStyle name="Normal 31 11 3" xfId="1623"/>
    <cellStyle name="Normal 31 11 3 2" xfId="5490"/>
    <cellStyle name="Normal 31 11 3 2 2" xfId="9035"/>
    <cellStyle name="Normal 31 11 3 3" xfId="9034"/>
    <cellStyle name="Normal 31 11 4" xfId="4044"/>
    <cellStyle name="Normal 31 11 4 2" xfId="9036"/>
    <cellStyle name="Normal 31 11 5" xfId="9031"/>
    <cellStyle name="Normal 31 12" xfId="1624"/>
    <cellStyle name="Normal 31 12 2" xfId="1625"/>
    <cellStyle name="Normal 31 12 2 2" xfId="5491"/>
    <cellStyle name="Normal 31 12 2 2 2" xfId="9039"/>
    <cellStyle name="Normal 31 12 2 3" xfId="9038"/>
    <cellStyle name="Normal 31 12 3" xfId="1626"/>
    <cellStyle name="Normal 31 12 3 2" xfId="5492"/>
    <cellStyle name="Normal 31 12 3 2 2" xfId="9041"/>
    <cellStyle name="Normal 31 12 3 3" xfId="9040"/>
    <cellStyle name="Normal 31 12 4" xfId="4045"/>
    <cellStyle name="Normal 31 12 4 2" xfId="9042"/>
    <cellStyle name="Normal 31 12 5" xfId="9037"/>
    <cellStyle name="Normal 31 13" xfId="1627"/>
    <cellStyle name="Normal 31 13 2" xfId="1628"/>
    <cellStyle name="Normal 31 13 2 2" xfId="5493"/>
    <cellStyle name="Normal 31 13 2 2 2" xfId="9045"/>
    <cellStyle name="Normal 31 13 2 3" xfId="9044"/>
    <cellStyle name="Normal 31 13 3" xfId="1629"/>
    <cellStyle name="Normal 31 13 3 2" xfId="5494"/>
    <cellStyle name="Normal 31 13 3 2 2" xfId="9047"/>
    <cellStyle name="Normal 31 13 3 3" xfId="9046"/>
    <cellStyle name="Normal 31 13 4" xfId="4046"/>
    <cellStyle name="Normal 31 13 4 2" xfId="9048"/>
    <cellStyle name="Normal 31 13 5" xfId="9043"/>
    <cellStyle name="Normal 31 14" xfId="1630"/>
    <cellStyle name="Normal 31 14 2" xfId="1631"/>
    <cellStyle name="Normal 31 14 2 2" xfId="5495"/>
    <cellStyle name="Normal 31 14 2 2 2" xfId="9051"/>
    <cellStyle name="Normal 31 14 2 3" xfId="9050"/>
    <cellStyle name="Normal 31 14 3" xfId="1632"/>
    <cellStyle name="Normal 31 14 3 2" xfId="5496"/>
    <cellStyle name="Normal 31 14 3 2 2" xfId="9053"/>
    <cellStyle name="Normal 31 14 3 3" xfId="9052"/>
    <cellStyle name="Normal 31 14 4" xfId="4047"/>
    <cellStyle name="Normal 31 14 4 2" xfId="9054"/>
    <cellStyle name="Normal 31 14 5" xfId="9049"/>
    <cellStyle name="Normal 31 15" xfId="1633"/>
    <cellStyle name="Normal 31 15 2" xfId="1634"/>
    <cellStyle name="Normal 31 15 2 2" xfId="5497"/>
    <cellStyle name="Normal 31 15 2 2 2" xfId="9057"/>
    <cellStyle name="Normal 31 15 2 3" xfId="9056"/>
    <cellStyle name="Normal 31 15 3" xfId="1635"/>
    <cellStyle name="Normal 31 15 3 2" xfId="5498"/>
    <cellStyle name="Normal 31 15 3 2 2" xfId="9059"/>
    <cellStyle name="Normal 31 15 3 3" xfId="9058"/>
    <cellStyle name="Normal 31 15 4" xfId="4048"/>
    <cellStyle name="Normal 31 15 4 2" xfId="9060"/>
    <cellStyle name="Normal 31 15 5" xfId="9055"/>
    <cellStyle name="Normal 31 16" xfId="1636"/>
    <cellStyle name="Normal 31 16 2" xfId="1637"/>
    <cellStyle name="Normal 31 16 2 2" xfId="5499"/>
    <cellStyle name="Normal 31 16 2 2 2" xfId="9063"/>
    <cellStyle name="Normal 31 16 2 3" xfId="9062"/>
    <cellStyle name="Normal 31 16 3" xfId="1638"/>
    <cellStyle name="Normal 31 16 3 2" xfId="5500"/>
    <cellStyle name="Normal 31 16 3 2 2" xfId="9065"/>
    <cellStyle name="Normal 31 16 3 3" xfId="9064"/>
    <cellStyle name="Normal 31 16 4" xfId="4049"/>
    <cellStyle name="Normal 31 16 4 2" xfId="9066"/>
    <cellStyle name="Normal 31 16 5" xfId="9061"/>
    <cellStyle name="Normal 31 17" xfId="1639"/>
    <cellStyle name="Normal 31 17 2" xfId="1640"/>
    <cellStyle name="Normal 31 17 2 2" xfId="5501"/>
    <cellStyle name="Normal 31 17 2 2 2" xfId="9069"/>
    <cellStyle name="Normal 31 17 2 3" xfId="9068"/>
    <cellStyle name="Normal 31 17 3" xfId="1641"/>
    <cellStyle name="Normal 31 17 3 2" xfId="5502"/>
    <cellStyle name="Normal 31 17 3 2 2" xfId="9071"/>
    <cellStyle name="Normal 31 17 3 3" xfId="9070"/>
    <cellStyle name="Normal 31 17 4" xfId="4050"/>
    <cellStyle name="Normal 31 17 4 2" xfId="9072"/>
    <cellStyle name="Normal 31 17 5" xfId="9067"/>
    <cellStyle name="Normal 31 18" xfId="1642"/>
    <cellStyle name="Normal 31 18 2" xfId="5503"/>
    <cellStyle name="Normal 31 18 2 2" xfId="9074"/>
    <cellStyle name="Normal 31 18 3" xfId="9073"/>
    <cellStyle name="Normal 31 19" xfId="1643"/>
    <cellStyle name="Normal 31 19 2" xfId="5504"/>
    <cellStyle name="Normal 31 19 2 2" xfId="9076"/>
    <cellStyle name="Normal 31 19 3" xfId="9075"/>
    <cellStyle name="Normal 31 2" xfId="1644"/>
    <cellStyle name="Normal 31 2 2" xfId="1645"/>
    <cellStyle name="Normal 31 2 2 2" xfId="5505"/>
    <cellStyle name="Normal 31 2 2 2 2" xfId="9079"/>
    <cellStyle name="Normal 31 2 2 3" xfId="9078"/>
    <cellStyle name="Normal 31 2 3" xfId="1646"/>
    <cellStyle name="Normal 31 2 3 2" xfId="5506"/>
    <cellStyle name="Normal 31 2 3 2 2" xfId="9081"/>
    <cellStyle name="Normal 31 2 3 3" xfId="9080"/>
    <cellStyle name="Normal 31 2 4" xfId="4051"/>
    <cellStyle name="Normal 31 2 4 2" xfId="9082"/>
    <cellStyle name="Normal 31 2 5" xfId="9077"/>
    <cellStyle name="Normal 31 20" xfId="4042"/>
    <cellStyle name="Normal 31 20 2" xfId="9083"/>
    <cellStyle name="Normal 31 21" xfId="9024"/>
    <cellStyle name="Normal 31 3" xfId="1647"/>
    <cellStyle name="Normal 31 3 2" xfId="1648"/>
    <cellStyle name="Normal 31 3 2 2" xfId="5507"/>
    <cellStyle name="Normal 31 3 2 2 2" xfId="9086"/>
    <cellStyle name="Normal 31 3 2 3" xfId="9085"/>
    <cellStyle name="Normal 31 3 3" xfId="1649"/>
    <cellStyle name="Normal 31 3 3 2" xfId="5508"/>
    <cellStyle name="Normal 31 3 3 2 2" xfId="9088"/>
    <cellStyle name="Normal 31 3 3 3" xfId="9087"/>
    <cellStyle name="Normal 31 3 4" xfId="4052"/>
    <cellStyle name="Normal 31 3 4 2" xfId="9089"/>
    <cellStyle name="Normal 31 3 5" xfId="9084"/>
    <cellStyle name="Normal 31 4" xfId="1650"/>
    <cellStyle name="Normal 31 4 2" xfId="1651"/>
    <cellStyle name="Normal 31 4 2 2" xfId="5509"/>
    <cellStyle name="Normal 31 4 2 2 2" xfId="9092"/>
    <cellStyle name="Normal 31 4 2 3" xfId="9091"/>
    <cellStyle name="Normal 31 4 3" xfId="1652"/>
    <cellStyle name="Normal 31 4 3 2" xfId="5510"/>
    <cellStyle name="Normal 31 4 3 2 2" xfId="9094"/>
    <cellStyle name="Normal 31 4 3 3" xfId="9093"/>
    <cellStyle name="Normal 31 4 4" xfId="4053"/>
    <cellStyle name="Normal 31 4 4 2" xfId="9095"/>
    <cellStyle name="Normal 31 4 5" xfId="9090"/>
    <cellStyle name="Normal 31 5" xfId="1653"/>
    <cellStyle name="Normal 31 5 2" xfId="1654"/>
    <cellStyle name="Normal 31 5 2 2" xfId="5511"/>
    <cellStyle name="Normal 31 5 2 2 2" xfId="9098"/>
    <cellStyle name="Normal 31 5 2 3" xfId="9097"/>
    <cellStyle name="Normal 31 5 3" xfId="1655"/>
    <cellStyle name="Normal 31 5 3 2" xfId="5512"/>
    <cellStyle name="Normal 31 5 3 2 2" xfId="9100"/>
    <cellStyle name="Normal 31 5 3 3" xfId="9099"/>
    <cellStyle name="Normal 31 5 4" xfId="4054"/>
    <cellStyle name="Normal 31 5 4 2" xfId="9101"/>
    <cellStyle name="Normal 31 5 5" xfId="9096"/>
    <cellStyle name="Normal 31 6" xfId="1656"/>
    <cellStyle name="Normal 31 6 2" xfId="1657"/>
    <cellStyle name="Normal 31 6 2 2" xfId="5513"/>
    <cellStyle name="Normal 31 6 2 2 2" xfId="9104"/>
    <cellStyle name="Normal 31 6 2 3" xfId="9103"/>
    <cellStyle name="Normal 31 6 3" xfId="1658"/>
    <cellStyle name="Normal 31 6 3 2" xfId="5514"/>
    <cellStyle name="Normal 31 6 3 2 2" xfId="9106"/>
    <cellStyle name="Normal 31 6 3 3" xfId="9105"/>
    <cellStyle name="Normal 31 6 4" xfId="4055"/>
    <cellStyle name="Normal 31 6 4 2" xfId="9107"/>
    <cellStyle name="Normal 31 6 5" xfId="9102"/>
    <cellStyle name="Normal 31 7" xfId="1659"/>
    <cellStyle name="Normal 31 7 2" xfId="1660"/>
    <cellStyle name="Normal 31 7 2 2" xfId="5515"/>
    <cellStyle name="Normal 31 7 2 2 2" xfId="9110"/>
    <cellStyle name="Normal 31 7 2 3" xfId="9109"/>
    <cellStyle name="Normal 31 7 3" xfId="1661"/>
    <cellStyle name="Normal 31 7 3 2" xfId="5516"/>
    <cellStyle name="Normal 31 7 3 2 2" xfId="9112"/>
    <cellStyle name="Normal 31 7 3 3" xfId="9111"/>
    <cellStyle name="Normal 31 7 4" xfId="4056"/>
    <cellStyle name="Normal 31 7 4 2" xfId="9113"/>
    <cellStyle name="Normal 31 7 5" xfId="9108"/>
    <cellStyle name="Normal 31 8" xfId="1662"/>
    <cellStyle name="Normal 31 8 2" xfId="1663"/>
    <cellStyle name="Normal 31 8 2 2" xfId="5517"/>
    <cellStyle name="Normal 31 8 2 2 2" xfId="9116"/>
    <cellStyle name="Normal 31 8 2 3" xfId="9115"/>
    <cellStyle name="Normal 31 8 3" xfId="1664"/>
    <cellStyle name="Normal 31 8 3 2" xfId="5518"/>
    <cellStyle name="Normal 31 8 3 2 2" xfId="9118"/>
    <cellStyle name="Normal 31 8 3 3" xfId="9117"/>
    <cellStyle name="Normal 31 8 4" xfId="4057"/>
    <cellStyle name="Normal 31 8 4 2" xfId="9119"/>
    <cellStyle name="Normal 31 8 5" xfId="9114"/>
    <cellStyle name="Normal 31 9" xfId="1665"/>
    <cellStyle name="Normal 31 9 2" xfId="1666"/>
    <cellStyle name="Normal 31 9 2 2" xfId="5519"/>
    <cellStyle name="Normal 31 9 2 2 2" xfId="9122"/>
    <cellStyle name="Normal 31 9 2 3" xfId="9121"/>
    <cellStyle name="Normal 31 9 3" xfId="1667"/>
    <cellStyle name="Normal 31 9 3 2" xfId="5520"/>
    <cellStyle name="Normal 31 9 3 2 2" xfId="9124"/>
    <cellStyle name="Normal 31 9 3 3" xfId="9123"/>
    <cellStyle name="Normal 31 9 4" xfId="4058"/>
    <cellStyle name="Normal 31 9 4 2" xfId="9125"/>
    <cellStyle name="Normal 31 9 5" xfId="9120"/>
    <cellStyle name="Normal 32" xfId="1668"/>
    <cellStyle name="Normal 32 10" xfId="1669"/>
    <cellStyle name="Normal 32 10 2" xfId="1670"/>
    <cellStyle name="Normal 32 10 2 2" xfId="5521"/>
    <cellStyle name="Normal 32 10 2 2 2" xfId="9129"/>
    <cellStyle name="Normal 32 10 2 3" xfId="9128"/>
    <cellStyle name="Normal 32 10 3" xfId="1671"/>
    <cellStyle name="Normal 32 10 3 2" xfId="5522"/>
    <cellStyle name="Normal 32 10 3 2 2" xfId="9131"/>
    <cellStyle name="Normal 32 10 3 3" xfId="9130"/>
    <cellStyle name="Normal 32 10 4" xfId="4060"/>
    <cellStyle name="Normal 32 10 4 2" xfId="9132"/>
    <cellStyle name="Normal 32 10 5" xfId="9127"/>
    <cellStyle name="Normal 32 11" xfId="1672"/>
    <cellStyle name="Normal 32 11 2" xfId="1673"/>
    <cellStyle name="Normal 32 11 2 2" xfId="5523"/>
    <cellStyle name="Normal 32 11 2 2 2" xfId="9135"/>
    <cellStyle name="Normal 32 11 2 3" xfId="9134"/>
    <cellStyle name="Normal 32 11 3" xfId="1674"/>
    <cellStyle name="Normal 32 11 3 2" xfId="5524"/>
    <cellStyle name="Normal 32 11 3 2 2" xfId="9137"/>
    <cellStyle name="Normal 32 11 3 3" xfId="9136"/>
    <cellStyle name="Normal 32 11 4" xfId="4061"/>
    <cellStyle name="Normal 32 11 4 2" xfId="9138"/>
    <cellStyle name="Normal 32 11 5" xfId="9133"/>
    <cellStyle name="Normal 32 12" xfId="1675"/>
    <cellStyle name="Normal 32 12 2" xfId="1676"/>
    <cellStyle name="Normal 32 12 2 2" xfId="5525"/>
    <cellStyle name="Normal 32 12 2 2 2" xfId="9141"/>
    <cellStyle name="Normal 32 12 2 3" xfId="9140"/>
    <cellStyle name="Normal 32 12 3" xfId="1677"/>
    <cellStyle name="Normal 32 12 3 2" xfId="5526"/>
    <cellStyle name="Normal 32 12 3 2 2" xfId="9143"/>
    <cellStyle name="Normal 32 12 3 3" xfId="9142"/>
    <cellStyle name="Normal 32 12 4" xfId="4062"/>
    <cellStyle name="Normal 32 12 4 2" xfId="9144"/>
    <cellStyle name="Normal 32 12 5" xfId="9139"/>
    <cellStyle name="Normal 32 13" xfId="1678"/>
    <cellStyle name="Normal 32 13 2" xfId="1679"/>
    <cellStyle name="Normal 32 13 2 2" xfId="5527"/>
    <cellStyle name="Normal 32 13 2 2 2" xfId="9147"/>
    <cellStyle name="Normal 32 13 2 3" xfId="9146"/>
    <cellStyle name="Normal 32 13 3" xfId="1680"/>
    <cellStyle name="Normal 32 13 3 2" xfId="5528"/>
    <cellStyle name="Normal 32 13 3 2 2" xfId="9149"/>
    <cellStyle name="Normal 32 13 3 3" xfId="9148"/>
    <cellStyle name="Normal 32 13 4" xfId="4063"/>
    <cellStyle name="Normal 32 13 4 2" xfId="9150"/>
    <cellStyle name="Normal 32 13 5" xfId="9145"/>
    <cellStyle name="Normal 32 14" xfId="1681"/>
    <cellStyle name="Normal 32 14 2" xfId="1682"/>
    <cellStyle name="Normal 32 14 2 2" xfId="5529"/>
    <cellStyle name="Normal 32 14 2 2 2" xfId="9153"/>
    <cellStyle name="Normal 32 14 2 3" xfId="9152"/>
    <cellStyle name="Normal 32 14 3" xfId="1683"/>
    <cellStyle name="Normal 32 14 3 2" xfId="5530"/>
    <cellStyle name="Normal 32 14 3 2 2" xfId="9155"/>
    <cellStyle name="Normal 32 14 3 3" xfId="9154"/>
    <cellStyle name="Normal 32 14 4" xfId="4064"/>
    <cellStyle name="Normal 32 14 4 2" xfId="9156"/>
    <cellStyle name="Normal 32 14 5" xfId="9151"/>
    <cellStyle name="Normal 32 15" xfId="1684"/>
    <cellStyle name="Normal 32 15 2" xfId="1685"/>
    <cellStyle name="Normal 32 15 2 2" xfId="5531"/>
    <cellStyle name="Normal 32 15 2 2 2" xfId="9159"/>
    <cellStyle name="Normal 32 15 2 3" xfId="9158"/>
    <cellStyle name="Normal 32 15 3" xfId="1686"/>
    <cellStyle name="Normal 32 15 3 2" xfId="5532"/>
    <cellStyle name="Normal 32 15 3 2 2" xfId="9161"/>
    <cellStyle name="Normal 32 15 3 3" xfId="9160"/>
    <cellStyle name="Normal 32 15 4" xfId="4065"/>
    <cellStyle name="Normal 32 15 4 2" xfId="9162"/>
    <cellStyle name="Normal 32 15 5" xfId="9157"/>
    <cellStyle name="Normal 32 16" xfId="1687"/>
    <cellStyle name="Normal 32 16 2" xfId="1688"/>
    <cellStyle name="Normal 32 16 2 2" xfId="5533"/>
    <cellStyle name="Normal 32 16 2 2 2" xfId="9165"/>
    <cellStyle name="Normal 32 16 2 3" xfId="9164"/>
    <cellStyle name="Normal 32 16 3" xfId="1689"/>
    <cellStyle name="Normal 32 16 3 2" xfId="5534"/>
    <cellStyle name="Normal 32 16 3 2 2" xfId="9167"/>
    <cellStyle name="Normal 32 16 3 3" xfId="9166"/>
    <cellStyle name="Normal 32 16 4" xfId="4066"/>
    <cellStyle name="Normal 32 16 4 2" xfId="9168"/>
    <cellStyle name="Normal 32 16 5" xfId="9163"/>
    <cellStyle name="Normal 32 17" xfId="1690"/>
    <cellStyle name="Normal 32 17 2" xfId="1691"/>
    <cellStyle name="Normal 32 17 2 2" xfId="5535"/>
    <cellStyle name="Normal 32 17 2 2 2" xfId="9171"/>
    <cellStyle name="Normal 32 17 2 3" xfId="9170"/>
    <cellStyle name="Normal 32 17 3" xfId="1692"/>
    <cellStyle name="Normal 32 17 3 2" xfId="5536"/>
    <cellStyle name="Normal 32 17 3 2 2" xfId="9173"/>
    <cellStyle name="Normal 32 17 3 3" xfId="9172"/>
    <cellStyle name="Normal 32 17 4" xfId="4067"/>
    <cellStyle name="Normal 32 17 4 2" xfId="9174"/>
    <cellStyle name="Normal 32 17 5" xfId="9169"/>
    <cellStyle name="Normal 32 18" xfId="1693"/>
    <cellStyle name="Normal 32 18 2" xfId="5537"/>
    <cellStyle name="Normal 32 18 2 2" xfId="9176"/>
    <cellStyle name="Normal 32 18 3" xfId="9175"/>
    <cellStyle name="Normal 32 19" xfId="1694"/>
    <cellStyle name="Normal 32 19 2" xfId="5538"/>
    <cellStyle name="Normal 32 19 2 2" xfId="9178"/>
    <cellStyle name="Normal 32 19 3" xfId="9177"/>
    <cellStyle name="Normal 32 2" xfId="1695"/>
    <cellStyle name="Normal 32 2 2" xfId="1696"/>
    <cellStyle name="Normal 32 2 2 2" xfId="5539"/>
    <cellStyle name="Normal 32 2 2 2 2" xfId="9181"/>
    <cellStyle name="Normal 32 2 2 3" xfId="9180"/>
    <cellStyle name="Normal 32 2 3" xfId="1697"/>
    <cellStyle name="Normal 32 2 3 2" xfId="5540"/>
    <cellStyle name="Normal 32 2 3 2 2" xfId="9183"/>
    <cellStyle name="Normal 32 2 3 3" xfId="9182"/>
    <cellStyle name="Normal 32 2 4" xfId="4068"/>
    <cellStyle name="Normal 32 2 4 2" xfId="9184"/>
    <cellStyle name="Normal 32 2 5" xfId="9179"/>
    <cellStyle name="Normal 32 20" xfId="4059"/>
    <cellStyle name="Normal 32 20 2" xfId="9185"/>
    <cellStyle name="Normal 32 21" xfId="9126"/>
    <cellStyle name="Normal 32 3" xfId="1698"/>
    <cellStyle name="Normal 32 3 2" xfId="1699"/>
    <cellStyle name="Normal 32 3 2 2" xfId="5541"/>
    <cellStyle name="Normal 32 3 2 2 2" xfId="9188"/>
    <cellStyle name="Normal 32 3 2 3" xfId="9187"/>
    <cellStyle name="Normal 32 3 3" xfId="1700"/>
    <cellStyle name="Normal 32 3 3 2" xfId="5542"/>
    <cellStyle name="Normal 32 3 3 2 2" xfId="9190"/>
    <cellStyle name="Normal 32 3 3 3" xfId="9189"/>
    <cellStyle name="Normal 32 3 4" xfId="4069"/>
    <cellStyle name="Normal 32 3 4 2" xfId="9191"/>
    <cellStyle name="Normal 32 3 5" xfId="9186"/>
    <cellStyle name="Normal 32 4" xfId="1701"/>
    <cellStyle name="Normal 32 4 2" xfId="1702"/>
    <cellStyle name="Normal 32 4 2 2" xfId="5543"/>
    <cellStyle name="Normal 32 4 2 2 2" xfId="9194"/>
    <cellStyle name="Normal 32 4 2 3" xfId="9193"/>
    <cellStyle name="Normal 32 4 3" xfId="1703"/>
    <cellStyle name="Normal 32 4 3 2" xfId="5544"/>
    <cellStyle name="Normal 32 4 3 2 2" xfId="9196"/>
    <cellStyle name="Normal 32 4 3 3" xfId="9195"/>
    <cellStyle name="Normal 32 4 4" xfId="4070"/>
    <cellStyle name="Normal 32 4 4 2" xfId="9197"/>
    <cellStyle name="Normal 32 4 5" xfId="9192"/>
    <cellStyle name="Normal 32 5" xfId="1704"/>
    <cellStyle name="Normal 32 5 2" xfId="1705"/>
    <cellStyle name="Normal 32 5 2 2" xfId="5545"/>
    <cellStyle name="Normal 32 5 2 2 2" xfId="9200"/>
    <cellStyle name="Normal 32 5 2 3" xfId="9199"/>
    <cellStyle name="Normal 32 5 3" xfId="1706"/>
    <cellStyle name="Normal 32 5 3 2" xfId="5546"/>
    <cellStyle name="Normal 32 5 3 2 2" xfId="9202"/>
    <cellStyle name="Normal 32 5 3 3" xfId="9201"/>
    <cellStyle name="Normal 32 5 4" xfId="4071"/>
    <cellStyle name="Normal 32 5 4 2" xfId="9203"/>
    <cellStyle name="Normal 32 5 5" xfId="9198"/>
    <cellStyle name="Normal 32 6" xfId="1707"/>
    <cellStyle name="Normal 32 6 2" xfId="1708"/>
    <cellStyle name="Normal 32 6 2 2" xfId="5547"/>
    <cellStyle name="Normal 32 6 2 2 2" xfId="9206"/>
    <cellStyle name="Normal 32 6 2 3" xfId="9205"/>
    <cellStyle name="Normal 32 6 3" xfId="1709"/>
    <cellStyle name="Normal 32 6 3 2" xfId="5548"/>
    <cellStyle name="Normal 32 6 3 2 2" xfId="9208"/>
    <cellStyle name="Normal 32 6 3 3" xfId="9207"/>
    <cellStyle name="Normal 32 6 4" xfId="4072"/>
    <cellStyle name="Normal 32 6 4 2" xfId="9209"/>
    <cellStyle name="Normal 32 6 5" xfId="9204"/>
    <cellStyle name="Normal 32 7" xfId="1710"/>
    <cellStyle name="Normal 32 7 2" xfId="1711"/>
    <cellStyle name="Normal 32 7 2 2" xfId="5549"/>
    <cellStyle name="Normal 32 7 2 2 2" xfId="9212"/>
    <cellStyle name="Normal 32 7 2 3" xfId="9211"/>
    <cellStyle name="Normal 32 7 3" xfId="1712"/>
    <cellStyle name="Normal 32 7 3 2" xfId="5550"/>
    <cellStyle name="Normal 32 7 3 2 2" xfId="9214"/>
    <cellStyle name="Normal 32 7 3 3" xfId="9213"/>
    <cellStyle name="Normal 32 7 4" xfId="4073"/>
    <cellStyle name="Normal 32 7 4 2" xfId="9215"/>
    <cellStyle name="Normal 32 7 5" xfId="9210"/>
    <cellStyle name="Normal 32 8" xfId="1713"/>
    <cellStyle name="Normal 32 8 2" xfId="1714"/>
    <cellStyle name="Normal 32 8 2 2" xfId="5551"/>
    <cellStyle name="Normal 32 8 2 2 2" xfId="9218"/>
    <cellStyle name="Normal 32 8 2 3" xfId="9217"/>
    <cellStyle name="Normal 32 8 3" xfId="1715"/>
    <cellStyle name="Normal 32 8 3 2" xfId="5552"/>
    <cellStyle name="Normal 32 8 3 2 2" xfId="9220"/>
    <cellStyle name="Normal 32 8 3 3" xfId="9219"/>
    <cellStyle name="Normal 32 8 4" xfId="4074"/>
    <cellStyle name="Normal 32 8 4 2" xfId="9221"/>
    <cellStyle name="Normal 32 8 5" xfId="9216"/>
    <cellStyle name="Normal 32 9" xfId="1716"/>
    <cellStyle name="Normal 32 9 2" xfId="1717"/>
    <cellStyle name="Normal 32 9 2 2" xfId="5553"/>
    <cellStyle name="Normal 32 9 2 2 2" xfId="9224"/>
    <cellStyle name="Normal 32 9 2 3" xfId="9223"/>
    <cellStyle name="Normal 32 9 3" xfId="1718"/>
    <cellStyle name="Normal 32 9 3 2" xfId="5554"/>
    <cellStyle name="Normal 32 9 3 2 2" xfId="9226"/>
    <cellStyle name="Normal 32 9 3 3" xfId="9225"/>
    <cellStyle name="Normal 32 9 4" xfId="4075"/>
    <cellStyle name="Normal 32 9 4 2" xfId="9227"/>
    <cellStyle name="Normal 32 9 5" xfId="9222"/>
    <cellStyle name="Normal 33" xfId="1719"/>
    <cellStyle name="Normal 33 10" xfId="1720"/>
    <cellStyle name="Normal 33 10 2" xfId="1721"/>
    <cellStyle name="Normal 33 10 2 2" xfId="5555"/>
    <cellStyle name="Normal 33 10 2 2 2" xfId="9231"/>
    <cellStyle name="Normal 33 10 2 3" xfId="9230"/>
    <cellStyle name="Normal 33 10 3" xfId="1722"/>
    <cellStyle name="Normal 33 10 3 2" xfId="5556"/>
    <cellStyle name="Normal 33 10 3 2 2" xfId="9233"/>
    <cellStyle name="Normal 33 10 3 3" xfId="9232"/>
    <cellStyle name="Normal 33 10 4" xfId="4077"/>
    <cellStyle name="Normal 33 10 4 2" xfId="9234"/>
    <cellStyle name="Normal 33 10 5" xfId="9229"/>
    <cellStyle name="Normal 33 11" xfId="1723"/>
    <cellStyle name="Normal 33 11 2" xfId="1724"/>
    <cellStyle name="Normal 33 11 2 2" xfId="5557"/>
    <cellStyle name="Normal 33 11 2 2 2" xfId="9237"/>
    <cellStyle name="Normal 33 11 2 3" xfId="9236"/>
    <cellStyle name="Normal 33 11 3" xfId="1725"/>
    <cellStyle name="Normal 33 11 3 2" xfId="5558"/>
    <cellStyle name="Normal 33 11 3 2 2" xfId="9239"/>
    <cellStyle name="Normal 33 11 3 3" xfId="9238"/>
    <cellStyle name="Normal 33 11 4" xfId="4078"/>
    <cellStyle name="Normal 33 11 4 2" xfId="9240"/>
    <cellStyle name="Normal 33 11 5" xfId="9235"/>
    <cellStyle name="Normal 33 12" xfId="1726"/>
    <cellStyle name="Normal 33 12 2" xfId="1727"/>
    <cellStyle name="Normal 33 12 2 2" xfId="5559"/>
    <cellStyle name="Normal 33 12 2 2 2" xfId="9243"/>
    <cellStyle name="Normal 33 12 2 3" xfId="9242"/>
    <cellStyle name="Normal 33 12 3" xfId="1728"/>
    <cellStyle name="Normal 33 12 3 2" xfId="5560"/>
    <cellStyle name="Normal 33 12 3 2 2" xfId="9245"/>
    <cellStyle name="Normal 33 12 3 3" xfId="9244"/>
    <cellStyle name="Normal 33 12 4" xfId="4079"/>
    <cellStyle name="Normal 33 12 4 2" xfId="9246"/>
    <cellStyle name="Normal 33 12 5" xfId="9241"/>
    <cellStyle name="Normal 33 13" xfId="1729"/>
    <cellStyle name="Normal 33 13 2" xfId="1730"/>
    <cellStyle name="Normal 33 13 2 2" xfId="5561"/>
    <cellStyle name="Normal 33 13 2 2 2" xfId="9249"/>
    <cellStyle name="Normal 33 13 2 3" xfId="9248"/>
    <cellStyle name="Normal 33 13 3" xfId="1731"/>
    <cellStyle name="Normal 33 13 3 2" xfId="5562"/>
    <cellStyle name="Normal 33 13 3 2 2" xfId="9251"/>
    <cellStyle name="Normal 33 13 3 3" xfId="9250"/>
    <cellStyle name="Normal 33 13 4" xfId="4080"/>
    <cellStyle name="Normal 33 13 4 2" xfId="9252"/>
    <cellStyle name="Normal 33 13 5" xfId="9247"/>
    <cellStyle name="Normal 33 14" xfId="1732"/>
    <cellStyle name="Normal 33 14 2" xfId="1733"/>
    <cellStyle name="Normal 33 14 2 2" xfId="5563"/>
    <cellStyle name="Normal 33 14 2 2 2" xfId="9255"/>
    <cellStyle name="Normal 33 14 2 3" xfId="9254"/>
    <cellStyle name="Normal 33 14 3" xfId="1734"/>
    <cellStyle name="Normal 33 14 3 2" xfId="5564"/>
    <cellStyle name="Normal 33 14 3 2 2" xfId="9257"/>
    <cellStyle name="Normal 33 14 3 3" xfId="9256"/>
    <cellStyle name="Normal 33 14 4" xfId="4081"/>
    <cellStyle name="Normal 33 14 4 2" xfId="9258"/>
    <cellStyle name="Normal 33 14 5" xfId="9253"/>
    <cellStyle name="Normal 33 15" xfId="1735"/>
    <cellStyle name="Normal 33 15 2" xfId="1736"/>
    <cellStyle name="Normal 33 15 2 2" xfId="5565"/>
    <cellStyle name="Normal 33 15 2 2 2" xfId="9261"/>
    <cellStyle name="Normal 33 15 2 3" xfId="9260"/>
    <cellStyle name="Normal 33 15 3" xfId="1737"/>
    <cellStyle name="Normal 33 15 3 2" xfId="5566"/>
    <cellStyle name="Normal 33 15 3 2 2" xfId="9263"/>
    <cellStyle name="Normal 33 15 3 3" xfId="9262"/>
    <cellStyle name="Normal 33 15 4" xfId="4082"/>
    <cellStyle name="Normal 33 15 4 2" xfId="9264"/>
    <cellStyle name="Normal 33 15 5" xfId="9259"/>
    <cellStyle name="Normal 33 16" xfId="1738"/>
    <cellStyle name="Normal 33 16 2" xfId="1739"/>
    <cellStyle name="Normal 33 16 2 2" xfId="5567"/>
    <cellStyle name="Normal 33 16 2 2 2" xfId="9267"/>
    <cellStyle name="Normal 33 16 2 3" xfId="9266"/>
    <cellStyle name="Normal 33 16 3" xfId="1740"/>
    <cellStyle name="Normal 33 16 3 2" xfId="5568"/>
    <cellStyle name="Normal 33 16 3 2 2" xfId="9269"/>
    <cellStyle name="Normal 33 16 3 3" xfId="9268"/>
    <cellStyle name="Normal 33 16 4" xfId="4083"/>
    <cellStyle name="Normal 33 16 4 2" xfId="9270"/>
    <cellStyle name="Normal 33 16 5" xfId="9265"/>
    <cellStyle name="Normal 33 17" xfId="1741"/>
    <cellStyle name="Normal 33 17 2" xfId="1742"/>
    <cellStyle name="Normal 33 17 2 2" xfId="5569"/>
    <cellStyle name="Normal 33 17 2 2 2" xfId="9273"/>
    <cellStyle name="Normal 33 17 2 3" xfId="9272"/>
    <cellStyle name="Normal 33 17 3" xfId="1743"/>
    <cellStyle name="Normal 33 17 3 2" xfId="5570"/>
    <cellStyle name="Normal 33 17 3 2 2" xfId="9275"/>
    <cellStyle name="Normal 33 17 3 3" xfId="9274"/>
    <cellStyle name="Normal 33 17 4" xfId="4084"/>
    <cellStyle name="Normal 33 17 4 2" xfId="9276"/>
    <cellStyle name="Normal 33 17 5" xfId="9271"/>
    <cellStyle name="Normal 33 18" xfId="1744"/>
    <cellStyle name="Normal 33 18 2" xfId="5571"/>
    <cellStyle name="Normal 33 18 2 2" xfId="9278"/>
    <cellStyle name="Normal 33 18 3" xfId="9277"/>
    <cellStyle name="Normal 33 19" xfId="1745"/>
    <cellStyle name="Normal 33 19 2" xfId="5572"/>
    <cellStyle name="Normal 33 19 2 2" xfId="9280"/>
    <cellStyle name="Normal 33 19 3" xfId="9279"/>
    <cellStyle name="Normal 33 2" xfId="1746"/>
    <cellStyle name="Normal 33 2 2" xfId="1747"/>
    <cellStyle name="Normal 33 2 2 2" xfId="5573"/>
    <cellStyle name="Normal 33 2 2 2 2" xfId="9283"/>
    <cellStyle name="Normal 33 2 2 3" xfId="9282"/>
    <cellStyle name="Normal 33 2 3" xfId="1748"/>
    <cellStyle name="Normal 33 2 3 2" xfId="5574"/>
    <cellStyle name="Normal 33 2 3 2 2" xfId="9285"/>
    <cellStyle name="Normal 33 2 3 3" xfId="9284"/>
    <cellStyle name="Normal 33 2 4" xfId="4085"/>
    <cellStyle name="Normal 33 2 4 2" xfId="9286"/>
    <cellStyle name="Normal 33 2 5" xfId="9281"/>
    <cellStyle name="Normal 33 20" xfId="4076"/>
    <cellStyle name="Normal 33 20 2" xfId="9287"/>
    <cellStyle name="Normal 33 21" xfId="9228"/>
    <cellStyle name="Normal 33 3" xfId="1749"/>
    <cellStyle name="Normal 33 3 2" xfId="1750"/>
    <cellStyle name="Normal 33 3 2 2" xfId="5575"/>
    <cellStyle name="Normal 33 3 2 2 2" xfId="9290"/>
    <cellStyle name="Normal 33 3 2 3" xfId="9289"/>
    <cellStyle name="Normal 33 3 3" xfId="1751"/>
    <cellStyle name="Normal 33 3 3 2" xfId="5576"/>
    <cellStyle name="Normal 33 3 3 2 2" xfId="9292"/>
    <cellStyle name="Normal 33 3 3 3" xfId="9291"/>
    <cellStyle name="Normal 33 3 4" xfId="4086"/>
    <cellStyle name="Normal 33 3 4 2" xfId="9293"/>
    <cellStyle name="Normal 33 3 5" xfId="9288"/>
    <cellStyle name="Normal 33 4" xfId="1752"/>
    <cellStyle name="Normal 33 4 2" xfId="1753"/>
    <cellStyle name="Normal 33 4 2 2" xfId="5577"/>
    <cellStyle name="Normal 33 4 2 2 2" xfId="9296"/>
    <cellStyle name="Normal 33 4 2 3" xfId="9295"/>
    <cellStyle name="Normal 33 4 3" xfId="1754"/>
    <cellStyle name="Normal 33 4 3 2" xfId="5578"/>
    <cellStyle name="Normal 33 4 3 2 2" xfId="9298"/>
    <cellStyle name="Normal 33 4 3 3" xfId="9297"/>
    <cellStyle name="Normal 33 4 4" xfId="4087"/>
    <cellStyle name="Normal 33 4 4 2" xfId="9299"/>
    <cellStyle name="Normal 33 4 5" xfId="9294"/>
    <cellStyle name="Normal 33 5" xfId="1755"/>
    <cellStyle name="Normal 33 5 2" xfId="1756"/>
    <cellStyle name="Normal 33 5 2 2" xfId="5579"/>
    <cellStyle name="Normal 33 5 2 2 2" xfId="9302"/>
    <cellStyle name="Normal 33 5 2 3" xfId="9301"/>
    <cellStyle name="Normal 33 5 3" xfId="1757"/>
    <cellStyle name="Normal 33 5 3 2" xfId="5580"/>
    <cellStyle name="Normal 33 5 3 2 2" xfId="9304"/>
    <cellStyle name="Normal 33 5 3 3" xfId="9303"/>
    <cellStyle name="Normal 33 5 4" xfId="4088"/>
    <cellStyle name="Normal 33 5 4 2" xfId="9305"/>
    <cellStyle name="Normal 33 5 5" xfId="9300"/>
    <cellStyle name="Normal 33 6" xfId="1758"/>
    <cellStyle name="Normal 33 6 2" xfId="1759"/>
    <cellStyle name="Normal 33 6 2 2" xfId="5581"/>
    <cellStyle name="Normal 33 6 2 2 2" xfId="9308"/>
    <cellStyle name="Normal 33 6 2 3" xfId="9307"/>
    <cellStyle name="Normal 33 6 3" xfId="1760"/>
    <cellStyle name="Normal 33 6 3 2" xfId="5582"/>
    <cellStyle name="Normal 33 6 3 2 2" xfId="9310"/>
    <cellStyle name="Normal 33 6 3 3" xfId="9309"/>
    <cellStyle name="Normal 33 6 4" xfId="4089"/>
    <cellStyle name="Normal 33 6 4 2" xfId="9311"/>
    <cellStyle name="Normal 33 6 5" xfId="9306"/>
    <cellStyle name="Normal 33 7" xfId="1761"/>
    <cellStyle name="Normal 33 7 2" xfId="1762"/>
    <cellStyle name="Normal 33 7 2 2" xfId="5583"/>
    <cellStyle name="Normal 33 7 2 2 2" xfId="9314"/>
    <cellStyle name="Normal 33 7 2 3" xfId="9313"/>
    <cellStyle name="Normal 33 7 3" xfId="1763"/>
    <cellStyle name="Normal 33 7 3 2" xfId="5584"/>
    <cellStyle name="Normal 33 7 3 2 2" xfId="9316"/>
    <cellStyle name="Normal 33 7 3 3" xfId="9315"/>
    <cellStyle name="Normal 33 7 4" xfId="4090"/>
    <cellStyle name="Normal 33 7 4 2" xfId="9317"/>
    <cellStyle name="Normal 33 7 5" xfId="9312"/>
    <cellStyle name="Normal 33 8" xfId="1764"/>
    <cellStyle name="Normal 33 8 2" xfId="1765"/>
    <cellStyle name="Normal 33 8 2 2" xfId="5585"/>
    <cellStyle name="Normal 33 8 2 2 2" xfId="9320"/>
    <cellStyle name="Normal 33 8 2 3" xfId="9319"/>
    <cellStyle name="Normal 33 8 3" xfId="1766"/>
    <cellStyle name="Normal 33 8 3 2" xfId="5586"/>
    <cellStyle name="Normal 33 8 3 2 2" xfId="9322"/>
    <cellStyle name="Normal 33 8 3 3" xfId="9321"/>
    <cellStyle name="Normal 33 8 4" xfId="4091"/>
    <cellStyle name="Normal 33 8 4 2" xfId="9323"/>
    <cellStyle name="Normal 33 8 5" xfId="9318"/>
    <cellStyle name="Normal 33 9" xfId="1767"/>
    <cellStyle name="Normal 33 9 2" xfId="1768"/>
    <cellStyle name="Normal 33 9 2 2" xfId="5587"/>
    <cellStyle name="Normal 33 9 2 2 2" xfId="9326"/>
    <cellStyle name="Normal 33 9 2 3" xfId="9325"/>
    <cellStyle name="Normal 33 9 3" xfId="1769"/>
    <cellStyle name="Normal 33 9 3 2" xfId="5588"/>
    <cellStyle name="Normal 33 9 3 2 2" xfId="9328"/>
    <cellStyle name="Normal 33 9 3 3" xfId="9327"/>
    <cellStyle name="Normal 33 9 4" xfId="4092"/>
    <cellStyle name="Normal 33 9 4 2" xfId="9329"/>
    <cellStyle name="Normal 33 9 5" xfId="9324"/>
    <cellStyle name="Normal 34" xfId="1770"/>
    <cellStyle name="Normal 34 10" xfId="1771"/>
    <cellStyle name="Normal 34 10 2" xfId="1772"/>
    <cellStyle name="Normal 34 10 2 2" xfId="5589"/>
    <cellStyle name="Normal 34 10 2 2 2" xfId="9333"/>
    <cellStyle name="Normal 34 10 2 3" xfId="9332"/>
    <cellStyle name="Normal 34 10 3" xfId="1773"/>
    <cellStyle name="Normal 34 10 3 2" xfId="5590"/>
    <cellStyle name="Normal 34 10 3 2 2" xfId="9335"/>
    <cellStyle name="Normal 34 10 3 3" xfId="9334"/>
    <cellStyle name="Normal 34 10 4" xfId="4094"/>
    <cellStyle name="Normal 34 10 4 2" xfId="9336"/>
    <cellStyle name="Normal 34 10 5" xfId="9331"/>
    <cellStyle name="Normal 34 11" xfId="1774"/>
    <cellStyle name="Normal 34 11 2" xfId="1775"/>
    <cellStyle name="Normal 34 11 2 2" xfId="5591"/>
    <cellStyle name="Normal 34 11 2 2 2" xfId="9339"/>
    <cellStyle name="Normal 34 11 2 3" xfId="9338"/>
    <cellStyle name="Normal 34 11 3" xfId="1776"/>
    <cellStyle name="Normal 34 11 3 2" xfId="5592"/>
    <cellStyle name="Normal 34 11 3 2 2" xfId="9341"/>
    <cellStyle name="Normal 34 11 3 3" xfId="9340"/>
    <cellStyle name="Normal 34 11 4" xfId="4095"/>
    <cellStyle name="Normal 34 11 4 2" xfId="9342"/>
    <cellStyle name="Normal 34 11 5" xfId="9337"/>
    <cellStyle name="Normal 34 12" xfId="1777"/>
    <cellStyle name="Normal 34 12 2" xfId="1778"/>
    <cellStyle name="Normal 34 12 2 2" xfId="5593"/>
    <cellStyle name="Normal 34 12 2 2 2" xfId="9345"/>
    <cellStyle name="Normal 34 12 2 3" xfId="9344"/>
    <cellStyle name="Normal 34 12 3" xfId="1779"/>
    <cellStyle name="Normal 34 12 3 2" xfId="5594"/>
    <cellStyle name="Normal 34 12 3 2 2" xfId="9347"/>
    <cellStyle name="Normal 34 12 3 3" xfId="9346"/>
    <cellStyle name="Normal 34 12 4" xfId="4096"/>
    <cellStyle name="Normal 34 12 4 2" xfId="9348"/>
    <cellStyle name="Normal 34 12 5" xfId="9343"/>
    <cellStyle name="Normal 34 13" xfId="1780"/>
    <cellStyle name="Normal 34 13 2" xfId="1781"/>
    <cellStyle name="Normal 34 13 2 2" xfId="5595"/>
    <cellStyle name="Normal 34 13 2 2 2" xfId="9351"/>
    <cellStyle name="Normal 34 13 2 3" xfId="9350"/>
    <cellStyle name="Normal 34 13 3" xfId="1782"/>
    <cellStyle name="Normal 34 13 3 2" xfId="5596"/>
    <cellStyle name="Normal 34 13 3 2 2" xfId="9353"/>
    <cellStyle name="Normal 34 13 3 3" xfId="9352"/>
    <cellStyle name="Normal 34 13 4" xfId="4097"/>
    <cellStyle name="Normal 34 13 4 2" xfId="9354"/>
    <cellStyle name="Normal 34 13 5" xfId="9349"/>
    <cellStyle name="Normal 34 14" xfId="1783"/>
    <cellStyle name="Normal 34 14 2" xfId="1784"/>
    <cellStyle name="Normal 34 14 2 2" xfId="5597"/>
    <cellStyle name="Normal 34 14 2 2 2" xfId="9357"/>
    <cellStyle name="Normal 34 14 2 3" xfId="9356"/>
    <cellStyle name="Normal 34 14 3" xfId="1785"/>
    <cellStyle name="Normal 34 14 3 2" xfId="5598"/>
    <cellStyle name="Normal 34 14 3 2 2" xfId="9359"/>
    <cellStyle name="Normal 34 14 3 3" xfId="9358"/>
    <cellStyle name="Normal 34 14 4" xfId="4098"/>
    <cellStyle name="Normal 34 14 4 2" xfId="9360"/>
    <cellStyle name="Normal 34 14 5" xfId="9355"/>
    <cellStyle name="Normal 34 15" xfId="1786"/>
    <cellStyle name="Normal 34 15 2" xfId="1787"/>
    <cellStyle name="Normal 34 15 2 2" xfId="5599"/>
    <cellStyle name="Normal 34 15 2 2 2" xfId="9363"/>
    <cellStyle name="Normal 34 15 2 3" xfId="9362"/>
    <cellStyle name="Normal 34 15 3" xfId="1788"/>
    <cellStyle name="Normal 34 15 3 2" xfId="5600"/>
    <cellStyle name="Normal 34 15 3 2 2" xfId="9365"/>
    <cellStyle name="Normal 34 15 3 3" xfId="9364"/>
    <cellStyle name="Normal 34 15 4" xfId="4099"/>
    <cellStyle name="Normal 34 15 4 2" xfId="9366"/>
    <cellStyle name="Normal 34 15 5" xfId="9361"/>
    <cellStyle name="Normal 34 16" xfId="1789"/>
    <cellStyle name="Normal 34 16 2" xfId="1790"/>
    <cellStyle name="Normal 34 16 2 2" xfId="5601"/>
    <cellStyle name="Normal 34 16 2 2 2" xfId="9369"/>
    <cellStyle name="Normal 34 16 2 3" xfId="9368"/>
    <cellStyle name="Normal 34 16 3" xfId="1791"/>
    <cellStyle name="Normal 34 16 3 2" xfId="5602"/>
    <cellStyle name="Normal 34 16 3 2 2" xfId="9371"/>
    <cellStyle name="Normal 34 16 3 3" xfId="9370"/>
    <cellStyle name="Normal 34 16 4" xfId="4100"/>
    <cellStyle name="Normal 34 16 4 2" xfId="9372"/>
    <cellStyle name="Normal 34 16 5" xfId="9367"/>
    <cellStyle name="Normal 34 17" xfId="1792"/>
    <cellStyle name="Normal 34 17 2" xfId="1793"/>
    <cellStyle name="Normal 34 17 2 2" xfId="5603"/>
    <cellStyle name="Normal 34 17 2 2 2" xfId="9375"/>
    <cellStyle name="Normal 34 17 2 3" xfId="9374"/>
    <cellStyle name="Normal 34 17 3" xfId="1794"/>
    <cellStyle name="Normal 34 17 3 2" xfId="5604"/>
    <cellStyle name="Normal 34 17 3 2 2" xfId="9377"/>
    <cellStyle name="Normal 34 17 3 3" xfId="9376"/>
    <cellStyle name="Normal 34 17 4" xfId="4101"/>
    <cellStyle name="Normal 34 17 4 2" xfId="9378"/>
    <cellStyle name="Normal 34 17 5" xfId="9373"/>
    <cellStyle name="Normal 34 18" xfId="1795"/>
    <cellStyle name="Normal 34 18 2" xfId="5605"/>
    <cellStyle name="Normal 34 18 2 2" xfId="9380"/>
    <cellStyle name="Normal 34 18 3" xfId="9379"/>
    <cellStyle name="Normal 34 19" xfId="1796"/>
    <cellStyle name="Normal 34 19 2" xfId="5606"/>
    <cellStyle name="Normal 34 19 2 2" xfId="9382"/>
    <cellStyle name="Normal 34 19 3" xfId="9381"/>
    <cellStyle name="Normal 34 2" xfId="1797"/>
    <cellStyle name="Normal 34 2 2" xfId="1798"/>
    <cellStyle name="Normal 34 2 2 2" xfId="5607"/>
    <cellStyle name="Normal 34 2 2 2 2" xfId="9385"/>
    <cellStyle name="Normal 34 2 2 3" xfId="9384"/>
    <cellStyle name="Normal 34 2 3" xfId="1799"/>
    <cellStyle name="Normal 34 2 3 2" xfId="5608"/>
    <cellStyle name="Normal 34 2 3 2 2" xfId="9387"/>
    <cellStyle name="Normal 34 2 3 3" xfId="9386"/>
    <cellStyle name="Normal 34 2 4" xfId="4102"/>
    <cellStyle name="Normal 34 2 4 2" xfId="9388"/>
    <cellStyle name="Normal 34 2 5" xfId="9383"/>
    <cellStyle name="Normal 34 20" xfId="4093"/>
    <cellStyle name="Normal 34 20 2" xfId="9389"/>
    <cellStyle name="Normal 34 21" xfId="9330"/>
    <cellStyle name="Normal 34 3" xfId="1800"/>
    <cellStyle name="Normal 34 3 2" xfId="1801"/>
    <cellStyle name="Normal 34 3 2 2" xfId="5609"/>
    <cellStyle name="Normal 34 3 2 2 2" xfId="9392"/>
    <cellStyle name="Normal 34 3 2 3" xfId="9391"/>
    <cellStyle name="Normal 34 3 3" xfId="1802"/>
    <cellStyle name="Normal 34 3 3 2" xfId="5610"/>
    <cellStyle name="Normal 34 3 3 2 2" xfId="9394"/>
    <cellStyle name="Normal 34 3 3 3" xfId="9393"/>
    <cellStyle name="Normal 34 3 4" xfId="4103"/>
    <cellStyle name="Normal 34 3 4 2" xfId="9395"/>
    <cellStyle name="Normal 34 3 5" xfId="9390"/>
    <cellStyle name="Normal 34 4" xfId="1803"/>
    <cellStyle name="Normal 34 4 2" xfId="1804"/>
    <cellStyle name="Normal 34 4 2 2" xfId="5611"/>
    <cellStyle name="Normal 34 4 2 2 2" xfId="9398"/>
    <cellStyle name="Normal 34 4 2 3" xfId="9397"/>
    <cellStyle name="Normal 34 4 3" xfId="1805"/>
    <cellStyle name="Normal 34 4 3 2" xfId="5612"/>
    <cellStyle name="Normal 34 4 3 2 2" xfId="9400"/>
    <cellStyle name="Normal 34 4 3 3" xfId="9399"/>
    <cellStyle name="Normal 34 4 4" xfId="4104"/>
    <cellStyle name="Normal 34 4 4 2" xfId="9401"/>
    <cellStyle name="Normal 34 4 5" xfId="9396"/>
    <cellStyle name="Normal 34 5" xfId="1806"/>
    <cellStyle name="Normal 34 5 2" xfId="1807"/>
    <cellStyle name="Normal 34 5 2 2" xfId="5613"/>
    <cellStyle name="Normal 34 5 2 2 2" xfId="9404"/>
    <cellStyle name="Normal 34 5 2 3" xfId="9403"/>
    <cellStyle name="Normal 34 5 3" xfId="1808"/>
    <cellStyle name="Normal 34 5 3 2" xfId="5614"/>
    <cellStyle name="Normal 34 5 3 2 2" xfId="9406"/>
    <cellStyle name="Normal 34 5 3 3" xfId="9405"/>
    <cellStyle name="Normal 34 5 4" xfId="4105"/>
    <cellStyle name="Normal 34 5 4 2" xfId="9407"/>
    <cellStyle name="Normal 34 5 5" xfId="9402"/>
    <cellStyle name="Normal 34 6" xfId="1809"/>
    <cellStyle name="Normal 34 6 2" xfId="1810"/>
    <cellStyle name="Normal 34 6 2 2" xfId="5615"/>
    <cellStyle name="Normal 34 6 2 2 2" xfId="9410"/>
    <cellStyle name="Normal 34 6 2 3" xfId="9409"/>
    <cellStyle name="Normal 34 6 3" xfId="1811"/>
    <cellStyle name="Normal 34 6 3 2" xfId="5616"/>
    <cellStyle name="Normal 34 6 3 2 2" xfId="9412"/>
    <cellStyle name="Normal 34 6 3 3" xfId="9411"/>
    <cellStyle name="Normal 34 6 4" xfId="4106"/>
    <cellStyle name="Normal 34 6 4 2" xfId="9413"/>
    <cellStyle name="Normal 34 6 5" xfId="9408"/>
    <cellStyle name="Normal 34 7" xfId="1812"/>
    <cellStyle name="Normal 34 7 2" xfId="1813"/>
    <cellStyle name="Normal 34 7 2 2" xfId="5617"/>
    <cellStyle name="Normal 34 7 2 2 2" xfId="9416"/>
    <cellStyle name="Normal 34 7 2 3" xfId="9415"/>
    <cellStyle name="Normal 34 7 3" xfId="1814"/>
    <cellStyle name="Normal 34 7 3 2" xfId="5618"/>
    <cellStyle name="Normal 34 7 3 2 2" xfId="9418"/>
    <cellStyle name="Normal 34 7 3 3" xfId="9417"/>
    <cellStyle name="Normal 34 7 4" xfId="4107"/>
    <cellStyle name="Normal 34 7 4 2" xfId="9419"/>
    <cellStyle name="Normal 34 7 5" xfId="9414"/>
    <cellStyle name="Normal 34 8" xfId="1815"/>
    <cellStyle name="Normal 34 8 2" xfId="1816"/>
    <cellStyle name="Normal 34 8 2 2" xfId="5619"/>
    <cellStyle name="Normal 34 8 2 2 2" xfId="9422"/>
    <cellStyle name="Normal 34 8 2 3" xfId="9421"/>
    <cellStyle name="Normal 34 8 3" xfId="1817"/>
    <cellStyle name="Normal 34 8 3 2" xfId="5620"/>
    <cellStyle name="Normal 34 8 3 2 2" xfId="9424"/>
    <cellStyle name="Normal 34 8 3 3" xfId="9423"/>
    <cellStyle name="Normal 34 8 4" xfId="4108"/>
    <cellStyle name="Normal 34 8 4 2" xfId="9425"/>
    <cellStyle name="Normal 34 8 5" xfId="9420"/>
    <cellStyle name="Normal 34 9" xfId="1818"/>
    <cellStyle name="Normal 34 9 2" xfId="1819"/>
    <cellStyle name="Normal 34 9 2 2" xfId="5621"/>
    <cellStyle name="Normal 34 9 2 2 2" xfId="9428"/>
    <cellStyle name="Normal 34 9 2 3" xfId="9427"/>
    <cellStyle name="Normal 34 9 3" xfId="1820"/>
    <cellStyle name="Normal 34 9 3 2" xfId="5622"/>
    <cellStyle name="Normal 34 9 3 2 2" xfId="9430"/>
    <cellStyle name="Normal 34 9 3 3" xfId="9429"/>
    <cellStyle name="Normal 34 9 4" xfId="4109"/>
    <cellStyle name="Normal 34 9 4 2" xfId="9431"/>
    <cellStyle name="Normal 34 9 5" xfId="9426"/>
    <cellStyle name="Normal 35" xfId="1821"/>
    <cellStyle name="Normal 35 10" xfId="1822"/>
    <cellStyle name="Normal 35 10 2" xfId="1823"/>
    <cellStyle name="Normal 35 10 2 2" xfId="5623"/>
    <cellStyle name="Normal 35 10 2 2 2" xfId="9435"/>
    <cellStyle name="Normal 35 10 2 3" xfId="9434"/>
    <cellStyle name="Normal 35 10 3" xfId="1824"/>
    <cellStyle name="Normal 35 10 3 2" xfId="5624"/>
    <cellStyle name="Normal 35 10 3 2 2" xfId="9437"/>
    <cellStyle name="Normal 35 10 3 3" xfId="9436"/>
    <cellStyle name="Normal 35 10 4" xfId="4111"/>
    <cellStyle name="Normal 35 10 4 2" xfId="9438"/>
    <cellStyle name="Normal 35 10 5" xfId="9433"/>
    <cellStyle name="Normal 35 11" xfId="1825"/>
    <cellStyle name="Normal 35 11 2" xfId="1826"/>
    <cellStyle name="Normal 35 11 2 2" xfId="5625"/>
    <cellStyle name="Normal 35 11 2 2 2" xfId="9441"/>
    <cellStyle name="Normal 35 11 2 3" xfId="9440"/>
    <cellStyle name="Normal 35 11 3" xfId="1827"/>
    <cellStyle name="Normal 35 11 3 2" xfId="5626"/>
    <cellStyle name="Normal 35 11 3 2 2" xfId="9443"/>
    <cellStyle name="Normal 35 11 3 3" xfId="9442"/>
    <cellStyle name="Normal 35 11 4" xfId="4112"/>
    <cellStyle name="Normal 35 11 4 2" xfId="9444"/>
    <cellStyle name="Normal 35 11 5" xfId="9439"/>
    <cellStyle name="Normal 35 12" xfId="1828"/>
    <cellStyle name="Normal 35 12 2" xfId="1829"/>
    <cellStyle name="Normal 35 12 2 2" xfId="5627"/>
    <cellStyle name="Normal 35 12 2 2 2" xfId="9447"/>
    <cellStyle name="Normal 35 12 2 3" xfId="9446"/>
    <cellStyle name="Normal 35 12 3" xfId="1830"/>
    <cellStyle name="Normal 35 12 3 2" xfId="5628"/>
    <cellStyle name="Normal 35 12 3 2 2" xfId="9449"/>
    <cellStyle name="Normal 35 12 3 3" xfId="9448"/>
    <cellStyle name="Normal 35 12 4" xfId="4113"/>
    <cellStyle name="Normal 35 12 4 2" xfId="9450"/>
    <cellStyle name="Normal 35 12 5" xfId="9445"/>
    <cellStyle name="Normal 35 13" xfId="1831"/>
    <cellStyle name="Normal 35 13 2" xfId="1832"/>
    <cellStyle name="Normal 35 13 2 2" xfId="5629"/>
    <cellStyle name="Normal 35 13 2 2 2" xfId="9453"/>
    <cellStyle name="Normal 35 13 2 3" xfId="9452"/>
    <cellStyle name="Normal 35 13 3" xfId="1833"/>
    <cellStyle name="Normal 35 13 3 2" xfId="5630"/>
    <cellStyle name="Normal 35 13 3 2 2" xfId="9455"/>
    <cellStyle name="Normal 35 13 3 3" xfId="9454"/>
    <cellStyle name="Normal 35 13 4" xfId="4114"/>
    <cellStyle name="Normal 35 13 4 2" xfId="9456"/>
    <cellStyle name="Normal 35 13 5" xfId="9451"/>
    <cellStyle name="Normal 35 14" xfId="1834"/>
    <cellStyle name="Normal 35 14 2" xfId="1835"/>
    <cellStyle name="Normal 35 14 2 2" xfId="5631"/>
    <cellStyle name="Normal 35 14 2 2 2" xfId="9459"/>
    <cellStyle name="Normal 35 14 2 3" xfId="9458"/>
    <cellStyle name="Normal 35 14 3" xfId="1836"/>
    <cellStyle name="Normal 35 14 3 2" xfId="5632"/>
    <cellStyle name="Normal 35 14 3 2 2" xfId="9461"/>
    <cellStyle name="Normal 35 14 3 3" xfId="9460"/>
    <cellStyle name="Normal 35 14 4" xfId="4115"/>
    <cellStyle name="Normal 35 14 4 2" xfId="9462"/>
    <cellStyle name="Normal 35 14 5" xfId="9457"/>
    <cellStyle name="Normal 35 15" xfId="1837"/>
    <cellStyle name="Normal 35 15 2" xfId="1838"/>
    <cellStyle name="Normal 35 15 2 2" xfId="5633"/>
    <cellStyle name="Normal 35 15 2 2 2" xfId="9465"/>
    <cellStyle name="Normal 35 15 2 3" xfId="9464"/>
    <cellStyle name="Normal 35 15 3" xfId="1839"/>
    <cellStyle name="Normal 35 15 3 2" xfId="5634"/>
    <cellStyle name="Normal 35 15 3 2 2" xfId="9467"/>
    <cellStyle name="Normal 35 15 3 3" xfId="9466"/>
    <cellStyle name="Normal 35 15 4" xfId="4116"/>
    <cellStyle name="Normal 35 15 4 2" xfId="9468"/>
    <cellStyle name="Normal 35 15 5" xfId="9463"/>
    <cellStyle name="Normal 35 16" xfId="1840"/>
    <cellStyle name="Normal 35 16 2" xfId="1841"/>
    <cellStyle name="Normal 35 16 2 2" xfId="5635"/>
    <cellStyle name="Normal 35 16 2 2 2" xfId="9471"/>
    <cellStyle name="Normal 35 16 2 3" xfId="9470"/>
    <cellStyle name="Normal 35 16 3" xfId="1842"/>
    <cellStyle name="Normal 35 16 3 2" xfId="5636"/>
    <cellStyle name="Normal 35 16 3 2 2" xfId="9473"/>
    <cellStyle name="Normal 35 16 3 3" xfId="9472"/>
    <cellStyle name="Normal 35 16 4" xfId="4117"/>
    <cellStyle name="Normal 35 16 4 2" xfId="9474"/>
    <cellStyle name="Normal 35 16 5" xfId="9469"/>
    <cellStyle name="Normal 35 17" xfId="1843"/>
    <cellStyle name="Normal 35 17 2" xfId="1844"/>
    <cellStyle name="Normal 35 17 2 2" xfId="5637"/>
    <cellStyle name="Normal 35 17 2 2 2" xfId="9477"/>
    <cellStyle name="Normal 35 17 2 3" xfId="9476"/>
    <cellStyle name="Normal 35 17 3" xfId="1845"/>
    <cellStyle name="Normal 35 17 3 2" xfId="5638"/>
    <cellStyle name="Normal 35 17 3 2 2" xfId="9479"/>
    <cellStyle name="Normal 35 17 3 3" xfId="9478"/>
    <cellStyle name="Normal 35 17 4" xfId="4118"/>
    <cellStyle name="Normal 35 17 4 2" xfId="9480"/>
    <cellStyle name="Normal 35 17 5" xfId="9475"/>
    <cellStyle name="Normal 35 18" xfId="1846"/>
    <cellStyle name="Normal 35 18 2" xfId="5639"/>
    <cellStyle name="Normal 35 18 2 2" xfId="9482"/>
    <cellStyle name="Normal 35 18 3" xfId="9481"/>
    <cellStyle name="Normal 35 19" xfId="1847"/>
    <cellStyle name="Normal 35 19 2" xfId="5640"/>
    <cellStyle name="Normal 35 19 2 2" xfId="9484"/>
    <cellStyle name="Normal 35 19 3" xfId="9483"/>
    <cellStyle name="Normal 35 2" xfId="1848"/>
    <cellStyle name="Normal 35 2 2" xfId="1849"/>
    <cellStyle name="Normal 35 2 2 2" xfId="5641"/>
    <cellStyle name="Normal 35 2 2 2 2" xfId="9487"/>
    <cellStyle name="Normal 35 2 2 3" xfId="9486"/>
    <cellStyle name="Normal 35 2 3" xfId="1850"/>
    <cellStyle name="Normal 35 2 3 2" xfId="5642"/>
    <cellStyle name="Normal 35 2 3 2 2" xfId="9489"/>
    <cellStyle name="Normal 35 2 3 3" xfId="9488"/>
    <cellStyle name="Normal 35 2 4" xfId="4119"/>
    <cellStyle name="Normal 35 2 4 2" xfId="9490"/>
    <cellStyle name="Normal 35 2 5" xfId="9485"/>
    <cellStyle name="Normal 35 20" xfId="4110"/>
    <cellStyle name="Normal 35 20 2" xfId="9491"/>
    <cellStyle name="Normal 35 21" xfId="9432"/>
    <cellStyle name="Normal 35 3" xfId="1851"/>
    <cellStyle name="Normal 35 3 2" xfId="1852"/>
    <cellStyle name="Normal 35 3 2 2" xfId="5643"/>
    <cellStyle name="Normal 35 3 2 2 2" xfId="9494"/>
    <cellStyle name="Normal 35 3 2 3" xfId="9493"/>
    <cellStyle name="Normal 35 3 3" xfId="1853"/>
    <cellStyle name="Normal 35 3 3 2" xfId="5644"/>
    <cellStyle name="Normal 35 3 3 2 2" xfId="9496"/>
    <cellStyle name="Normal 35 3 3 3" xfId="9495"/>
    <cellStyle name="Normal 35 3 4" xfId="4120"/>
    <cellStyle name="Normal 35 3 4 2" xfId="9497"/>
    <cellStyle name="Normal 35 3 5" xfId="9492"/>
    <cellStyle name="Normal 35 4" xfId="1854"/>
    <cellStyle name="Normal 35 4 2" xfId="1855"/>
    <cellStyle name="Normal 35 4 2 2" xfId="5645"/>
    <cellStyle name="Normal 35 4 2 2 2" xfId="9500"/>
    <cellStyle name="Normal 35 4 2 3" xfId="9499"/>
    <cellStyle name="Normal 35 4 3" xfId="1856"/>
    <cellStyle name="Normal 35 4 3 2" xfId="5646"/>
    <cellStyle name="Normal 35 4 3 2 2" xfId="9502"/>
    <cellStyle name="Normal 35 4 3 3" xfId="9501"/>
    <cellStyle name="Normal 35 4 4" xfId="4121"/>
    <cellStyle name="Normal 35 4 4 2" xfId="9503"/>
    <cellStyle name="Normal 35 4 5" xfId="9498"/>
    <cellStyle name="Normal 35 5" xfId="1857"/>
    <cellStyle name="Normal 35 5 2" xfId="1858"/>
    <cellStyle name="Normal 35 5 2 2" xfId="5647"/>
    <cellStyle name="Normal 35 5 2 2 2" xfId="9506"/>
    <cellStyle name="Normal 35 5 2 3" xfId="9505"/>
    <cellStyle name="Normal 35 5 3" xfId="1859"/>
    <cellStyle name="Normal 35 5 3 2" xfId="5648"/>
    <cellStyle name="Normal 35 5 3 2 2" xfId="9508"/>
    <cellStyle name="Normal 35 5 3 3" xfId="9507"/>
    <cellStyle name="Normal 35 5 4" xfId="4122"/>
    <cellStyle name="Normal 35 5 4 2" xfId="9509"/>
    <cellStyle name="Normal 35 5 5" xfId="9504"/>
    <cellStyle name="Normal 35 6" xfId="1860"/>
    <cellStyle name="Normal 35 6 2" xfId="1861"/>
    <cellStyle name="Normal 35 6 2 2" xfId="5649"/>
    <cellStyle name="Normal 35 6 2 2 2" xfId="9512"/>
    <cellStyle name="Normal 35 6 2 3" xfId="9511"/>
    <cellStyle name="Normal 35 6 3" xfId="1862"/>
    <cellStyle name="Normal 35 6 3 2" xfId="5650"/>
    <cellStyle name="Normal 35 6 3 2 2" xfId="9514"/>
    <cellStyle name="Normal 35 6 3 3" xfId="9513"/>
    <cellStyle name="Normal 35 6 4" xfId="4123"/>
    <cellStyle name="Normal 35 6 4 2" xfId="9515"/>
    <cellStyle name="Normal 35 6 5" xfId="9510"/>
    <cellStyle name="Normal 35 7" xfId="1863"/>
    <cellStyle name="Normal 35 7 2" xfId="1864"/>
    <cellStyle name="Normal 35 7 2 2" xfId="5651"/>
    <cellStyle name="Normal 35 7 2 2 2" xfId="9518"/>
    <cellStyle name="Normal 35 7 2 3" xfId="9517"/>
    <cellStyle name="Normal 35 7 3" xfId="1865"/>
    <cellStyle name="Normal 35 7 3 2" xfId="5652"/>
    <cellStyle name="Normal 35 7 3 2 2" xfId="9520"/>
    <cellStyle name="Normal 35 7 3 3" xfId="9519"/>
    <cellStyle name="Normal 35 7 4" xfId="4124"/>
    <cellStyle name="Normal 35 7 4 2" xfId="9521"/>
    <cellStyle name="Normal 35 7 5" xfId="9516"/>
    <cellStyle name="Normal 35 8" xfId="1866"/>
    <cellStyle name="Normal 35 8 2" xfId="1867"/>
    <cellStyle name="Normal 35 8 2 2" xfId="5653"/>
    <cellStyle name="Normal 35 8 2 2 2" xfId="9524"/>
    <cellStyle name="Normal 35 8 2 3" xfId="9523"/>
    <cellStyle name="Normal 35 8 3" xfId="1868"/>
    <cellStyle name="Normal 35 8 3 2" xfId="5654"/>
    <cellStyle name="Normal 35 8 3 2 2" xfId="9526"/>
    <cellStyle name="Normal 35 8 3 3" xfId="9525"/>
    <cellStyle name="Normal 35 8 4" xfId="4125"/>
    <cellStyle name="Normal 35 8 4 2" xfId="9527"/>
    <cellStyle name="Normal 35 8 5" xfId="9522"/>
    <cellStyle name="Normal 35 9" xfId="1869"/>
    <cellStyle name="Normal 35 9 2" xfId="1870"/>
    <cellStyle name="Normal 35 9 2 2" xfId="5655"/>
    <cellStyle name="Normal 35 9 2 2 2" xfId="9530"/>
    <cellStyle name="Normal 35 9 2 3" xfId="9529"/>
    <cellStyle name="Normal 35 9 3" xfId="1871"/>
    <cellStyle name="Normal 35 9 3 2" xfId="5656"/>
    <cellStyle name="Normal 35 9 3 2 2" xfId="9532"/>
    <cellStyle name="Normal 35 9 3 3" xfId="9531"/>
    <cellStyle name="Normal 35 9 4" xfId="4126"/>
    <cellStyle name="Normal 35 9 4 2" xfId="9533"/>
    <cellStyle name="Normal 35 9 5" xfId="9528"/>
    <cellStyle name="Normal 36" xfId="1872"/>
    <cellStyle name="Normal 36 10" xfId="1873"/>
    <cellStyle name="Normal 36 10 2" xfId="1874"/>
    <cellStyle name="Normal 36 10 2 2" xfId="5657"/>
    <cellStyle name="Normal 36 10 2 2 2" xfId="9537"/>
    <cellStyle name="Normal 36 10 2 3" xfId="9536"/>
    <cellStyle name="Normal 36 10 3" xfId="1875"/>
    <cellStyle name="Normal 36 10 3 2" xfId="5658"/>
    <cellStyle name="Normal 36 10 3 2 2" xfId="9539"/>
    <cellStyle name="Normal 36 10 3 3" xfId="9538"/>
    <cellStyle name="Normal 36 10 4" xfId="4128"/>
    <cellStyle name="Normal 36 10 4 2" xfId="9540"/>
    <cellStyle name="Normal 36 10 5" xfId="9535"/>
    <cellStyle name="Normal 36 11" xfId="1876"/>
    <cellStyle name="Normal 36 11 2" xfId="1877"/>
    <cellStyle name="Normal 36 11 2 2" xfId="5659"/>
    <cellStyle name="Normal 36 11 2 2 2" xfId="9543"/>
    <cellStyle name="Normal 36 11 2 3" xfId="9542"/>
    <cellStyle name="Normal 36 11 3" xfId="1878"/>
    <cellStyle name="Normal 36 11 3 2" xfId="5660"/>
    <cellStyle name="Normal 36 11 3 2 2" xfId="9545"/>
    <cellStyle name="Normal 36 11 3 3" xfId="9544"/>
    <cellStyle name="Normal 36 11 4" xfId="4129"/>
    <cellStyle name="Normal 36 11 4 2" xfId="9546"/>
    <cellStyle name="Normal 36 11 5" xfId="9541"/>
    <cellStyle name="Normal 36 12" xfId="1879"/>
    <cellStyle name="Normal 36 12 2" xfId="1880"/>
    <cellStyle name="Normal 36 12 2 2" xfId="5661"/>
    <cellStyle name="Normal 36 12 2 2 2" xfId="9549"/>
    <cellStyle name="Normal 36 12 2 3" xfId="9548"/>
    <cellStyle name="Normal 36 12 3" xfId="1881"/>
    <cellStyle name="Normal 36 12 3 2" xfId="5662"/>
    <cellStyle name="Normal 36 12 3 2 2" xfId="9551"/>
    <cellStyle name="Normal 36 12 3 3" xfId="9550"/>
    <cellStyle name="Normal 36 12 4" xfId="4130"/>
    <cellStyle name="Normal 36 12 4 2" xfId="9552"/>
    <cellStyle name="Normal 36 12 5" xfId="9547"/>
    <cellStyle name="Normal 36 13" xfId="1882"/>
    <cellStyle name="Normal 36 13 2" xfId="1883"/>
    <cellStyle name="Normal 36 13 2 2" xfId="5663"/>
    <cellStyle name="Normal 36 13 2 2 2" xfId="9555"/>
    <cellStyle name="Normal 36 13 2 3" xfId="9554"/>
    <cellStyle name="Normal 36 13 3" xfId="1884"/>
    <cellStyle name="Normal 36 13 3 2" xfId="5664"/>
    <cellStyle name="Normal 36 13 3 2 2" xfId="9557"/>
    <cellStyle name="Normal 36 13 3 3" xfId="9556"/>
    <cellStyle name="Normal 36 13 4" xfId="4131"/>
    <cellStyle name="Normal 36 13 4 2" xfId="9558"/>
    <cellStyle name="Normal 36 13 5" xfId="9553"/>
    <cellStyle name="Normal 36 14" xfId="1885"/>
    <cellStyle name="Normal 36 14 2" xfId="1886"/>
    <cellStyle name="Normal 36 14 2 2" xfId="5665"/>
    <cellStyle name="Normal 36 14 2 2 2" xfId="9561"/>
    <cellStyle name="Normal 36 14 2 3" xfId="9560"/>
    <cellStyle name="Normal 36 14 3" xfId="1887"/>
    <cellStyle name="Normal 36 14 3 2" xfId="5666"/>
    <cellStyle name="Normal 36 14 3 2 2" xfId="9563"/>
    <cellStyle name="Normal 36 14 3 3" xfId="9562"/>
    <cellStyle name="Normal 36 14 4" xfId="4132"/>
    <cellStyle name="Normal 36 14 4 2" xfId="9564"/>
    <cellStyle name="Normal 36 14 5" xfId="9559"/>
    <cellStyle name="Normal 36 15" xfId="1888"/>
    <cellStyle name="Normal 36 15 2" xfId="1889"/>
    <cellStyle name="Normal 36 15 2 2" xfId="5667"/>
    <cellStyle name="Normal 36 15 2 2 2" xfId="9567"/>
    <cellStyle name="Normal 36 15 2 3" xfId="9566"/>
    <cellStyle name="Normal 36 15 3" xfId="1890"/>
    <cellStyle name="Normal 36 15 3 2" xfId="5668"/>
    <cellStyle name="Normal 36 15 3 2 2" xfId="9569"/>
    <cellStyle name="Normal 36 15 3 3" xfId="9568"/>
    <cellStyle name="Normal 36 15 4" xfId="4133"/>
    <cellStyle name="Normal 36 15 4 2" xfId="9570"/>
    <cellStyle name="Normal 36 15 5" xfId="9565"/>
    <cellStyle name="Normal 36 16" xfId="1891"/>
    <cellStyle name="Normal 36 16 2" xfId="1892"/>
    <cellStyle name="Normal 36 16 2 2" xfId="5669"/>
    <cellStyle name="Normal 36 16 2 2 2" xfId="9573"/>
    <cellStyle name="Normal 36 16 2 3" xfId="9572"/>
    <cellStyle name="Normal 36 16 3" xfId="1893"/>
    <cellStyle name="Normal 36 16 3 2" xfId="5670"/>
    <cellStyle name="Normal 36 16 3 2 2" xfId="9575"/>
    <cellStyle name="Normal 36 16 3 3" xfId="9574"/>
    <cellStyle name="Normal 36 16 4" xfId="4134"/>
    <cellStyle name="Normal 36 16 4 2" xfId="9576"/>
    <cellStyle name="Normal 36 16 5" xfId="9571"/>
    <cellStyle name="Normal 36 17" xfId="1894"/>
    <cellStyle name="Normal 36 17 2" xfId="1895"/>
    <cellStyle name="Normal 36 17 2 2" xfId="5671"/>
    <cellStyle name="Normal 36 17 2 2 2" xfId="9579"/>
    <cellStyle name="Normal 36 17 2 3" xfId="9578"/>
    <cellStyle name="Normal 36 17 3" xfId="1896"/>
    <cellStyle name="Normal 36 17 3 2" xfId="5672"/>
    <cellStyle name="Normal 36 17 3 2 2" xfId="9581"/>
    <cellStyle name="Normal 36 17 3 3" xfId="9580"/>
    <cellStyle name="Normal 36 17 4" xfId="4135"/>
    <cellStyle name="Normal 36 17 4 2" xfId="9582"/>
    <cellStyle name="Normal 36 17 5" xfId="9577"/>
    <cellStyle name="Normal 36 18" xfId="1897"/>
    <cellStyle name="Normal 36 18 2" xfId="5673"/>
    <cellStyle name="Normal 36 18 2 2" xfId="9584"/>
    <cellStyle name="Normal 36 18 3" xfId="9583"/>
    <cellStyle name="Normal 36 19" xfId="1898"/>
    <cellStyle name="Normal 36 19 2" xfId="5674"/>
    <cellStyle name="Normal 36 19 2 2" xfId="9586"/>
    <cellStyle name="Normal 36 19 3" xfId="9585"/>
    <cellStyle name="Normal 36 2" xfId="1899"/>
    <cellStyle name="Normal 36 2 2" xfId="1900"/>
    <cellStyle name="Normal 36 2 2 2" xfId="5675"/>
    <cellStyle name="Normal 36 2 2 2 2" xfId="9589"/>
    <cellStyle name="Normal 36 2 2 3" xfId="9588"/>
    <cellStyle name="Normal 36 2 3" xfId="1901"/>
    <cellStyle name="Normal 36 2 3 2" xfId="5676"/>
    <cellStyle name="Normal 36 2 3 2 2" xfId="9591"/>
    <cellStyle name="Normal 36 2 3 3" xfId="9590"/>
    <cellStyle name="Normal 36 2 4" xfId="4136"/>
    <cellStyle name="Normal 36 2 4 2" xfId="9592"/>
    <cellStyle name="Normal 36 2 5" xfId="9587"/>
    <cellStyle name="Normal 36 20" xfId="4127"/>
    <cellStyle name="Normal 36 20 2" xfId="9593"/>
    <cellStyle name="Normal 36 21" xfId="9534"/>
    <cellStyle name="Normal 36 3" xfId="1902"/>
    <cellStyle name="Normal 36 3 2" xfId="1903"/>
    <cellStyle name="Normal 36 3 2 2" xfId="5677"/>
    <cellStyle name="Normal 36 3 2 2 2" xfId="9596"/>
    <cellStyle name="Normal 36 3 2 3" xfId="9595"/>
    <cellStyle name="Normal 36 3 3" xfId="1904"/>
    <cellStyle name="Normal 36 3 3 2" xfId="5678"/>
    <cellStyle name="Normal 36 3 3 2 2" xfId="9598"/>
    <cellStyle name="Normal 36 3 3 3" xfId="9597"/>
    <cellStyle name="Normal 36 3 4" xfId="4137"/>
    <cellStyle name="Normal 36 3 4 2" xfId="9599"/>
    <cellStyle name="Normal 36 3 5" xfId="9594"/>
    <cellStyle name="Normal 36 4" xfId="1905"/>
    <cellStyle name="Normal 36 4 2" xfId="1906"/>
    <cellStyle name="Normal 36 4 2 2" xfId="5679"/>
    <cellStyle name="Normal 36 4 2 2 2" xfId="9602"/>
    <cellStyle name="Normal 36 4 2 3" xfId="9601"/>
    <cellStyle name="Normal 36 4 3" xfId="1907"/>
    <cellStyle name="Normal 36 4 3 2" xfId="5680"/>
    <cellStyle name="Normal 36 4 3 2 2" xfId="9604"/>
    <cellStyle name="Normal 36 4 3 3" xfId="9603"/>
    <cellStyle name="Normal 36 4 4" xfId="4138"/>
    <cellStyle name="Normal 36 4 4 2" xfId="9605"/>
    <cellStyle name="Normal 36 4 5" xfId="9600"/>
    <cellStyle name="Normal 36 5" xfId="1908"/>
    <cellStyle name="Normal 36 5 2" xfId="1909"/>
    <cellStyle name="Normal 36 5 2 2" xfId="5681"/>
    <cellStyle name="Normal 36 5 2 2 2" xfId="9608"/>
    <cellStyle name="Normal 36 5 2 3" xfId="9607"/>
    <cellStyle name="Normal 36 5 3" xfId="1910"/>
    <cellStyle name="Normal 36 5 3 2" xfId="5682"/>
    <cellStyle name="Normal 36 5 3 2 2" xfId="9610"/>
    <cellStyle name="Normal 36 5 3 3" xfId="9609"/>
    <cellStyle name="Normal 36 5 4" xfId="4139"/>
    <cellStyle name="Normal 36 5 4 2" xfId="9611"/>
    <cellStyle name="Normal 36 5 5" xfId="9606"/>
    <cellStyle name="Normal 36 6" xfId="1911"/>
    <cellStyle name="Normal 36 6 2" xfId="1912"/>
    <cellStyle name="Normal 36 6 2 2" xfId="5683"/>
    <cellStyle name="Normal 36 6 2 2 2" xfId="9614"/>
    <cellStyle name="Normal 36 6 2 3" xfId="9613"/>
    <cellStyle name="Normal 36 6 3" xfId="1913"/>
    <cellStyle name="Normal 36 6 3 2" xfId="5684"/>
    <cellStyle name="Normal 36 6 3 2 2" xfId="9616"/>
    <cellStyle name="Normal 36 6 3 3" xfId="9615"/>
    <cellStyle name="Normal 36 6 4" xfId="4140"/>
    <cellStyle name="Normal 36 6 4 2" xfId="9617"/>
    <cellStyle name="Normal 36 6 5" xfId="9612"/>
    <cellStyle name="Normal 36 7" xfId="1914"/>
    <cellStyle name="Normal 36 7 2" xfId="1915"/>
    <cellStyle name="Normal 36 7 2 2" xfId="5685"/>
    <cellStyle name="Normal 36 7 2 2 2" xfId="9620"/>
    <cellStyle name="Normal 36 7 2 3" xfId="9619"/>
    <cellStyle name="Normal 36 7 3" xfId="1916"/>
    <cellStyle name="Normal 36 7 3 2" xfId="5686"/>
    <cellStyle name="Normal 36 7 3 2 2" xfId="9622"/>
    <cellStyle name="Normal 36 7 3 3" xfId="9621"/>
    <cellStyle name="Normal 36 7 4" xfId="4141"/>
    <cellStyle name="Normal 36 7 4 2" xfId="9623"/>
    <cellStyle name="Normal 36 7 5" xfId="9618"/>
    <cellStyle name="Normal 36 8" xfId="1917"/>
    <cellStyle name="Normal 36 8 2" xfId="1918"/>
    <cellStyle name="Normal 36 8 2 2" xfId="5687"/>
    <cellStyle name="Normal 36 8 2 2 2" xfId="9626"/>
    <cellStyle name="Normal 36 8 2 3" xfId="9625"/>
    <cellStyle name="Normal 36 8 3" xfId="1919"/>
    <cellStyle name="Normal 36 8 3 2" xfId="5688"/>
    <cellStyle name="Normal 36 8 3 2 2" xfId="9628"/>
    <cellStyle name="Normal 36 8 3 3" xfId="9627"/>
    <cellStyle name="Normal 36 8 4" xfId="4142"/>
    <cellStyle name="Normal 36 8 4 2" xfId="9629"/>
    <cellStyle name="Normal 36 8 5" xfId="9624"/>
    <cellStyle name="Normal 36 9" xfId="1920"/>
    <cellStyle name="Normal 36 9 2" xfId="1921"/>
    <cellStyle name="Normal 36 9 2 2" xfId="5689"/>
    <cellStyle name="Normal 36 9 2 2 2" xfId="9632"/>
    <cellStyle name="Normal 36 9 2 3" xfId="9631"/>
    <cellStyle name="Normal 36 9 3" xfId="1922"/>
    <cellStyle name="Normal 36 9 3 2" xfId="5690"/>
    <cellStyle name="Normal 36 9 3 2 2" xfId="9634"/>
    <cellStyle name="Normal 36 9 3 3" xfId="9633"/>
    <cellStyle name="Normal 36 9 4" xfId="4143"/>
    <cellStyle name="Normal 36 9 4 2" xfId="9635"/>
    <cellStyle name="Normal 36 9 5" xfId="9630"/>
    <cellStyle name="Normal 37" xfId="1923"/>
    <cellStyle name="Normal 37 10" xfId="1924"/>
    <cellStyle name="Normal 37 10 2" xfId="1925"/>
    <cellStyle name="Normal 37 10 2 2" xfId="5691"/>
    <cellStyle name="Normal 37 10 2 2 2" xfId="9639"/>
    <cellStyle name="Normal 37 10 2 3" xfId="9638"/>
    <cellStyle name="Normal 37 10 3" xfId="1926"/>
    <cellStyle name="Normal 37 10 3 2" xfId="5692"/>
    <cellStyle name="Normal 37 10 3 2 2" xfId="9641"/>
    <cellStyle name="Normal 37 10 3 3" xfId="9640"/>
    <cellStyle name="Normal 37 10 4" xfId="4145"/>
    <cellStyle name="Normal 37 10 4 2" xfId="9642"/>
    <cellStyle name="Normal 37 10 5" xfId="9637"/>
    <cellStyle name="Normal 37 11" xfId="1927"/>
    <cellStyle name="Normal 37 11 2" xfId="1928"/>
    <cellStyle name="Normal 37 11 2 2" xfId="5693"/>
    <cellStyle name="Normal 37 11 2 2 2" xfId="9645"/>
    <cellStyle name="Normal 37 11 2 3" xfId="9644"/>
    <cellStyle name="Normal 37 11 3" xfId="1929"/>
    <cellStyle name="Normal 37 11 3 2" xfId="5694"/>
    <cellStyle name="Normal 37 11 3 2 2" xfId="9647"/>
    <cellStyle name="Normal 37 11 3 3" xfId="9646"/>
    <cellStyle name="Normal 37 11 4" xfId="4146"/>
    <cellStyle name="Normal 37 11 4 2" xfId="9648"/>
    <cellStyle name="Normal 37 11 5" xfId="9643"/>
    <cellStyle name="Normal 37 12" xfId="1930"/>
    <cellStyle name="Normal 37 12 2" xfId="1931"/>
    <cellStyle name="Normal 37 12 2 2" xfId="5695"/>
    <cellStyle name="Normal 37 12 2 2 2" xfId="9651"/>
    <cellStyle name="Normal 37 12 2 3" xfId="9650"/>
    <cellStyle name="Normal 37 12 3" xfId="1932"/>
    <cellStyle name="Normal 37 12 3 2" xfId="5696"/>
    <cellStyle name="Normal 37 12 3 2 2" xfId="9653"/>
    <cellStyle name="Normal 37 12 3 3" xfId="9652"/>
    <cellStyle name="Normal 37 12 4" xfId="4147"/>
    <cellStyle name="Normal 37 12 4 2" xfId="9654"/>
    <cellStyle name="Normal 37 12 5" xfId="9649"/>
    <cellStyle name="Normal 37 13" xfId="1933"/>
    <cellStyle name="Normal 37 13 2" xfId="1934"/>
    <cellStyle name="Normal 37 13 2 2" xfId="5697"/>
    <cellStyle name="Normal 37 13 2 2 2" xfId="9657"/>
    <cellStyle name="Normal 37 13 2 3" xfId="9656"/>
    <cellStyle name="Normal 37 13 3" xfId="1935"/>
    <cellStyle name="Normal 37 13 3 2" xfId="5698"/>
    <cellStyle name="Normal 37 13 3 2 2" xfId="9659"/>
    <cellStyle name="Normal 37 13 3 3" xfId="9658"/>
    <cellStyle name="Normal 37 13 4" xfId="4148"/>
    <cellStyle name="Normal 37 13 4 2" xfId="9660"/>
    <cellStyle name="Normal 37 13 5" xfId="9655"/>
    <cellStyle name="Normal 37 14" xfId="1936"/>
    <cellStyle name="Normal 37 14 2" xfId="1937"/>
    <cellStyle name="Normal 37 14 2 2" xfId="5699"/>
    <cellStyle name="Normal 37 14 2 2 2" xfId="9663"/>
    <cellStyle name="Normal 37 14 2 3" xfId="9662"/>
    <cellStyle name="Normal 37 14 3" xfId="1938"/>
    <cellStyle name="Normal 37 14 3 2" xfId="5700"/>
    <cellStyle name="Normal 37 14 3 2 2" xfId="9665"/>
    <cellStyle name="Normal 37 14 3 3" xfId="9664"/>
    <cellStyle name="Normal 37 14 4" xfId="4149"/>
    <cellStyle name="Normal 37 14 4 2" xfId="9666"/>
    <cellStyle name="Normal 37 14 5" xfId="9661"/>
    <cellStyle name="Normal 37 15" xfId="1939"/>
    <cellStyle name="Normal 37 15 2" xfId="1940"/>
    <cellStyle name="Normal 37 15 2 2" xfId="5701"/>
    <cellStyle name="Normal 37 15 2 2 2" xfId="9669"/>
    <cellStyle name="Normal 37 15 2 3" xfId="9668"/>
    <cellStyle name="Normal 37 15 3" xfId="1941"/>
    <cellStyle name="Normal 37 15 3 2" xfId="5702"/>
    <cellStyle name="Normal 37 15 3 2 2" xfId="9671"/>
    <cellStyle name="Normal 37 15 3 3" xfId="9670"/>
    <cellStyle name="Normal 37 15 4" xfId="4150"/>
    <cellStyle name="Normal 37 15 4 2" xfId="9672"/>
    <cellStyle name="Normal 37 15 5" xfId="9667"/>
    <cellStyle name="Normal 37 16" xfId="1942"/>
    <cellStyle name="Normal 37 16 2" xfId="1943"/>
    <cellStyle name="Normal 37 16 2 2" xfId="5703"/>
    <cellStyle name="Normal 37 16 2 2 2" xfId="9675"/>
    <cellStyle name="Normal 37 16 2 3" xfId="9674"/>
    <cellStyle name="Normal 37 16 3" xfId="1944"/>
    <cellStyle name="Normal 37 16 3 2" xfId="5704"/>
    <cellStyle name="Normal 37 16 3 2 2" xfId="9677"/>
    <cellStyle name="Normal 37 16 3 3" xfId="9676"/>
    <cellStyle name="Normal 37 16 4" xfId="4151"/>
    <cellStyle name="Normal 37 16 4 2" xfId="9678"/>
    <cellStyle name="Normal 37 16 5" xfId="9673"/>
    <cellStyle name="Normal 37 17" xfId="1945"/>
    <cellStyle name="Normal 37 17 2" xfId="1946"/>
    <cellStyle name="Normal 37 17 2 2" xfId="5705"/>
    <cellStyle name="Normal 37 17 2 2 2" xfId="9681"/>
    <cellStyle name="Normal 37 17 2 3" xfId="9680"/>
    <cellStyle name="Normal 37 17 3" xfId="1947"/>
    <cellStyle name="Normal 37 17 3 2" xfId="5706"/>
    <cellStyle name="Normal 37 17 3 2 2" xfId="9683"/>
    <cellStyle name="Normal 37 17 3 3" xfId="9682"/>
    <cellStyle name="Normal 37 17 4" xfId="4152"/>
    <cellStyle name="Normal 37 17 4 2" xfId="9684"/>
    <cellStyle name="Normal 37 17 5" xfId="9679"/>
    <cellStyle name="Normal 37 18" xfId="1948"/>
    <cellStyle name="Normal 37 18 2" xfId="5707"/>
    <cellStyle name="Normal 37 18 2 2" xfId="9686"/>
    <cellStyle name="Normal 37 18 3" xfId="9685"/>
    <cellStyle name="Normal 37 19" xfId="1949"/>
    <cellStyle name="Normal 37 19 2" xfId="5708"/>
    <cellStyle name="Normal 37 19 2 2" xfId="9688"/>
    <cellStyle name="Normal 37 19 3" xfId="9687"/>
    <cellStyle name="Normal 37 2" xfId="1950"/>
    <cellStyle name="Normal 37 2 2" xfId="1951"/>
    <cellStyle name="Normal 37 2 2 2" xfId="5709"/>
    <cellStyle name="Normal 37 2 2 2 2" xfId="9691"/>
    <cellStyle name="Normal 37 2 2 3" xfId="9690"/>
    <cellStyle name="Normal 37 2 3" xfId="1952"/>
    <cellStyle name="Normal 37 2 3 2" xfId="5710"/>
    <cellStyle name="Normal 37 2 3 2 2" xfId="9693"/>
    <cellStyle name="Normal 37 2 3 3" xfId="9692"/>
    <cellStyle name="Normal 37 2 4" xfId="4153"/>
    <cellStyle name="Normal 37 2 4 2" xfId="9694"/>
    <cellStyle name="Normal 37 2 5" xfId="9689"/>
    <cellStyle name="Normal 37 20" xfId="4144"/>
    <cellStyle name="Normal 37 20 2" xfId="9695"/>
    <cellStyle name="Normal 37 21" xfId="9636"/>
    <cellStyle name="Normal 37 3" xfId="1953"/>
    <cellStyle name="Normal 37 3 2" xfId="1954"/>
    <cellStyle name="Normal 37 3 2 2" xfId="5711"/>
    <cellStyle name="Normal 37 3 2 2 2" xfId="9698"/>
    <cellStyle name="Normal 37 3 2 3" xfId="9697"/>
    <cellStyle name="Normal 37 3 3" xfId="1955"/>
    <cellStyle name="Normal 37 3 3 2" xfId="5712"/>
    <cellStyle name="Normal 37 3 3 2 2" xfId="9700"/>
    <cellStyle name="Normal 37 3 3 3" xfId="9699"/>
    <cellStyle name="Normal 37 3 4" xfId="4154"/>
    <cellStyle name="Normal 37 3 4 2" xfId="9701"/>
    <cellStyle name="Normal 37 3 5" xfId="9696"/>
    <cellStyle name="Normal 37 4" xfId="1956"/>
    <cellStyle name="Normal 37 4 2" xfId="1957"/>
    <cellStyle name="Normal 37 4 2 2" xfId="5713"/>
    <cellStyle name="Normal 37 4 2 2 2" xfId="9704"/>
    <cellStyle name="Normal 37 4 2 3" xfId="9703"/>
    <cellStyle name="Normal 37 4 3" xfId="1958"/>
    <cellStyle name="Normal 37 4 3 2" xfId="5714"/>
    <cellStyle name="Normal 37 4 3 2 2" xfId="9706"/>
    <cellStyle name="Normal 37 4 3 3" xfId="9705"/>
    <cellStyle name="Normal 37 4 4" xfId="4155"/>
    <cellStyle name="Normal 37 4 4 2" xfId="9707"/>
    <cellStyle name="Normal 37 4 5" xfId="9702"/>
    <cellStyle name="Normal 37 5" xfId="1959"/>
    <cellStyle name="Normal 37 5 2" xfId="1960"/>
    <cellStyle name="Normal 37 5 2 2" xfId="5715"/>
    <cellStyle name="Normal 37 5 2 2 2" xfId="9710"/>
    <cellStyle name="Normal 37 5 2 3" xfId="9709"/>
    <cellStyle name="Normal 37 5 3" xfId="1961"/>
    <cellStyle name="Normal 37 5 3 2" xfId="5716"/>
    <cellStyle name="Normal 37 5 3 2 2" xfId="9712"/>
    <cellStyle name="Normal 37 5 3 3" xfId="9711"/>
    <cellStyle name="Normal 37 5 4" xfId="4156"/>
    <cellStyle name="Normal 37 5 4 2" xfId="9713"/>
    <cellStyle name="Normal 37 5 5" xfId="9708"/>
    <cellStyle name="Normal 37 6" xfId="1962"/>
    <cellStyle name="Normal 37 6 2" xfId="1963"/>
    <cellStyle name="Normal 37 6 2 2" xfId="5717"/>
    <cellStyle name="Normal 37 6 2 2 2" xfId="9716"/>
    <cellStyle name="Normal 37 6 2 3" xfId="9715"/>
    <cellStyle name="Normal 37 6 3" xfId="1964"/>
    <cellStyle name="Normal 37 6 3 2" xfId="5718"/>
    <cellStyle name="Normal 37 6 3 2 2" xfId="9718"/>
    <cellStyle name="Normal 37 6 3 3" xfId="9717"/>
    <cellStyle name="Normal 37 6 4" xfId="4157"/>
    <cellStyle name="Normal 37 6 4 2" xfId="9719"/>
    <cellStyle name="Normal 37 6 5" xfId="9714"/>
    <cellStyle name="Normal 37 7" xfId="1965"/>
    <cellStyle name="Normal 37 7 2" xfId="1966"/>
    <cellStyle name="Normal 37 7 2 2" xfId="5719"/>
    <cellStyle name="Normal 37 7 2 2 2" xfId="9722"/>
    <cellStyle name="Normal 37 7 2 3" xfId="9721"/>
    <cellStyle name="Normal 37 7 3" xfId="1967"/>
    <cellStyle name="Normal 37 7 3 2" xfId="5720"/>
    <cellStyle name="Normal 37 7 3 2 2" xfId="9724"/>
    <cellStyle name="Normal 37 7 3 3" xfId="9723"/>
    <cellStyle name="Normal 37 7 4" xfId="4158"/>
    <cellStyle name="Normal 37 7 4 2" xfId="9725"/>
    <cellStyle name="Normal 37 7 5" xfId="9720"/>
    <cellStyle name="Normal 37 8" xfId="1968"/>
    <cellStyle name="Normal 37 8 2" xfId="1969"/>
    <cellStyle name="Normal 37 8 2 2" xfId="5721"/>
    <cellStyle name="Normal 37 8 2 2 2" xfId="9728"/>
    <cellStyle name="Normal 37 8 2 3" xfId="9727"/>
    <cellStyle name="Normal 37 8 3" xfId="1970"/>
    <cellStyle name="Normal 37 8 3 2" xfId="5722"/>
    <cellStyle name="Normal 37 8 3 2 2" xfId="9730"/>
    <cellStyle name="Normal 37 8 3 3" xfId="9729"/>
    <cellStyle name="Normal 37 8 4" xfId="4159"/>
    <cellStyle name="Normal 37 8 4 2" xfId="9731"/>
    <cellStyle name="Normal 37 8 5" xfId="9726"/>
    <cellStyle name="Normal 37 9" xfId="1971"/>
    <cellStyle name="Normal 37 9 2" xfId="1972"/>
    <cellStyle name="Normal 37 9 2 2" xfId="5723"/>
    <cellStyle name="Normal 37 9 2 2 2" xfId="9734"/>
    <cellStyle name="Normal 37 9 2 3" xfId="9733"/>
    <cellStyle name="Normal 37 9 3" xfId="1973"/>
    <cellStyle name="Normal 37 9 3 2" xfId="5724"/>
    <cellStyle name="Normal 37 9 3 2 2" xfId="9736"/>
    <cellStyle name="Normal 37 9 3 3" xfId="9735"/>
    <cellStyle name="Normal 37 9 4" xfId="4160"/>
    <cellStyle name="Normal 37 9 4 2" xfId="9737"/>
    <cellStyle name="Normal 37 9 5" xfId="9732"/>
    <cellStyle name="Normal 38" xfId="1974"/>
    <cellStyle name="Normal 38 10" xfId="1975"/>
    <cellStyle name="Normal 38 10 2" xfId="1976"/>
    <cellStyle name="Normal 38 10 2 2" xfId="5725"/>
    <cellStyle name="Normal 38 10 2 2 2" xfId="9741"/>
    <cellStyle name="Normal 38 10 2 3" xfId="9740"/>
    <cellStyle name="Normal 38 10 3" xfId="1977"/>
    <cellStyle name="Normal 38 10 3 2" xfId="5726"/>
    <cellStyle name="Normal 38 10 3 2 2" xfId="9743"/>
    <cellStyle name="Normal 38 10 3 3" xfId="9742"/>
    <cellStyle name="Normal 38 10 4" xfId="4162"/>
    <cellStyle name="Normal 38 10 4 2" xfId="9744"/>
    <cellStyle name="Normal 38 10 5" xfId="9739"/>
    <cellStyle name="Normal 38 11" xfId="1978"/>
    <cellStyle name="Normal 38 11 2" xfId="1979"/>
    <cellStyle name="Normal 38 11 2 2" xfId="5727"/>
    <cellStyle name="Normal 38 11 2 2 2" xfId="9747"/>
    <cellStyle name="Normal 38 11 2 3" xfId="9746"/>
    <cellStyle name="Normal 38 11 3" xfId="1980"/>
    <cellStyle name="Normal 38 11 3 2" xfId="5728"/>
    <cellStyle name="Normal 38 11 3 2 2" xfId="9749"/>
    <cellStyle name="Normal 38 11 3 3" xfId="9748"/>
    <cellStyle name="Normal 38 11 4" xfId="4163"/>
    <cellStyle name="Normal 38 11 4 2" xfId="9750"/>
    <cellStyle name="Normal 38 11 5" xfId="9745"/>
    <cellStyle name="Normal 38 12" xfId="1981"/>
    <cellStyle name="Normal 38 12 2" xfId="1982"/>
    <cellStyle name="Normal 38 12 2 2" xfId="5729"/>
    <cellStyle name="Normal 38 12 2 2 2" xfId="9753"/>
    <cellStyle name="Normal 38 12 2 3" xfId="9752"/>
    <cellStyle name="Normal 38 12 3" xfId="1983"/>
    <cellStyle name="Normal 38 12 3 2" xfId="5730"/>
    <cellStyle name="Normal 38 12 3 2 2" xfId="9755"/>
    <cellStyle name="Normal 38 12 3 3" xfId="9754"/>
    <cellStyle name="Normal 38 12 4" xfId="4164"/>
    <cellStyle name="Normal 38 12 4 2" xfId="9756"/>
    <cellStyle name="Normal 38 12 5" xfId="9751"/>
    <cellStyle name="Normal 38 13" xfId="1984"/>
    <cellStyle name="Normal 38 13 2" xfId="1985"/>
    <cellStyle name="Normal 38 13 2 2" xfId="5731"/>
    <cellStyle name="Normal 38 13 2 2 2" xfId="9759"/>
    <cellStyle name="Normal 38 13 2 3" xfId="9758"/>
    <cellStyle name="Normal 38 13 3" xfId="1986"/>
    <cellStyle name="Normal 38 13 3 2" xfId="5732"/>
    <cellStyle name="Normal 38 13 3 2 2" xfId="9761"/>
    <cellStyle name="Normal 38 13 3 3" xfId="9760"/>
    <cellStyle name="Normal 38 13 4" xfId="4165"/>
    <cellStyle name="Normal 38 13 4 2" xfId="9762"/>
    <cellStyle name="Normal 38 13 5" xfId="9757"/>
    <cellStyle name="Normal 38 14" xfId="1987"/>
    <cellStyle name="Normal 38 14 2" xfId="1988"/>
    <cellStyle name="Normal 38 14 2 2" xfId="5733"/>
    <cellStyle name="Normal 38 14 2 2 2" xfId="9765"/>
    <cellStyle name="Normal 38 14 2 3" xfId="9764"/>
    <cellStyle name="Normal 38 14 3" xfId="1989"/>
    <cellStyle name="Normal 38 14 3 2" xfId="5734"/>
    <cellStyle name="Normal 38 14 3 2 2" xfId="9767"/>
    <cellStyle name="Normal 38 14 3 3" xfId="9766"/>
    <cellStyle name="Normal 38 14 4" xfId="4166"/>
    <cellStyle name="Normal 38 14 4 2" xfId="9768"/>
    <cellStyle name="Normal 38 14 5" xfId="9763"/>
    <cellStyle name="Normal 38 15" xfId="1990"/>
    <cellStyle name="Normal 38 15 2" xfId="1991"/>
    <cellStyle name="Normal 38 15 2 2" xfId="5735"/>
    <cellStyle name="Normal 38 15 2 2 2" xfId="9771"/>
    <cellStyle name="Normal 38 15 2 3" xfId="9770"/>
    <cellStyle name="Normal 38 15 3" xfId="1992"/>
    <cellStyle name="Normal 38 15 3 2" xfId="5736"/>
    <cellStyle name="Normal 38 15 3 2 2" xfId="9773"/>
    <cellStyle name="Normal 38 15 3 3" xfId="9772"/>
    <cellStyle name="Normal 38 15 4" xfId="4167"/>
    <cellStyle name="Normal 38 15 4 2" xfId="9774"/>
    <cellStyle name="Normal 38 15 5" xfId="9769"/>
    <cellStyle name="Normal 38 16" xfId="1993"/>
    <cellStyle name="Normal 38 16 2" xfId="1994"/>
    <cellStyle name="Normal 38 16 2 2" xfId="5737"/>
    <cellStyle name="Normal 38 16 2 2 2" xfId="9777"/>
    <cellStyle name="Normal 38 16 2 3" xfId="9776"/>
    <cellStyle name="Normal 38 16 3" xfId="1995"/>
    <cellStyle name="Normal 38 16 3 2" xfId="5738"/>
    <cellStyle name="Normal 38 16 3 2 2" xfId="9779"/>
    <cellStyle name="Normal 38 16 3 3" xfId="9778"/>
    <cellStyle name="Normal 38 16 4" xfId="4168"/>
    <cellStyle name="Normal 38 16 4 2" xfId="9780"/>
    <cellStyle name="Normal 38 16 5" xfId="9775"/>
    <cellStyle name="Normal 38 17" xfId="1996"/>
    <cellStyle name="Normal 38 17 2" xfId="1997"/>
    <cellStyle name="Normal 38 17 2 2" xfId="5739"/>
    <cellStyle name="Normal 38 17 2 2 2" xfId="9783"/>
    <cellStyle name="Normal 38 17 2 3" xfId="9782"/>
    <cellStyle name="Normal 38 17 3" xfId="1998"/>
    <cellStyle name="Normal 38 17 3 2" xfId="5740"/>
    <cellStyle name="Normal 38 17 3 2 2" xfId="9785"/>
    <cellStyle name="Normal 38 17 3 3" xfId="9784"/>
    <cellStyle name="Normal 38 17 4" xfId="4169"/>
    <cellStyle name="Normal 38 17 4 2" xfId="9786"/>
    <cellStyle name="Normal 38 17 5" xfId="9781"/>
    <cellStyle name="Normal 38 18" xfId="1999"/>
    <cellStyle name="Normal 38 18 2" xfId="5741"/>
    <cellStyle name="Normal 38 18 2 2" xfId="9788"/>
    <cellStyle name="Normal 38 18 3" xfId="9787"/>
    <cellStyle name="Normal 38 19" xfId="2000"/>
    <cellStyle name="Normal 38 19 2" xfId="5742"/>
    <cellStyle name="Normal 38 19 2 2" xfId="9790"/>
    <cellStyle name="Normal 38 19 3" xfId="9789"/>
    <cellStyle name="Normal 38 2" xfId="2001"/>
    <cellStyle name="Normal 38 2 2" xfId="2002"/>
    <cellStyle name="Normal 38 2 2 2" xfId="5743"/>
    <cellStyle name="Normal 38 2 2 2 2" xfId="9793"/>
    <cellStyle name="Normal 38 2 2 3" xfId="9792"/>
    <cellStyle name="Normal 38 2 3" xfId="2003"/>
    <cellStyle name="Normal 38 2 3 2" xfId="5744"/>
    <cellStyle name="Normal 38 2 3 2 2" xfId="9795"/>
    <cellStyle name="Normal 38 2 3 3" xfId="9794"/>
    <cellStyle name="Normal 38 2 4" xfId="4170"/>
    <cellStyle name="Normal 38 2 4 2" xfId="9796"/>
    <cellStyle name="Normal 38 2 5" xfId="9791"/>
    <cellStyle name="Normal 38 20" xfId="4161"/>
    <cellStyle name="Normal 38 20 2" xfId="9797"/>
    <cellStyle name="Normal 38 21" xfId="9738"/>
    <cellStyle name="Normal 38 3" xfId="2004"/>
    <cellStyle name="Normal 38 3 2" xfId="2005"/>
    <cellStyle name="Normal 38 3 2 2" xfId="5745"/>
    <cellStyle name="Normal 38 3 2 2 2" xfId="9800"/>
    <cellStyle name="Normal 38 3 2 3" xfId="9799"/>
    <cellStyle name="Normal 38 3 3" xfId="2006"/>
    <cellStyle name="Normal 38 3 3 2" xfId="5746"/>
    <cellStyle name="Normal 38 3 3 2 2" xfId="9802"/>
    <cellStyle name="Normal 38 3 3 3" xfId="9801"/>
    <cellStyle name="Normal 38 3 4" xfId="4171"/>
    <cellStyle name="Normal 38 3 4 2" xfId="9803"/>
    <cellStyle name="Normal 38 3 5" xfId="9798"/>
    <cellStyle name="Normal 38 4" xfId="2007"/>
    <cellStyle name="Normal 38 4 2" xfId="2008"/>
    <cellStyle name="Normal 38 4 2 2" xfId="5747"/>
    <cellStyle name="Normal 38 4 2 2 2" xfId="9806"/>
    <cellStyle name="Normal 38 4 2 3" xfId="9805"/>
    <cellStyle name="Normal 38 4 3" xfId="2009"/>
    <cellStyle name="Normal 38 4 3 2" xfId="5748"/>
    <cellStyle name="Normal 38 4 3 2 2" xfId="9808"/>
    <cellStyle name="Normal 38 4 3 3" xfId="9807"/>
    <cellStyle name="Normal 38 4 4" xfId="4172"/>
    <cellStyle name="Normal 38 4 4 2" xfId="9809"/>
    <cellStyle name="Normal 38 4 5" xfId="9804"/>
    <cellStyle name="Normal 38 5" xfId="2010"/>
    <cellStyle name="Normal 38 5 2" xfId="2011"/>
    <cellStyle name="Normal 38 5 2 2" xfId="5749"/>
    <cellStyle name="Normal 38 5 2 2 2" xfId="9812"/>
    <cellStyle name="Normal 38 5 2 3" xfId="9811"/>
    <cellStyle name="Normal 38 5 3" xfId="2012"/>
    <cellStyle name="Normal 38 5 3 2" xfId="5750"/>
    <cellStyle name="Normal 38 5 3 2 2" xfId="9814"/>
    <cellStyle name="Normal 38 5 3 3" xfId="9813"/>
    <cellStyle name="Normal 38 5 4" xfId="4173"/>
    <cellStyle name="Normal 38 5 4 2" xfId="9815"/>
    <cellStyle name="Normal 38 5 5" xfId="9810"/>
    <cellStyle name="Normal 38 6" xfId="2013"/>
    <cellStyle name="Normal 38 6 2" xfId="2014"/>
    <cellStyle name="Normal 38 6 2 2" xfId="5751"/>
    <cellStyle name="Normal 38 6 2 2 2" xfId="9818"/>
    <cellStyle name="Normal 38 6 2 3" xfId="9817"/>
    <cellStyle name="Normal 38 6 3" xfId="2015"/>
    <cellStyle name="Normal 38 6 3 2" xfId="5752"/>
    <cellStyle name="Normal 38 6 3 2 2" xfId="9820"/>
    <cellStyle name="Normal 38 6 3 3" xfId="9819"/>
    <cellStyle name="Normal 38 6 4" xfId="4174"/>
    <cellStyle name="Normal 38 6 4 2" xfId="9821"/>
    <cellStyle name="Normal 38 6 5" xfId="9816"/>
    <cellStyle name="Normal 38 7" xfId="2016"/>
    <cellStyle name="Normal 38 7 2" xfId="2017"/>
    <cellStyle name="Normal 38 7 2 2" xfId="5753"/>
    <cellStyle name="Normal 38 7 2 2 2" xfId="9824"/>
    <cellStyle name="Normal 38 7 2 3" xfId="9823"/>
    <cellStyle name="Normal 38 7 3" xfId="2018"/>
    <cellStyle name="Normal 38 7 3 2" xfId="5754"/>
    <cellStyle name="Normal 38 7 3 2 2" xfId="9826"/>
    <cellStyle name="Normal 38 7 3 3" xfId="9825"/>
    <cellStyle name="Normal 38 7 4" xfId="4175"/>
    <cellStyle name="Normal 38 7 4 2" xfId="9827"/>
    <cellStyle name="Normal 38 7 5" xfId="9822"/>
    <cellStyle name="Normal 38 8" xfId="2019"/>
    <cellStyle name="Normal 38 8 2" xfId="2020"/>
    <cellStyle name="Normal 38 8 2 2" xfId="5755"/>
    <cellStyle name="Normal 38 8 2 2 2" xfId="9830"/>
    <cellStyle name="Normal 38 8 2 3" xfId="9829"/>
    <cellStyle name="Normal 38 8 3" xfId="2021"/>
    <cellStyle name="Normal 38 8 3 2" xfId="5756"/>
    <cellStyle name="Normal 38 8 3 2 2" xfId="9832"/>
    <cellStyle name="Normal 38 8 3 3" xfId="9831"/>
    <cellStyle name="Normal 38 8 4" xfId="4176"/>
    <cellStyle name="Normal 38 8 4 2" xfId="9833"/>
    <cellStyle name="Normal 38 8 5" xfId="9828"/>
    <cellStyle name="Normal 38 9" xfId="2022"/>
    <cellStyle name="Normal 38 9 2" xfId="2023"/>
    <cellStyle name="Normal 38 9 2 2" xfId="5757"/>
    <cellStyle name="Normal 38 9 2 2 2" xfId="9836"/>
    <cellStyle name="Normal 38 9 2 3" xfId="9835"/>
    <cellStyle name="Normal 38 9 3" xfId="2024"/>
    <cellStyle name="Normal 38 9 3 2" xfId="5758"/>
    <cellStyle name="Normal 38 9 3 2 2" xfId="9838"/>
    <cellStyle name="Normal 38 9 3 3" xfId="9837"/>
    <cellStyle name="Normal 38 9 4" xfId="4177"/>
    <cellStyle name="Normal 38 9 4 2" xfId="9839"/>
    <cellStyle name="Normal 38 9 5" xfId="9834"/>
    <cellStyle name="Normal 39" xfId="2025"/>
    <cellStyle name="Normal 39 10" xfId="2026"/>
    <cellStyle name="Normal 39 10 2" xfId="2027"/>
    <cellStyle name="Normal 39 10 2 2" xfId="5759"/>
    <cellStyle name="Normal 39 10 2 2 2" xfId="9843"/>
    <cellStyle name="Normal 39 10 2 3" xfId="9842"/>
    <cellStyle name="Normal 39 10 3" xfId="2028"/>
    <cellStyle name="Normal 39 10 3 2" xfId="5760"/>
    <cellStyle name="Normal 39 10 3 2 2" xfId="9845"/>
    <cellStyle name="Normal 39 10 3 3" xfId="9844"/>
    <cellStyle name="Normal 39 10 4" xfId="4179"/>
    <cellStyle name="Normal 39 10 4 2" xfId="9846"/>
    <cellStyle name="Normal 39 10 5" xfId="9841"/>
    <cellStyle name="Normal 39 11" xfId="2029"/>
    <cellStyle name="Normal 39 11 2" xfId="2030"/>
    <cellStyle name="Normal 39 11 2 2" xfId="5761"/>
    <cellStyle name="Normal 39 11 2 2 2" xfId="9849"/>
    <cellStyle name="Normal 39 11 2 3" xfId="9848"/>
    <cellStyle name="Normal 39 11 3" xfId="2031"/>
    <cellStyle name="Normal 39 11 3 2" xfId="5762"/>
    <cellStyle name="Normal 39 11 3 2 2" xfId="9851"/>
    <cellStyle name="Normal 39 11 3 3" xfId="9850"/>
    <cellStyle name="Normal 39 11 4" xfId="4180"/>
    <cellStyle name="Normal 39 11 4 2" xfId="9852"/>
    <cellStyle name="Normal 39 11 5" xfId="9847"/>
    <cellStyle name="Normal 39 12" xfId="2032"/>
    <cellStyle name="Normal 39 12 2" xfId="2033"/>
    <cellStyle name="Normal 39 12 2 2" xfId="5763"/>
    <cellStyle name="Normal 39 12 2 2 2" xfId="9855"/>
    <cellStyle name="Normal 39 12 2 3" xfId="9854"/>
    <cellStyle name="Normal 39 12 3" xfId="2034"/>
    <cellStyle name="Normal 39 12 3 2" xfId="5764"/>
    <cellStyle name="Normal 39 12 3 2 2" xfId="9857"/>
    <cellStyle name="Normal 39 12 3 3" xfId="9856"/>
    <cellStyle name="Normal 39 12 4" xfId="4181"/>
    <cellStyle name="Normal 39 12 4 2" xfId="9858"/>
    <cellStyle name="Normal 39 12 5" xfId="9853"/>
    <cellStyle name="Normal 39 13" xfId="2035"/>
    <cellStyle name="Normal 39 13 2" xfId="2036"/>
    <cellStyle name="Normal 39 13 2 2" xfId="5765"/>
    <cellStyle name="Normal 39 13 2 2 2" xfId="9861"/>
    <cellStyle name="Normal 39 13 2 3" xfId="9860"/>
    <cellStyle name="Normal 39 13 3" xfId="2037"/>
    <cellStyle name="Normal 39 13 3 2" xfId="5766"/>
    <cellStyle name="Normal 39 13 3 2 2" xfId="9863"/>
    <cellStyle name="Normal 39 13 3 3" xfId="9862"/>
    <cellStyle name="Normal 39 13 4" xfId="4182"/>
    <cellStyle name="Normal 39 13 4 2" xfId="9864"/>
    <cellStyle name="Normal 39 13 5" xfId="9859"/>
    <cellStyle name="Normal 39 14" xfId="2038"/>
    <cellStyle name="Normal 39 14 2" xfId="2039"/>
    <cellStyle name="Normal 39 14 2 2" xfId="5767"/>
    <cellStyle name="Normal 39 14 2 2 2" xfId="9867"/>
    <cellStyle name="Normal 39 14 2 3" xfId="9866"/>
    <cellStyle name="Normal 39 14 3" xfId="2040"/>
    <cellStyle name="Normal 39 14 3 2" xfId="5768"/>
    <cellStyle name="Normal 39 14 3 2 2" xfId="9869"/>
    <cellStyle name="Normal 39 14 3 3" xfId="9868"/>
    <cellStyle name="Normal 39 14 4" xfId="4183"/>
    <cellStyle name="Normal 39 14 4 2" xfId="9870"/>
    <cellStyle name="Normal 39 14 5" xfId="9865"/>
    <cellStyle name="Normal 39 15" xfId="2041"/>
    <cellStyle name="Normal 39 15 2" xfId="2042"/>
    <cellStyle name="Normal 39 15 2 2" xfId="5769"/>
    <cellStyle name="Normal 39 15 2 2 2" xfId="9873"/>
    <cellStyle name="Normal 39 15 2 3" xfId="9872"/>
    <cellStyle name="Normal 39 15 3" xfId="2043"/>
    <cellStyle name="Normal 39 15 3 2" xfId="5770"/>
    <cellStyle name="Normal 39 15 3 2 2" xfId="9875"/>
    <cellStyle name="Normal 39 15 3 3" xfId="9874"/>
    <cellStyle name="Normal 39 15 4" xfId="4184"/>
    <cellStyle name="Normal 39 15 4 2" xfId="9876"/>
    <cellStyle name="Normal 39 15 5" xfId="9871"/>
    <cellStyle name="Normal 39 16" xfId="2044"/>
    <cellStyle name="Normal 39 16 2" xfId="2045"/>
    <cellStyle name="Normal 39 16 2 2" xfId="5771"/>
    <cellStyle name="Normal 39 16 2 2 2" xfId="9879"/>
    <cellStyle name="Normal 39 16 2 3" xfId="9878"/>
    <cellStyle name="Normal 39 16 3" xfId="2046"/>
    <cellStyle name="Normal 39 16 3 2" xfId="5772"/>
    <cellStyle name="Normal 39 16 3 2 2" xfId="9881"/>
    <cellStyle name="Normal 39 16 3 3" xfId="9880"/>
    <cellStyle name="Normal 39 16 4" xfId="4185"/>
    <cellStyle name="Normal 39 16 4 2" xfId="9882"/>
    <cellStyle name="Normal 39 16 5" xfId="9877"/>
    <cellStyle name="Normal 39 17" xfId="2047"/>
    <cellStyle name="Normal 39 17 2" xfId="2048"/>
    <cellStyle name="Normal 39 17 2 2" xfId="5773"/>
    <cellStyle name="Normal 39 17 2 2 2" xfId="9885"/>
    <cellStyle name="Normal 39 17 2 3" xfId="9884"/>
    <cellStyle name="Normal 39 17 3" xfId="2049"/>
    <cellStyle name="Normal 39 17 3 2" xfId="5774"/>
    <cellStyle name="Normal 39 17 3 2 2" xfId="9887"/>
    <cellStyle name="Normal 39 17 3 3" xfId="9886"/>
    <cellStyle name="Normal 39 17 4" xfId="4186"/>
    <cellStyle name="Normal 39 17 4 2" xfId="9888"/>
    <cellStyle name="Normal 39 17 5" xfId="9883"/>
    <cellStyle name="Normal 39 18" xfId="2050"/>
    <cellStyle name="Normal 39 18 2" xfId="5775"/>
    <cellStyle name="Normal 39 18 2 2" xfId="9890"/>
    <cellStyle name="Normal 39 18 3" xfId="9889"/>
    <cellStyle name="Normal 39 19" xfId="2051"/>
    <cellStyle name="Normal 39 19 2" xfId="5776"/>
    <cellStyle name="Normal 39 19 2 2" xfId="9892"/>
    <cellStyle name="Normal 39 19 3" xfId="9891"/>
    <cellStyle name="Normal 39 2" xfId="2052"/>
    <cellStyle name="Normal 39 2 2" xfId="2053"/>
    <cellStyle name="Normal 39 2 2 2" xfId="5777"/>
    <cellStyle name="Normal 39 2 2 2 2" xfId="9895"/>
    <cellStyle name="Normal 39 2 2 3" xfId="9894"/>
    <cellStyle name="Normal 39 2 3" xfId="2054"/>
    <cellStyle name="Normal 39 2 3 2" xfId="5778"/>
    <cellStyle name="Normal 39 2 3 2 2" xfId="9897"/>
    <cellStyle name="Normal 39 2 3 3" xfId="9896"/>
    <cellStyle name="Normal 39 2 4" xfId="4187"/>
    <cellStyle name="Normal 39 2 4 2" xfId="9898"/>
    <cellStyle name="Normal 39 2 5" xfId="9893"/>
    <cellStyle name="Normal 39 20" xfId="4178"/>
    <cellStyle name="Normal 39 20 2" xfId="9899"/>
    <cellStyle name="Normal 39 21" xfId="9840"/>
    <cellStyle name="Normal 39 3" xfId="2055"/>
    <cellStyle name="Normal 39 3 2" xfId="2056"/>
    <cellStyle name="Normal 39 3 2 2" xfId="5779"/>
    <cellStyle name="Normal 39 3 2 2 2" xfId="9902"/>
    <cellStyle name="Normal 39 3 2 3" xfId="9901"/>
    <cellStyle name="Normal 39 3 3" xfId="2057"/>
    <cellStyle name="Normal 39 3 3 2" xfId="5780"/>
    <cellStyle name="Normal 39 3 3 2 2" xfId="9904"/>
    <cellStyle name="Normal 39 3 3 3" xfId="9903"/>
    <cellStyle name="Normal 39 3 4" xfId="4188"/>
    <cellStyle name="Normal 39 3 4 2" xfId="9905"/>
    <cellStyle name="Normal 39 3 5" xfId="9900"/>
    <cellStyle name="Normal 39 4" xfId="2058"/>
    <cellStyle name="Normal 39 4 2" xfId="2059"/>
    <cellStyle name="Normal 39 4 2 2" xfId="5781"/>
    <cellStyle name="Normal 39 4 2 2 2" xfId="9908"/>
    <cellStyle name="Normal 39 4 2 3" xfId="9907"/>
    <cellStyle name="Normal 39 4 3" xfId="2060"/>
    <cellStyle name="Normal 39 4 3 2" xfId="5782"/>
    <cellStyle name="Normal 39 4 3 2 2" xfId="9910"/>
    <cellStyle name="Normal 39 4 3 3" xfId="9909"/>
    <cellStyle name="Normal 39 4 4" xfId="4189"/>
    <cellStyle name="Normal 39 4 4 2" xfId="9911"/>
    <cellStyle name="Normal 39 4 5" xfId="9906"/>
    <cellStyle name="Normal 39 5" xfId="2061"/>
    <cellStyle name="Normal 39 5 2" xfId="2062"/>
    <cellStyle name="Normal 39 5 2 2" xfId="5783"/>
    <cellStyle name="Normal 39 5 2 2 2" xfId="9914"/>
    <cellStyle name="Normal 39 5 2 3" xfId="9913"/>
    <cellStyle name="Normal 39 5 3" xfId="2063"/>
    <cellStyle name="Normal 39 5 3 2" xfId="5784"/>
    <cellStyle name="Normal 39 5 3 2 2" xfId="9916"/>
    <cellStyle name="Normal 39 5 3 3" xfId="9915"/>
    <cellStyle name="Normal 39 5 4" xfId="4190"/>
    <cellStyle name="Normal 39 5 4 2" xfId="9917"/>
    <cellStyle name="Normal 39 5 5" xfId="9912"/>
    <cellStyle name="Normal 39 6" xfId="2064"/>
    <cellStyle name="Normal 39 6 2" xfId="2065"/>
    <cellStyle name="Normal 39 6 2 2" xfId="5785"/>
    <cellStyle name="Normal 39 6 2 2 2" xfId="9920"/>
    <cellStyle name="Normal 39 6 2 3" xfId="9919"/>
    <cellStyle name="Normal 39 6 3" xfId="2066"/>
    <cellStyle name="Normal 39 6 3 2" xfId="5786"/>
    <cellStyle name="Normal 39 6 3 2 2" xfId="9922"/>
    <cellStyle name="Normal 39 6 3 3" xfId="9921"/>
    <cellStyle name="Normal 39 6 4" xfId="4191"/>
    <cellStyle name="Normal 39 6 4 2" xfId="9923"/>
    <cellStyle name="Normal 39 6 5" xfId="9918"/>
    <cellStyle name="Normal 39 7" xfId="2067"/>
    <cellStyle name="Normal 39 7 2" xfId="2068"/>
    <cellStyle name="Normal 39 7 2 2" xfId="5787"/>
    <cellStyle name="Normal 39 7 2 2 2" xfId="9926"/>
    <cellStyle name="Normal 39 7 2 3" xfId="9925"/>
    <cellStyle name="Normal 39 7 3" xfId="2069"/>
    <cellStyle name="Normal 39 7 3 2" xfId="5788"/>
    <cellStyle name="Normal 39 7 3 2 2" xfId="9928"/>
    <cellStyle name="Normal 39 7 3 3" xfId="9927"/>
    <cellStyle name="Normal 39 7 4" xfId="4192"/>
    <cellStyle name="Normal 39 7 4 2" xfId="9929"/>
    <cellStyle name="Normal 39 7 5" xfId="9924"/>
    <cellStyle name="Normal 39 8" xfId="2070"/>
    <cellStyle name="Normal 39 8 2" xfId="2071"/>
    <cellStyle name="Normal 39 8 2 2" xfId="5789"/>
    <cellStyle name="Normal 39 8 2 2 2" xfId="9932"/>
    <cellStyle name="Normal 39 8 2 3" xfId="9931"/>
    <cellStyle name="Normal 39 8 3" xfId="2072"/>
    <cellStyle name="Normal 39 8 3 2" xfId="5790"/>
    <cellStyle name="Normal 39 8 3 2 2" xfId="9934"/>
    <cellStyle name="Normal 39 8 3 3" xfId="9933"/>
    <cellStyle name="Normal 39 8 4" xfId="4193"/>
    <cellStyle name="Normal 39 8 4 2" xfId="9935"/>
    <cellStyle name="Normal 39 8 5" xfId="9930"/>
    <cellStyle name="Normal 39 9" xfId="2073"/>
    <cellStyle name="Normal 39 9 2" xfId="2074"/>
    <cellStyle name="Normal 39 9 2 2" xfId="5791"/>
    <cellStyle name="Normal 39 9 2 2 2" xfId="9938"/>
    <cellStyle name="Normal 39 9 2 3" xfId="9937"/>
    <cellStyle name="Normal 39 9 3" xfId="2075"/>
    <cellStyle name="Normal 39 9 3 2" xfId="5792"/>
    <cellStyle name="Normal 39 9 3 2 2" xfId="9940"/>
    <cellStyle name="Normal 39 9 3 3" xfId="9939"/>
    <cellStyle name="Normal 39 9 4" xfId="4194"/>
    <cellStyle name="Normal 39 9 4 2" xfId="9941"/>
    <cellStyle name="Normal 39 9 5" xfId="9936"/>
    <cellStyle name="Normal 4" xfId="2076"/>
    <cellStyle name="Normal 4 10" xfId="2077"/>
    <cellStyle name="Normal 4 10 2" xfId="2078"/>
    <cellStyle name="Normal 4 10 2 2" xfId="5793"/>
    <cellStyle name="Normal 4 10 2 2 2" xfId="9945"/>
    <cellStyle name="Normal 4 10 2 3" xfId="9944"/>
    <cellStyle name="Normal 4 10 3" xfId="2079"/>
    <cellStyle name="Normal 4 10 3 2" xfId="5794"/>
    <cellStyle name="Normal 4 10 3 2 2" xfId="9947"/>
    <cellStyle name="Normal 4 10 3 3" xfId="9946"/>
    <cellStyle name="Normal 4 10 4" xfId="4196"/>
    <cellStyle name="Normal 4 10 4 2" xfId="9948"/>
    <cellStyle name="Normal 4 10 5" xfId="9943"/>
    <cellStyle name="Normal 4 11" xfId="2080"/>
    <cellStyle name="Normal 4 11 2" xfId="2081"/>
    <cellStyle name="Normal 4 11 2 2" xfId="5795"/>
    <cellStyle name="Normal 4 11 2 2 2" xfId="9951"/>
    <cellStyle name="Normal 4 11 2 3" xfId="9950"/>
    <cellStyle name="Normal 4 11 3" xfId="2082"/>
    <cellStyle name="Normal 4 11 3 2" xfId="5796"/>
    <cellStyle name="Normal 4 11 3 2 2" xfId="9953"/>
    <cellStyle name="Normal 4 11 3 3" xfId="9952"/>
    <cellStyle name="Normal 4 11 4" xfId="4197"/>
    <cellStyle name="Normal 4 11 4 2" xfId="9954"/>
    <cellStyle name="Normal 4 11 5" xfId="9949"/>
    <cellStyle name="Normal 4 12" xfId="2083"/>
    <cellStyle name="Normal 4 12 2" xfId="2084"/>
    <cellStyle name="Normal 4 12 2 2" xfId="5797"/>
    <cellStyle name="Normal 4 12 2 2 2" xfId="9957"/>
    <cellStyle name="Normal 4 12 2 3" xfId="9956"/>
    <cellStyle name="Normal 4 12 3" xfId="2085"/>
    <cellStyle name="Normal 4 12 3 2" xfId="5798"/>
    <cellStyle name="Normal 4 12 3 2 2" xfId="9959"/>
    <cellStyle name="Normal 4 12 3 3" xfId="9958"/>
    <cellStyle name="Normal 4 12 4" xfId="4198"/>
    <cellStyle name="Normal 4 12 4 2" xfId="9960"/>
    <cellStyle name="Normal 4 12 5" xfId="9955"/>
    <cellStyle name="Normal 4 13" xfId="2086"/>
    <cellStyle name="Normal 4 13 2" xfId="2087"/>
    <cellStyle name="Normal 4 13 2 2" xfId="5799"/>
    <cellStyle name="Normal 4 13 2 2 2" xfId="9963"/>
    <cellStyle name="Normal 4 13 2 3" xfId="9962"/>
    <cellStyle name="Normal 4 13 3" xfId="2088"/>
    <cellStyle name="Normal 4 13 3 2" xfId="5800"/>
    <cellStyle name="Normal 4 13 3 2 2" xfId="9965"/>
    <cellStyle name="Normal 4 13 3 3" xfId="9964"/>
    <cellStyle name="Normal 4 13 4" xfId="4199"/>
    <cellStyle name="Normal 4 13 4 2" xfId="9966"/>
    <cellStyle name="Normal 4 13 5" xfId="9961"/>
    <cellStyle name="Normal 4 14" xfId="2089"/>
    <cellStyle name="Normal 4 14 2" xfId="2090"/>
    <cellStyle name="Normal 4 14 2 2" xfId="5801"/>
    <cellStyle name="Normal 4 14 2 2 2" xfId="9969"/>
    <cellStyle name="Normal 4 14 2 3" xfId="9968"/>
    <cellStyle name="Normal 4 14 3" xfId="2091"/>
    <cellStyle name="Normal 4 14 3 2" xfId="5802"/>
    <cellStyle name="Normal 4 14 3 2 2" xfId="9971"/>
    <cellStyle name="Normal 4 14 3 3" xfId="9970"/>
    <cellStyle name="Normal 4 14 4" xfId="4200"/>
    <cellStyle name="Normal 4 14 4 2" xfId="9972"/>
    <cellStyle name="Normal 4 14 5" xfId="9967"/>
    <cellStyle name="Normal 4 15" xfId="2092"/>
    <cellStyle name="Normal 4 15 2" xfId="2093"/>
    <cellStyle name="Normal 4 15 2 2" xfId="5803"/>
    <cellStyle name="Normal 4 15 2 2 2" xfId="9975"/>
    <cellStyle name="Normal 4 15 2 3" xfId="9974"/>
    <cellStyle name="Normal 4 15 3" xfId="2094"/>
    <cellStyle name="Normal 4 15 3 2" xfId="5804"/>
    <cellStyle name="Normal 4 15 3 2 2" xfId="9977"/>
    <cellStyle name="Normal 4 15 3 3" xfId="9976"/>
    <cellStyle name="Normal 4 15 4" xfId="4201"/>
    <cellStyle name="Normal 4 15 4 2" xfId="9978"/>
    <cellStyle name="Normal 4 15 5" xfId="9973"/>
    <cellStyle name="Normal 4 16" xfId="2095"/>
    <cellStyle name="Normal 4 16 2" xfId="2096"/>
    <cellStyle name="Normal 4 16 2 2" xfId="5805"/>
    <cellStyle name="Normal 4 16 2 2 2" xfId="9981"/>
    <cellStyle name="Normal 4 16 2 3" xfId="9980"/>
    <cellStyle name="Normal 4 16 3" xfId="2097"/>
    <cellStyle name="Normal 4 16 3 2" xfId="5806"/>
    <cellStyle name="Normal 4 16 3 2 2" xfId="9983"/>
    <cellStyle name="Normal 4 16 3 3" xfId="9982"/>
    <cellStyle name="Normal 4 16 4" xfId="4202"/>
    <cellStyle name="Normal 4 16 4 2" xfId="9984"/>
    <cellStyle name="Normal 4 16 5" xfId="9979"/>
    <cellStyle name="Normal 4 17" xfId="2098"/>
    <cellStyle name="Normal 4 17 2" xfId="2099"/>
    <cellStyle name="Normal 4 17 2 2" xfId="5807"/>
    <cellStyle name="Normal 4 17 2 2 2" xfId="9987"/>
    <cellStyle name="Normal 4 17 2 3" xfId="9986"/>
    <cellStyle name="Normal 4 17 3" xfId="2100"/>
    <cellStyle name="Normal 4 17 3 2" xfId="5808"/>
    <cellStyle name="Normal 4 17 3 2 2" xfId="9989"/>
    <cellStyle name="Normal 4 17 3 3" xfId="9988"/>
    <cellStyle name="Normal 4 17 4" xfId="4203"/>
    <cellStyle name="Normal 4 17 4 2" xfId="9990"/>
    <cellStyle name="Normal 4 17 5" xfId="9985"/>
    <cellStyle name="Normal 4 18" xfId="2101"/>
    <cellStyle name="Normal 4 18 2" xfId="5809"/>
    <cellStyle name="Normal 4 18 2 2" xfId="9992"/>
    <cellStyle name="Normal 4 18 3" xfId="9991"/>
    <cellStyle name="Normal 4 19" xfId="2102"/>
    <cellStyle name="Normal 4 19 2" xfId="5810"/>
    <cellStyle name="Normal 4 19 2 2" xfId="9994"/>
    <cellStyle name="Normal 4 19 3" xfId="9993"/>
    <cellStyle name="Normal 4 2" xfId="2103"/>
    <cellStyle name="Normal 4 2 2" xfId="2104"/>
    <cellStyle name="Normal 4 2 2 2" xfId="5811"/>
    <cellStyle name="Normal 4 2 2 2 2" xfId="9997"/>
    <cellStyle name="Normal 4 2 2 3" xfId="9996"/>
    <cellStyle name="Normal 4 2 3" xfId="2105"/>
    <cellStyle name="Normal 4 2 3 2" xfId="5812"/>
    <cellStyle name="Normal 4 2 3 2 2" xfId="9999"/>
    <cellStyle name="Normal 4 2 3 3" xfId="9998"/>
    <cellStyle name="Normal 4 2 4" xfId="4204"/>
    <cellStyle name="Normal 4 2 4 2" xfId="10000"/>
    <cellStyle name="Normal 4 2 5" xfId="9995"/>
    <cellStyle name="Normal 4 20" xfId="4195"/>
    <cellStyle name="Normal 4 20 2" xfId="10001"/>
    <cellStyle name="Normal 4 21" xfId="9942"/>
    <cellStyle name="Normal 4 3" xfId="2106"/>
    <cellStyle name="Normal 4 3 2" xfId="2107"/>
    <cellStyle name="Normal 4 3 2 2" xfId="5813"/>
    <cellStyle name="Normal 4 3 2 2 2" xfId="10004"/>
    <cellStyle name="Normal 4 3 2 3" xfId="10003"/>
    <cellStyle name="Normal 4 3 3" xfId="2108"/>
    <cellStyle name="Normal 4 3 3 2" xfId="5814"/>
    <cellStyle name="Normal 4 3 3 2 2" xfId="10006"/>
    <cellStyle name="Normal 4 3 3 3" xfId="10005"/>
    <cellStyle name="Normal 4 3 4" xfId="4205"/>
    <cellStyle name="Normal 4 3 4 2" xfId="10007"/>
    <cellStyle name="Normal 4 3 5" xfId="10002"/>
    <cellStyle name="Normal 4 4" xfId="2109"/>
    <cellStyle name="Normal 4 4 2" xfId="2110"/>
    <cellStyle name="Normal 4 4 2 2" xfId="5815"/>
    <cellStyle name="Normal 4 4 2 2 2" xfId="10010"/>
    <cellStyle name="Normal 4 4 2 3" xfId="10009"/>
    <cellStyle name="Normal 4 4 3" xfId="2111"/>
    <cellStyle name="Normal 4 4 3 2" xfId="5816"/>
    <cellStyle name="Normal 4 4 3 2 2" xfId="10012"/>
    <cellStyle name="Normal 4 4 3 3" xfId="10011"/>
    <cellStyle name="Normal 4 4 4" xfId="4206"/>
    <cellStyle name="Normal 4 4 4 2" xfId="10013"/>
    <cellStyle name="Normal 4 4 5" xfId="10008"/>
    <cellStyle name="Normal 4 5" xfId="2112"/>
    <cellStyle name="Normal 4 5 2" xfId="2113"/>
    <cellStyle name="Normal 4 5 2 2" xfId="5817"/>
    <cellStyle name="Normal 4 5 2 2 2" xfId="10016"/>
    <cellStyle name="Normal 4 5 2 3" xfId="10015"/>
    <cellStyle name="Normal 4 5 3" xfId="2114"/>
    <cellStyle name="Normal 4 5 3 2" xfId="5818"/>
    <cellStyle name="Normal 4 5 3 2 2" xfId="10018"/>
    <cellStyle name="Normal 4 5 3 3" xfId="10017"/>
    <cellStyle name="Normal 4 5 4" xfId="4207"/>
    <cellStyle name="Normal 4 5 4 2" xfId="10019"/>
    <cellStyle name="Normal 4 5 5" xfId="10014"/>
    <cellStyle name="Normal 4 6" xfId="2115"/>
    <cellStyle name="Normal 4 6 2" xfId="2116"/>
    <cellStyle name="Normal 4 6 2 2" xfId="5819"/>
    <cellStyle name="Normal 4 6 2 2 2" xfId="10022"/>
    <cellStyle name="Normal 4 6 2 3" xfId="10021"/>
    <cellStyle name="Normal 4 6 3" xfId="2117"/>
    <cellStyle name="Normal 4 6 3 2" xfId="5820"/>
    <cellStyle name="Normal 4 6 3 2 2" xfId="10024"/>
    <cellStyle name="Normal 4 6 3 3" xfId="10023"/>
    <cellStyle name="Normal 4 6 4" xfId="4208"/>
    <cellStyle name="Normal 4 6 4 2" xfId="10025"/>
    <cellStyle name="Normal 4 6 5" xfId="10020"/>
    <cellStyle name="Normal 4 7" xfId="2118"/>
    <cellStyle name="Normal 4 7 2" xfId="2119"/>
    <cellStyle name="Normal 4 7 2 2" xfId="5821"/>
    <cellStyle name="Normal 4 7 2 2 2" xfId="10028"/>
    <cellStyle name="Normal 4 7 2 3" xfId="10027"/>
    <cellStyle name="Normal 4 7 3" xfId="2120"/>
    <cellStyle name="Normal 4 7 3 2" xfId="5822"/>
    <cellStyle name="Normal 4 7 3 2 2" xfId="10030"/>
    <cellStyle name="Normal 4 7 3 3" xfId="10029"/>
    <cellStyle name="Normal 4 7 4" xfId="4209"/>
    <cellStyle name="Normal 4 7 4 2" xfId="10031"/>
    <cellStyle name="Normal 4 7 5" xfId="10026"/>
    <cellStyle name="Normal 4 8" xfId="2121"/>
    <cellStyle name="Normal 4 8 2" xfId="2122"/>
    <cellStyle name="Normal 4 8 2 2" xfId="5823"/>
    <cellStyle name="Normal 4 8 2 2 2" xfId="10034"/>
    <cellStyle name="Normal 4 8 2 3" xfId="10033"/>
    <cellStyle name="Normal 4 8 3" xfId="2123"/>
    <cellStyle name="Normal 4 8 3 2" xfId="5824"/>
    <cellStyle name="Normal 4 8 3 2 2" xfId="10036"/>
    <cellStyle name="Normal 4 8 3 3" xfId="10035"/>
    <cellStyle name="Normal 4 8 4" xfId="4210"/>
    <cellStyle name="Normal 4 8 4 2" xfId="10037"/>
    <cellStyle name="Normal 4 8 5" xfId="10032"/>
    <cellStyle name="Normal 4 9" xfId="2124"/>
    <cellStyle name="Normal 4 9 2" xfId="2125"/>
    <cellStyle name="Normal 4 9 2 2" xfId="5825"/>
    <cellStyle name="Normal 4 9 2 2 2" xfId="10040"/>
    <cellStyle name="Normal 4 9 2 3" xfId="10039"/>
    <cellStyle name="Normal 4 9 3" xfId="2126"/>
    <cellStyle name="Normal 4 9 3 2" xfId="5826"/>
    <cellStyle name="Normal 4 9 3 2 2" xfId="10042"/>
    <cellStyle name="Normal 4 9 3 3" xfId="10041"/>
    <cellStyle name="Normal 4 9 4" xfId="4211"/>
    <cellStyle name="Normal 4 9 4 2" xfId="10043"/>
    <cellStyle name="Normal 4 9 5" xfId="10038"/>
    <cellStyle name="Normal 40" xfId="2127"/>
    <cellStyle name="Normal 40 10" xfId="2128"/>
    <cellStyle name="Normal 40 10 2" xfId="2129"/>
    <cellStyle name="Normal 40 10 2 2" xfId="5827"/>
    <cellStyle name="Normal 40 10 2 2 2" xfId="10047"/>
    <cellStyle name="Normal 40 10 2 3" xfId="10046"/>
    <cellStyle name="Normal 40 10 3" xfId="2130"/>
    <cellStyle name="Normal 40 10 3 2" xfId="5828"/>
    <cellStyle name="Normal 40 10 3 2 2" xfId="10049"/>
    <cellStyle name="Normal 40 10 3 3" xfId="10048"/>
    <cellStyle name="Normal 40 10 4" xfId="4213"/>
    <cellStyle name="Normal 40 10 4 2" xfId="10050"/>
    <cellStyle name="Normal 40 10 5" xfId="10045"/>
    <cellStyle name="Normal 40 11" xfId="2131"/>
    <cellStyle name="Normal 40 11 2" xfId="2132"/>
    <cellStyle name="Normal 40 11 2 2" xfId="5829"/>
    <cellStyle name="Normal 40 11 2 2 2" xfId="10053"/>
    <cellStyle name="Normal 40 11 2 3" xfId="10052"/>
    <cellStyle name="Normal 40 11 3" xfId="2133"/>
    <cellStyle name="Normal 40 11 3 2" xfId="5830"/>
    <cellStyle name="Normal 40 11 3 2 2" xfId="10055"/>
    <cellStyle name="Normal 40 11 3 3" xfId="10054"/>
    <cellStyle name="Normal 40 11 4" xfId="4214"/>
    <cellStyle name="Normal 40 11 4 2" xfId="10056"/>
    <cellStyle name="Normal 40 11 5" xfId="10051"/>
    <cellStyle name="Normal 40 12" xfId="2134"/>
    <cellStyle name="Normal 40 12 2" xfId="2135"/>
    <cellStyle name="Normal 40 12 2 2" xfId="5831"/>
    <cellStyle name="Normal 40 12 2 2 2" xfId="10059"/>
    <cellStyle name="Normal 40 12 2 3" xfId="10058"/>
    <cellStyle name="Normal 40 12 3" xfId="2136"/>
    <cellStyle name="Normal 40 12 3 2" xfId="5832"/>
    <cellStyle name="Normal 40 12 3 2 2" xfId="10061"/>
    <cellStyle name="Normal 40 12 3 3" xfId="10060"/>
    <cellStyle name="Normal 40 12 4" xfId="4215"/>
    <cellStyle name="Normal 40 12 4 2" xfId="10062"/>
    <cellStyle name="Normal 40 12 5" xfId="10057"/>
    <cellStyle name="Normal 40 13" xfId="2137"/>
    <cellStyle name="Normal 40 13 2" xfId="2138"/>
    <cellStyle name="Normal 40 13 2 2" xfId="5833"/>
    <cellStyle name="Normal 40 13 2 2 2" xfId="10065"/>
    <cellStyle name="Normal 40 13 2 3" xfId="10064"/>
    <cellStyle name="Normal 40 13 3" xfId="2139"/>
    <cellStyle name="Normal 40 13 3 2" xfId="5834"/>
    <cellStyle name="Normal 40 13 3 2 2" xfId="10067"/>
    <cellStyle name="Normal 40 13 3 3" xfId="10066"/>
    <cellStyle name="Normal 40 13 4" xfId="4216"/>
    <cellStyle name="Normal 40 13 4 2" xfId="10068"/>
    <cellStyle name="Normal 40 13 5" xfId="10063"/>
    <cellStyle name="Normal 40 14" xfId="2140"/>
    <cellStyle name="Normal 40 14 2" xfId="2141"/>
    <cellStyle name="Normal 40 14 2 2" xfId="5835"/>
    <cellStyle name="Normal 40 14 2 2 2" xfId="10071"/>
    <cellStyle name="Normal 40 14 2 3" xfId="10070"/>
    <cellStyle name="Normal 40 14 3" xfId="2142"/>
    <cellStyle name="Normal 40 14 3 2" xfId="5836"/>
    <cellStyle name="Normal 40 14 3 2 2" xfId="10073"/>
    <cellStyle name="Normal 40 14 3 3" xfId="10072"/>
    <cellStyle name="Normal 40 14 4" xfId="4217"/>
    <cellStyle name="Normal 40 14 4 2" xfId="10074"/>
    <cellStyle name="Normal 40 14 5" xfId="10069"/>
    <cellStyle name="Normal 40 15" xfId="2143"/>
    <cellStyle name="Normal 40 15 2" xfId="2144"/>
    <cellStyle name="Normal 40 15 2 2" xfId="5837"/>
    <cellStyle name="Normal 40 15 2 2 2" xfId="10077"/>
    <cellStyle name="Normal 40 15 2 3" xfId="10076"/>
    <cellStyle name="Normal 40 15 3" xfId="2145"/>
    <cellStyle name="Normal 40 15 3 2" xfId="5838"/>
    <cellStyle name="Normal 40 15 3 2 2" xfId="10079"/>
    <cellStyle name="Normal 40 15 3 3" xfId="10078"/>
    <cellStyle name="Normal 40 15 4" xfId="4218"/>
    <cellStyle name="Normal 40 15 4 2" xfId="10080"/>
    <cellStyle name="Normal 40 15 5" xfId="10075"/>
    <cellStyle name="Normal 40 16" xfId="2146"/>
    <cellStyle name="Normal 40 16 2" xfId="2147"/>
    <cellStyle name="Normal 40 16 2 2" xfId="5839"/>
    <cellStyle name="Normal 40 16 2 2 2" xfId="10083"/>
    <cellStyle name="Normal 40 16 2 3" xfId="10082"/>
    <cellStyle name="Normal 40 16 3" xfId="2148"/>
    <cellStyle name="Normal 40 16 3 2" xfId="5840"/>
    <cellStyle name="Normal 40 16 3 2 2" xfId="10085"/>
    <cellStyle name="Normal 40 16 3 3" xfId="10084"/>
    <cellStyle name="Normal 40 16 4" xfId="4219"/>
    <cellStyle name="Normal 40 16 4 2" xfId="10086"/>
    <cellStyle name="Normal 40 16 5" xfId="10081"/>
    <cellStyle name="Normal 40 17" xfId="2149"/>
    <cellStyle name="Normal 40 17 2" xfId="2150"/>
    <cellStyle name="Normal 40 17 2 2" xfId="5841"/>
    <cellStyle name="Normal 40 17 2 2 2" xfId="10089"/>
    <cellStyle name="Normal 40 17 2 3" xfId="10088"/>
    <cellStyle name="Normal 40 17 3" xfId="2151"/>
    <cellStyle name="Normal 40 17 3 2" xfId="5842"/>
    <cellStyle name="Normal 40 17 3 2 2" xfId="10091"/>
    <cellStyle name="Normal 40 17 3 3" xfId="10090"/>
    <cellStyle name="Normal 40 17 4" xfId="4220"/>
    <cellStyle name="Normal 40 17 4 2" xfId="10092"/>
    <cellStyle name="Normal 40 17 5" xfId="10087"/>
    <cellStyle name="Normal 40 18" xfId="2152"/>
    <cellStyle name="Normal 40 18 2" xfId="5843"/>
    <cellStyle name="Normal 40 18 2 2" xfId="10094"/>
    <cellStyle name="Normal 40 18 3" xfId="10093"/>
    <cellStyle name="Normal 40 19" xfId="2153"/>
    <cellStyle name="Normal 40 19 2" xfId="5844"/>
    <cellStyle name="Normal 40 19 2 2" xfId="10096"/>
    <cellStyle name="Normal 40 19 3" xfId="10095"/>
    <cellStyle name="Normal 40 2" xfId="2154"/>
    <cellStyle name="Normal 40 2 2" xfId="2155"/>
    <cellStyle name="Normal 40 2 2 2" xfId="5845"/>
    <cellStyle name="Normal 40 2 2 2 2" xfId="10099"/>
    <cellStyle name="Normal 40 2 2 3" xfId="10098"/>
    <cellStyle name="Normal 40 2 3" xfId="2156"/>
    <cellStyle name="Normal 40 2 3 2" xfId="5846"/>
    <cellStyle name="Normal 40 2 3 2 2" xfId="10101"/>
    <cellStyle name="Normal 40 2 3 3" xfId="10100"/>
    <cellStyle name="Normal 40 2 4" xfId="4221"/>
    <cellStyle name="Normal 40 2 4 2" xfId="10102"/>
    <cellStyle name="Normal 40 2 5" xfId="10097"/>
    <cellStyle name="Normal 40 20" xfId="4212"/>
    <cellStyle name="Normal 40 20 2" xfId="10103"/>
    <cellStyle name="Normal 40 21" xfId="10044"/>
    <cellStyle name="Normal 40 3" xfId="2157"/>
    <cellStyle name="Normal 40 3 2" xfId="2158"/>
    <cellStyle name="Normal 40 3 2 2" xfId="5847"/>
    <cellStyle name="Normal 40 3 2 2 2" xfId="10106"/>
    <cellStyle name="Normal 40 3 2 3" xfId="10105"/>
    <cellStyle name="Normal 40 3 3" xfId="2159"/>
    <cellStyle name="Normal 40 3 3 2" xfId="5848"/>
    <cellStyle name="Normal 40 3 3 2 2" xfId="10108"/>
    <cellStyle name="Normal 40 3 3 3" xfId="10107"/>
    <cellStyle name="Normal 40 3 4" xfId="4222"/>
    <cellStyle name="Normal 40 3 4 2" xfId="10109"/>
    <cellStyle name="Normal 40 3 5" xfId="10104"/>
    <cellStyle name="Normal 40 4" xfId="2160"/>
    <cellStyle name="Normal 40 4 2" xfId="2161"/>
    <cellStyle name="Normal 40 4 2 2" xfId="5849"/>
    <cellStyle name="Normal 40 4 2 2 2" xfId="10112"/>
    <cellStyle name="Normal 40 4 2 3" xfId="10111"/>
    <cellStyle name="Normal 40 4 3" xfId="2162"/>
    <cellStyle name="Normal 40 4 3 2" xfId="5850"/>
    <cellStyle name="Normal 40 4 3 2 2" xfId="10114"/>
    <cellStyle name="Normal 40 4 3 3" xfId="10113"/>
    <cellStyle name="Normal 40 4 4" xfId="4223"/>
    <cellStyle name="Normal 40 4 4 2" xfId="10115"/>
    <cellStyle name="Normal 40 4 5" xfId="10110"/>
    <cellStyle name="Normal 40 5" xfId="2163"/>
    <cellStyle name="Normal 40 5 2" xfId="2164"/>
    <cellStyle name="Normal 40 5 2 2" xfId="5851"/>
    <cellStyle name="Normal 40 5 2 2 2" xfId="10118"/>
    <cellStyle name="Normal 40 5 2 3" xfId="10117"/>
    <cellStyle name="Normal 40 5 3" xfId="2165"/>
    <cellStyle name="Normal 40 5 3 2" xfId="5852"/>
    <cellStyle name="Normal 40 5 3 2 2" xfId="10120"/>
    <cellStyle name="Normal 40 5 3 3" xfId="10119"/>
    <cellStyle name="Normal 40 5 4" xfId="4224"/>
    <cellStyle name="Normal 40 5 4 2" xfId="10121"/>
    <cellStyle name="Normal 40 5 5" xfId="10116"/>
    <cellStyle name="Normal 40 6" xfId="2166"/>
    <cellStyle name="Normal 40 6 2" xfId="2167"/>
    <cellStyle name="Normal 40 6 2 2" xfId="5853"/>
    <cellStyle name="Normal 40 6 2 2 2" xfId="10124"/>
    <cellStyle name="Normal 40 6 2 3" xfId="10123"/>
    <cellStyle name="Normal 40 6 3" xfId="2168"/>
    <cellStyle name="Normal 40 6 3 2" xfId="5854"/>
    <cellStyle name="Normal 40 6 3 2 2" xfId="10126"/>
    <cellStyle name="Normal 40 6 3 3" xfId="10125"/>
    <cellStyle name="Normal 40 6 4" xfId="4225"/>
    <cellStyle name="Normal 40 6 4 2" xfId="10127"/>
    <cellStyle name="Normal 40 6 5" xfId="10122"/>
    <cellStyle name="Normal 40 7" xfId="2169"/>
    <cellStyle name="Normal 40 7 2" xfId="2170"/>
    <cellStyle name="Normal 40 7 2 2" xfId="5855"/>
    <cellStyle name="Normal 40 7 2 2 2" xfId="10130"/>
    <cellStyle name="Normal 40 7 2 3" xfId="10129"/>
    <cellStyle name="Normal 40 7 3" xfId="2171"/>
    <cellStyle name="Normal 40 7 3 2" xfId="5856"/>
    <cellStyle name="Normal 40 7 3 2 2" xfId="10132"/>
    <cellStyle name="Normal 40 7 3 3" xfId="10131"/>
    <cellStyle name="Normal 40 7 4" xfId="4226"/>
    <cellStyle name="Normal 40 7 4 2" xfId="10133"/>
    <cellStyle name="Normal 40 7 5" xfId="10128"/>
    <cellStyle name="Normal 40 8" xfId="2172"/>
    <cellStyle name="Normal 40 8 2" xfId="2173"/>
    <cellStyle name="Normal 40 8 2 2" xfId="5857"/>
    <cellStyle name="Normal 40 8 2 2 2" xfId="10136"/>
    <cellStyle name="Normal 40 8 2 3" xfId="10135"/>
    <cellStyle name="Normal 40 8 3" xfId="2174"/>
    <cellStyle name="Normal 40 8 3 2" xfId="5858"/>
    <cellStyle name="Normal 40 8 3 2 2" xfId="10138"/>
    <cellStyle name="Normal 40 8 3 3" xfId="10137"/>
    <cellStyle name="Normal 40 8 4" xfId="4227"/>
    <cellStyle name="Normal 40 8 4 2" xfId="10139"/>
    <cellStyle name="Normal 40 8 5" xfId="10134"/>
    <cellStyle name="Normal 40 9" xfId="2175"/>
    <cellStyle name="Normal 40 9 2" xfId="2176"/>
    <cellStyle name="Normal 40 9 2 2" xfId="5859"/>
    <cellStyle name="Normal 40 9 2 2 2" xfId="10142"/>
    <cellStyle name="Normal 40 9 2 3" xfId="10141"/>
    <cellStyle name="Normal 40 9 3" xfId="2177"/>
    <cellStyle name="Normal 40 9 3 2" xfId="5860"/>
    <cellStyle name="Normal 40 9 3 2 2" xfId="10144"/>
    <cellStyle name="Normal 40 9 3 3" xfId="10143"/>
    <cellStyle name="Normal 40 9 4" xfId="4228"/>
    <cellStyle name="Normal 40 9 4 2" xfId="10145"/>
    <cellStyle name="Normal 40 9 5" xfId="10140"/>
    <cellStyle name="Normal 41" xfId="2178"/>
    <cellStyle name="Normal 41 10" xfId="2179"/>
    <cellStyle name="Normal 41 10 2" xfId="2180"/>
    <cellStyle name="Normal 41 10 2 2" xfId="5861"/>
    <cellStyle name="Normal 41 10 2 2 2" xfId="10149"/>
    <cellStyle name="Normal 41 10 2 3" xfId="10148"/>
    <cellStyle name="Normal 41 10 3" xfId="2181"/>
    <cellStyle name="Normal 41 10 3 2" xfId="5862"/>
    <cellStyle name="Normal 41 10 3 2 2" xfId="10151"/>
    <cellStyle name="Normal 41 10 3 3" xfId="10150"/>
    <cellStyle name="Normal 41 10 4" xfId="4230"/>
    <cellStyle name="Normal 41 10 4 2" xfId="10152"/>
    <cellStyle name="Normal 41 10 5" xfId="10147"/>
    <cellStyle name="Normal 41 11" xfId="2182"/>
    <cellStyle name="Normal 41 11 2" xfId="2183"/>
    <cellStyle name="Normal 41 11 2 2" xfId="5863"/>
    <cellStyle name="Normal 41 11 2 2 2" xfId="10155"/>
    <cellStyle name="Normal 41 11 2 3" xfId="10154"/>
    <cellStyle name="Normal 41 11 3" xfId="2184"/>
    <cellStyle name="Normal 41 11 3 2" xfId="5864"/>
    <cellStyle name="Normal 41 11 3 2 2" xfId="10157"/>
    <cellStyle name="Normal 41 11 3 3" xfId="10156"/>
    <cellStyle name="Normal 41 11 4" xfId="4231"/>
    <cellStyle name="Normal 41 11 4 2" xfId="10158"/>
    <cellStyle name="Normal 41 11 5" xfId="10153"/>
    <cellStyle name="Normal 41 12" xfId="2185"/>
    <cellStyle name="Normal 41 12 2" xfId="2186"/>
    <cellStyle name="Normal 41 12 2 2" xfId="5865"/>
    <cellStyle name="Normal 41 12 2 2 2" xfId="10161"/>
    <cellStyle name="Normal 41 12 2 3" xfId="10160"/>
    <cellStyle name="Normal 41 12 3" xfId="2187"/>
    <cellStyle name="Normal 41 12 3 2" xfId="5866"/>
    <cellStyle name="Normal 41 12 3 2 2" xfId="10163"/>
    <cellStyle name="Normal 41 12 3 3" xfId="10162"/>
    <cellStyle name="Normal 41 12 4" xfId="4232"/>
    <cellStyle name="Normal 41 12 4 2" xfId="10164"/>
    <cellStyle name="Normal 41 12 5" xfId="10159"/>
    <cellStyle name="Normal 41 13" xfId="2188"/>
    <cellStyle name="Normal 41 13 2" xfId="2189"/>
    <cellStyle name="Normal 41 13 2 2" xfId="5867"/>
    <cellStyle name="Normal 41 13 2 2 2" xfId="10167"/>
    <cellStyle name="Normal 41 13 2 3" xfId="10166"/>
    <cellStyle name="Normal 41 13 3" xfId="2190"/>
    <cellStyle name="Normal 41 13 3 2" xfId="5868"/>
    <cellStyle name="Normal 41 13 3 2 2" xfId="10169"/>
    <cellStyle name="Normal 41 13 3 3" xfId="10168"/>
    <cellStyle name="Normal 41 13 4" xfId="4233"/>
    <cellStyle name="Normal 41 13 4 2" xfId="10170"/>
    <cellStyle name="Normal 41 13 5" xfId="10165"/>
    <cellStyle name="Normal 41 14" xfId="2191"/>
    <cellStyle name="Normal 41 14 2" xfId="2192"/>
    <cellStyle name="Normal 41 14 2 2" xfId="5869"/>
    <cellStyle name="Normal 41 14 2 2 2" xfId="10173"/>
    <cellStyle name="Normal 41 14 2 3" xfId="10172"/>
    <cellStyle name="Normal 41 14 3" xfId="2193"/>
    <cellStyle name="Normal 41 14 3 2" xfId="5870"/>
    <cellStyle name="Normal 41 14 3 2 2" xfId="10175"/>
    <cellStyle name="Normal 41 14 3 3" xfId="10174"/>
    <cellStyle name="Normal 41 14 4" xfId="4234"/>
    <cellStyle name="Normal 41 14 4 2" xfId="10176"/>
    <cellStyle name="Normal 41 14 5" xfId="10171"/>
    <cellStyle name="Normal 41 15" xfId="2194"/>
    <cellStyle name="Normal 41 15 2" xfId="2195"/>
    <cellStyle name="Normal 41 15 2 2" xfId="5871"/>
    <cellStyle name="Normal 41 15 2 2 2" xfId="10179"/>
    <cellStyle name="Normal 41 15 2 3" xfId="10178"/>
    <cellStyle name="Normal 41 15 3" xfId="2196"/>
    <cellStyle name="Normal 41 15 3 2" xfId="5872"/>
    <cellStyle name="Normal 41 15 3 2 2" xfId="10181"/>
    <cellStyle name="Normal 41 15 3 3" xfId="10180"/>
    <cellStyle name="Normal 41 15 4" xfId="4235"/>
    <cellStyle name="Normal 41 15 4 2" xfId="10182"/>
    <cellStyle name="Normal 41 15 5" xfId="10177"/>
    <cellStyle name="Normal 41 16" xfId="2197"/>
    <cellStyle name="Normal 41 16 2" xfId="5873"/>
    <cellStyle name="Normal 41 16 2 2" xfId="10184"/>
    <cellStyle name="Normal 41 16 3" xfId="10183"/>
    <cellStyle name="Normal 41 17" xfId="2198"/>
    <cellStyle name="Normal 41 17 2" xfId="5874"/>
    <cellStyle name="Normal 41 17 2 2" xfId="10186"/>
    <cellStyle name="Normal 41 17 3" xfId="10185"/>
    <cellStyle name="Normal 41 18" xfId="4229"/>
    <cellStyle name="Normal 41 18 2" xfId="10187"/>
    <cellStyle name="Normal 41 19" xfId="10146"/>
    <cellStyle name="Normal 41 2" xfId="2199"/>
    <cellStyle name="Normal 41 2 2" xfId="2200"/>
    <cellStyle name="Normal 41 2 2 2" xfId="5875"/>
    <cellStyle name="Normal 41 2 2 2 2" xfId="10190"/>
    <cellStyle name="Normal 41 2 2 3" xfId="10189"/>
    <cellStyle name="Normal 41 2 3" xfId="2201"/>
    <cellStyle name="Normal 41 2 3 2" xfId="5876"/>
    <cellStyle name="Normal 41 2 3 2 2" xfId="10192"/>
    <cellStyle name="Normal 41 2 3 3" xfId="10191"/>
    <cellStyle name="Normal 41 2 4" xfId="4236"/>
    <cellStyle name="Normal 41 2 4 2" xfId="10193"/>
    <cellStyle name="Normal 41 2 5" xfId="10188"/>
    <cellStyle name="Normal 41 3" xfId="2202"/>
    <cellStyle name="Normal 41 3 2" xfId="2203"/>
    <cellStyle name="Normal 41 3 2 2" xfId="5877"/>
    <cellStyle name="Normal 41 3 2 2 2" xfId="10196"/>
    <cellStyle name="Normal 41 3 2 3" xfId="10195"/>
    <cellStyle name="Normal 41 3 3" xfId="2204"/>
    <cellStyle name="Normal 41 3 3 2" xfId="5878"/>
    <cellStyle name="Normal 41 3 3 2 2" xfId="10198"/>
    <cellStyle name="Normal 41 3 3 3" xfId="10197"/>
    <cellStyle name="Normal 41 3 4" xfId="4237"/>
    <cellStyle name="Normal 41 3 4 2" xfId="10199"/>
    <cellStyle name="Normal 41 3 5" xfId="10194"/>
    <cellStyle name="Normal 41 4" xfId="2205"/>
    <cellStyle name="Normal 41 4 2" xfId="2206"/>
    <cellStyle name="Normal 41 4 2 2" xfId="5879"/>
    <cellStyle name="Normal 41 4 2 2 2" xfId="10202"/>
    <cellStyle name="Normal 41 4 2 3" xfId="10201"/>
    <cellStyle name="Normal 41 4 3" xfId="2207"/>
    <cellStyle name="Normal 41 4 3 2" xfId="5880"/>
    <cellStyle name="Normal 41 4 3 2 2" xfId="10204"/>
    <cellStyle name="Normal 41 4 3 3" xfId="10203"/>
    <cellStyle name="Normal 41 4 4" xfId="4238"/>
    <cellStyle name="Normal 41 4 4 2" xfId="10205"/>
    <cellStyle name="Normal 41 4 5" xfId="10200"/>
    <cellStyle name="Normal 41 5" xfId="2208"/>
    <cellStyle name="Normal 41 5 2" xfId="2209"/>
    <cellStyle name="Normal 41 5 2 2" xfId="5881"/>
    <cellStyle name="Normal 41 5 2 2 2" xfId="10208"/>
    <cellStyle name="Normal 41 5 2 3" xfId="10207"/>
    <cellStyle name="Normal 41 5 3" xfId="2210"/>
    <cellStyle name="Normal 41 5 3 2" xfId="5882"/>
    <cellStyle name="Normal 41 5 3 2 2" xfId="10210"/>
    <cellStyle name="Normal 41 5 3 3" xfId="10209"/>
    <cellStyle name="Normal 41 5 4" xfId="4239"/>
    <cellStyle name="Normal 41 5 4 2" xfId="10211"/>
    <cellStyle name="Normal 41 5 5" xfId="10206"/>
    <cellStyle name="Normal 41 6" xfId="2211"/>
    <cellStyle name="Normal 41 6 2" xfId="2212"/>
    <cellStyle name="Normal 41 6 2 2" xfId="5883"/>
    <cellStyle name="Normal 41 6 2 2 2" xfId="10214"/>
    <cellStyle name="Normal 41 6 2 3" xfId="10213"/>
    <cellStyle name="Normal 41 6 3" xfId="2213"/>
    <cellStyle name="Normal 41 6 3 2" xfId="5884"/>
    <cellStyle name="Normal 41 6 3 2 2" xfId="10216"/>
    <cellStyle name="Normal 41 6 3 3" xfId="10215"/>
    <cellStyle name="Normal 41 6 4" xfId="4240"/>
    <cellStyle name="Normal 41 6 4 2" xfId="10217"/>
    <cellStyle name="Normal 41 6 5" xfId="10212"/>
    <cellStyle name="Normal 41 7" xfId="2214"/>
    <cellStyle name="Normal 41 7 2" xfId="2215"/>
    <cellStyle name="Normal 41 7 2 2" xfId="5885"/>
    <cellStyle name="Normal 41 7 2 2 2" xfId="10220"/>
    <cellStyle name="Normal 41 7 2 3" xfId="10219"/>
    <cellStyle name="Normal 41 7 3" xfId="2216"/>
    <cellStyle name="Normal 41 7 3 2" xfId="5886"/>
    <cellStyle name="Normal 41 7 3 2 2" xfId="10222"/>
    <cellStyle name="Normal 41 7 3 3" xfId="10221"/>
    <cellStyle name="Normal 41 7 4" xfId="4241"/>
    <cellStyle name="Normal 41 7 4 2" xfId="10223"/>
    <cellStyle name="Normal 41 7 5" xfId="10218"/>
    <cellStyle name="Normal 41 8" xfId="2217"/>
    <cellStyle name="Normal 41 8 2" xfId="2218"/>
    <cellStyle name="Normal 41 8 2 2" xfId="5887"/>
    <cellStyle name="Normal 41 8 2 2 2" xfId="10226"/>
    <cellStyle name="Normal 41 8 2 3" xfId="10225"/>
    <cellStyle name="Normal 41 8 3" xfId="2219"/>
    <cellStyle name="Normal 41 8 3 2" xfId="5888"/>
    <cellStyle name="Normal 41 8 3 2 2" xfId="10228"/>
    <cellStyle name="Normal 41 8 3 3" xfId="10227"/>
    <cellStyle name="Normal 41 8 4" xfId="4242"/>
    <cellStyle name="Normal 41 8 4 2" xfId="10229"/>
    <cellStyle name="Normal 41 8 5" xfId="10224"/>
    <cellStyle name="Normal 41 9" xfId="2220"/>
    <cellStyle name="Normal 41 9 2" xfId="2221"/>
    <cellStyle name="Normal 41 9 2 2" xfId="5889"/>
    <cellStyle name="Normal 41 9 2 2 2" xfId="10232"/>
    <cellStyle name="Normal 41 9 2 3" xfId="10231"/>
    <cellStyle name="Normal 41 9 3" xfId="2222"/>
    <cellStyle name="Normal 41 9 3 2" xfId="5890"/>
    <cellStyle name="Normal 41 9 3 2 2" xfId="10234"/>
    <cellStyle name="Normal 41 9 3 3" xfId="10233"/>
    <cellStyle name="Normal 41 9 4" xfId="4243"/>
    <cellStyle name="Normal 41 9 4 2" xfId="10235"/>
    <cellStyle name="Normal 41 9 5" xfId="10230"/>
    <cellStyle name="Normal 42" xfId="2223"/>
    <cellStyle name="Normal 42 10" xfId="2224"/>
    <cellStyle name="Normal 42 10 2" xfId="2225"/>
    <cellStyle name="Normal 42 10 2 2" xfId="5891"/>
    <cellStyle name="Normal 42 10 2 2 2" xfId="10239"/>
    <cellStyle name="Normal 42 10 2 3" xfId="10238"/>
    <cellStyle name="Normal 42 10 3" xfId="2226"/>
    <cellStyle name="Normal 42 10 3 2" xfId="5892"/>
    <cellStyle name="Normal 42 10 3 2 2" xfId="10241"/>
    <cellStyle name="Normal 42 10 3 3" xfId="10240"/>
    <cellStyle name="Normal 42 10 4" xfId="4245"/>
    <cellStyle name="Normal 42 10 4 2" xfId="10242"/>
    <cellStyle name="Normal 42 10 5" xfId="10237"/>
    <cellStyle name="Normal 42 11" xfId="2227"/>
    <cellStyle name="Normal 42 11 2" xfId="2228"/>
    <cellStyle name="Normal 42 11 2 2" xfId="5893"/>
    <cellStyle name="Normal 42 11 2 2 2" xfId="10245"/>
    <cellStyle name="Normal 42 11 2 3" xfId="10244"/>
    <cellStyle name="Normal 42 11 3" xfId="2229"/>
    <cellStyle name="Normal 42 11 3 2" xfId="5894"/>
    <cellStyle name="Normal 42 11 3 2 2" xfId="10247"/>
    <cellStyle name="Normal 42 11 3 3" xfId="10246"/>
    <cellStyle name="Normal 42 11 4" xfId="4246"/>
    <cellStyle name="Normal 42 11 4 2" xfId="10248"/>
    <cellStyle name="Normal 42 11 5" xfId="10243"/>
    <cellStyle name="Normal 42 12" xfId="2230"/>
    <cellStyle name="Normal 42 12 2" xfId="2231"/>
    <cellStyle name="Normal 42 12 2 2" xfId="5895"/>
    <cellStyle name="Normal 42 12 2 2 2" xfId="10251"/>
    <cellStyle name="Normal 42 12 2 3" xfId="10250"/>
    <cellStyle name="Normal 42 12 3" xfId="2232"/>
    <cellStyle name="Normal 42 12 3 2" xfId="5896"/>
    <cellStyle name="Normal 42 12 3 2 2" xfId="10253"/>
    <cellStyle name="Normal 42 12 3 3" xfId="10252"/>
    <cellStyle name="Normal 42 12 4" xfId="4247"/>
    <cellStyle name="Normal 42 12 4 2" xfId="10254"/>
    <cellStyle name="Normal 42 12 5" xfId="10249"/>
    <cellStyle name="Normal 42 13" xfId="2233"/>
    <cellStyle name="Normal 42 13 2" xfId="2234"/>
    <cellStyle name="Normal 42 13 2 2" xfId="5897"/>
    <cellStyle name="Normal 42 13 2 2 2" xfId="10257"/>
    <cellStyle name="Normal 42 13 2 3" xfId="10256"/>
    <cellStyle name="Normal 42 13 3" xfId="2235"/>
    <cellStyle name="Normal 42 13 3 2" xfId="5898"/>
    <cellStyle name="Normal 42 13 3 2 2" xfId="10259"/>
    <cellStyle name="Normal 42 13 3 3" xfId="10258"/>
    <cellStyle name="Normal 42 13 4" xfId="4248"/>
    <cellStyle name="Normal 42 13 4 2" xfId="10260"/>
    <cellStyle name="Normal 42 13 5" xfId="10255"/>
    <cellStyle name="Normal 42 14" xfId="2236"/>
    <cellStyle name="Normal 42 14 2" xfId="2237"/>
    <cellStyle name="Normal 42 14 2 2" xfId="5899"/>
    <cellStyle name="Normal 42 14 2 2 2" xfId="10263"/>
    <cellStyle name="Normal 42 14 2 3" xfId="10262"/>
    <cellStyle name="Normal 42 14 3" xfId="2238"/>
    <cellStyle name="Normal 42 14 3 2" xfId="5900"/>
    <cellStyle name="Normal 42 14 3 2 2" xfId="10265"/>
    <cellStyle name="Normal 42 14 3 3" xfId="10264"/>
    <cellStyle name="Normal 42 14 4" xfId="4249"/>
    <cellStyle name="Normal 42 14 4 2" xfId="10266"/>
    <cellStyle name="Normal 42 14 5" xfId="10261"/>
    <cellStyle name="Normal 42 15" xfId="2239"/>
    <cellStyle name="Normal 42 15 2" xfId="2240"/>
    <cellStyle name="Normal 42 15 2 2" xfId="5901"/>
    <cellStyle name="Normal 42 15 2 2 2" xfId="10269"/>
    <cellStyle name="Normal 42 15 2 3" xfId="10268"/>
    <cellStyle name="Normal 42 15 3" xfId="2241"/>
    <cellStyle name="Normal 42 15 3 2" xfId="5902"/>
    <cellStyle name="Normal 42 15 3 2 2" xfId="10271"/>
    <cellStyle name="Normal 42 15 3 3" xfId="10270"/>
    <cellStyle name="Normal 42 15 4" xfId="4250"/>
    <cellStyle name="Normal 42 15 4 2" xfId="10272"/>
    <cellStyle name="Normal 42 15 5" xfId="10267"/>
    <cellStyle name="Normal 42 16" xfId="2242"/>
    <cellStyle name="Normal 42 16 2" xfId="2243"/>
    <cellStyle name="Normal 42 16 2 2" xfId="5903"/>
    <cellStyle name="Normal 42 16 2 2 2" xfId="10275"/>
    <cellStyle name="Normal 42 16 2 3" xfId="10274"/>
    <cellStyle name="Normal 42 16 3" xfId="2244"/>
    <cellStyle name="Normal 42 16 3 2" xfId="5904"/>
    <cellStyle name="Normal 42 16 3 2 2" xfId="10277"/>
    <cellStyle name="Normal 42 16 3 3" xfId="10276"/>
    <cellStyle name="Normal 42 16 4" xfId="4251"/>
    <cellStyle name="Normal 42 16 4 2" xfId="10278"/>
    <cellStyle name="Normal 42 16 5" xfId="10273"/>
    <cellStyle name="Normal 42 17" xfId="2245"/>
    <cellStyle name="Normal 42 17 2" xfId="2246"/>
    <cellStyle name="Normal 42 17 2 2" xfId="5905"/>
    <cellStyle name="Normal 42 17 2 2 2" xfId="10281"/>
    <cellStyle name="Normal 42 17 2 3" xfId="10280"/>
    <cellStyle name="Normal 42 17 3" xfId="2247"/>
    <cellStyle name="Normal 42 17 3 2" xfId="5906"/>
    <cellStyle name="Normal 42 17 3 2 2" xfId="10283"/>
    <cellStyle name="Normal 42 17 3 3" xfId="10282"/>
    <cellStyle name="Normal 42 17 4" xfId="4252"/>
    <cellStyle name="Normal 42 17 4 2" xfId="10284"/>
    <cellStyle name="Normal 42 17 5" xfId="10279"/>
    <cellStyle name="Normal 42 18" xfId="2248"/>
    <cellStyle name="Normal 42 18 2" xfId="5907"/>
    <cellStyle name="Normal 42 18 2 2" xfId="10286"/>
    <cellStyle name="Normal 42 18 3" xfId="10285"/>
    <cellStyle name="Normal 42 19" xfId="2249"/>
    <cellStyle name="Normal 42 19 2" xfId="5908"/>
    <cellStyle name="Normal 42 19 2 2" xfId="10288"/>
    <cellStyle name="Normal 42 19 3" xfId="10287"/>
    <cellStyle name="Normal 42 2" xfId="2250"/>
    <cellStyle name="Normal 42 2 2" xfId="2251"/>
    <cellStyle name="Normal 42 2 2 2" xfId="5909"/>
    <cellStyle name="Normal 42 2 2 2 2" xfId="10291"/>
    <cellStyle name="Normal 42 2 2 3" xfId="10290"/>
    <cellStyle name="Normal 42 2 3" xfId="2252"/>
    <cellStyle name="Normal 42 2 3 2" xfId="5910"/>
    <cellStyle name="Normal 42 2 3 2 2" xfId="10293"/>
    <cellStyle name="Normal 42 2 3 3" xfId="10292"/>
    <cellStyle name="Normal 42 2 4" xfId="4253"/>
    <cellStyle name="Normal 42 2 4 2" xfId="10294"/>
    <cellStyle name="Normal 42 2 5" xfId="10289"/>
    <cellStyle name="Normal 42 20" xfId="4244"/>
    <cellStyle name="Normal 42 20 2" xfId="10295"/>
    <cellStyle name="Normal 42 21" xfId="10236"/>
    <cellStyle name="Normal 42 3" xfId="2253"/>
    <cellStyle name="Normal 42 3 2" xfId="2254"/>
    <cellStyle name="Normal 42 3 2 2" xfId="5911"/>
    <cellStyle name="Normal 42 3 2 2 2" xfId="10298"/>
    <cellStyle name="Normal 42 3 2 3" xfId="10297"/>
    <cellStyle name="Normal 42 3 3" xfId="2255"/>
    <cellStyle name="Normal 42 3 3 2" xfId="5912"/>
    <cellStyle name="Normal 42 3 3 2 2" xfId="10300"/>
    <cellStyle name="Normal 42 3 3 3" xfId="10299"/>
    <cellStyle name="Normal 42 3 4" xfId="4254"/>
    <cellStyle name="Normal 42 3 4 2" xfId="10301"/>
    <cellStyle name="Normal 42 3 5" xfId="10296"/>
    <cellStyle name="Normal 42 4" xfId="2256"/>
    <cellStyle name="Normal 42 4 2" xfId="2257"/>
    <cellStyle name="Normal 42 4 2 2" xfId="5913"/>
    <cellStyle name="Normal 42 4 2 2 2" xfId="10304"/>
    <cellStyle name="Normal 42 4 2 3" xfId="10303"/>
    <cellStyle name="Normal 42 4 3" xfId="2258"/>
    <cellStyle name="Normal 42 4 3 2" xfId="5914"/>
    <cellStyle name="Normal 42 4 3 2 2" xfId="10306"/>
    <cellStyle name="Normal 42 4 3 3" xfId="10305"/>
    <cellStyle name="Normal 42 4 4" xfId="4255"/>
    <cellStyle name="Normal 42 4 4 2" xfId="10307"/>
    <cellStyle name="Normal 42 4 5" xfId="10302"/>
    <cellStyle name="Normal 42 5" xfId="2259"/>
    <cellStyle name="Normal 42 5 2" xfId="2260"/>
    <cellStyle name="Normal 42 5 2 2" xfId="5915"/>
    <cellStyle name="Normal 42 5 2 2 2" xfId="10310"/>
    <cellStyle name="Normal 42 5 2 3" xfId="10309"/>
    <cellStyle name="Normal 42 5 3" xfId="2261"/>
    <cellStyle name="Normal 42 5 3 2" xfId="5916"/>
    <cellStyle name="Normal 42 5 3 2 2" xfId="10312"/>
    <cellStyle name="Normal 42 5 3 3" xfId="10311"/>
    <cellStyle name="Normal 42 5 4" xfId="4256"/>
    <cellStyle name="Normal 42 5 4 2" xfId="10313"/>
    <cellStyle name="Normal 42 5 5" xfId="10308"/>
    <cellStyle name="Normal 42 6" xfId="2262"/>
    <cellStyle name="Normal 42 6 2" xfId="2263"/>
    <cellStyle name="Normal 42 6 2 2" xfId="5917"/>
    <cellStyle name="Normal 42 6 2 2 2" xfId="10316"/>
    <cellStyle name="Normal 42 6 2 3" xfId="10315"/>
    <cellStyle name="Normal 42 6 3" xfId="2264"/>
    <cellStyle name="Normal 42 6 3 2" xfId="5918"/>
    <cellStyle name="Normal 42 6 3 2 2" xfId="10318"/>
    <cellStyle name="Normal 42 6 3 3" xfId="10317"/>
    <cellStyle name="Normal 42 6 4" xfId="4257"/>
    <cellStyle name="Normal 42 6 4 2" xfId="10319"/>
    <cellStyle name="Normal 42 6 5" xfId="10314"/>
    <cellStyle name="Normal 42 7" xfId="2265"/>
    <cellStyle name="Normal 42 7 2" xfId="2266"/>
    <cellStyle name="Normal 42 7 2 2" xfId="5919"/>
    <cellStyle name="Normal 42 7 2 2 2" xfId="10322"/>
    <cellStyle name="Normal 42 7 2 3" xfId="10321"/>
    <cellStyle name="Normal 42 7 3" xfId="2267"/>
    <cellStyle name="Normal 42 7 3 2" xfId="5920"/>
    <cellStyle name="Normal 42 7 3 2 2" xfId="10324"/>
    <cellStyle name="Normal 42 7 3 3" xfId="10323"/>
    <cellStyle name="Normal 42 7 4" xfId="4258"/>
    <cellStyle name="Normal 42 7 4 2" xfId="10325"/>
    <cellStyle name="Normal 42 7 5" xfId="10320"/>
    <cellStyle name="Normal 42 8" xfId="2268"/>
    <cellStyle name="Normal 42 8 2" xfId="2269"/>
    <cellStyle name="Normal 42 8 2 2" xfId="5921"/>
    <cellStyle name="Normal 42 8 2 2 2" xfId="10328"/>
    <cellStyle name="Normal 42 8 2 3" xfId="10327"/>
    <cellStyle name="Normal 42 8 3" xfId="2270"/>
    <cellStyle name="Normal 42 8 3 2" xfId="5922"/>
    <cellStyle name="Normal 42 8 3 2 2" xfId="10330"/>
    <cellStyle name="Normal 42 8 3 3" xfId="10329"/>
    <cellStyle name="Normal 42 8 4" xfId="4259"/>
    <cellStyle name="Normal 42 8 4 2" xfId="10331"/>
    <cellStyle name="Normal 42 8 5" xfId="10326"/>
    <cellStyle name="Normal 42 9" xfId="2271"/>
    <cellStyle name="Normal 42 9 2" xfId="2272"/>
    <cellStyle name="Normal 42 9 2 2" xfId="5923"/>
    <cellStyle name="Normal 42 9 2 2 2" xfId="10334"/>
    <cellStyle name="Normal 42 9 2 3" xfId="10333"/>
    <cellStyle name="Normal 42 9 3" xfId="2273"/>
    <cellStyle name="Normal 42 9 3 2" xfId="5924"/>
    <cellStyle name="Normal 42 9 3 2 2" xfId="10336"/>
    <cellStyle name="Normal 42 9 3 3" xfId="10335"/>
    <cellStyle name="Normal 42 9 4" xfId="4260"/>
    <cellStyle name="Normal 42 9 4 2" xfId="10337"/>
    <cellStyle name="Normal 42 9 5" xfId="10332"/>
    <cellStyle name="Normal 43" xfId="2274"/>
    <cellStyle name="Normal 43 10" xfId="2275"/>
    <cellStyle name="Normal 43 10 2" xfId="2276"/>
    <cellStyle name="Normal 43 10 2 2" xfId="5925"/>
    <cellStyle name="Normal 43 10 2 2 2" xfId="10341"/>
    <cellStyle name="Normal 43 10 2 3" xfId="10340"/>
    <cellStyle name="Normal 43 10 3" xfId="2277"/>
    <cellStyle name="Normal 43 10 3 2" xfId="5926"/>
    <cellStyle name="Normal 43 10 3 2 2" xfId="10343"/>
    <cellStyle name="Normal 43 10 3 3" xfId="10342"/>
    <cellStyle name="Normal 43 10 4" xfId="4262"/>
    <cellStyle name="Normal 43 10 4 2" xfId="10344"/>
    <cellStyle name="Normal 43 10 5" xfId="10339"/>
    <cellStyle name="Normal 43 11" xfId="2278"/>
    <cellStyle name="Normal 43 11 2" xfId="2279"/>
    <cellStyle name="Normal 43 11 2 2" xfId="5927"/>
    <cellStyle name="Normal 43 11 2 2 2" xfId="10347"/>
    <cellStyle name="Normal 43 11 2 3" xfId="10346"/>
    <cellStyle name="Normal 43 11 3" xfId="2280"/>
    <cellStyle name="Normal 43 11 3 2" xfId="5928"/>
    <cellStyle name="Normal 43 11 3 2 2" xfId="10349"/>
    <cellStyle name="Normal 43 11 3 3" xfId="10348"/>
    <cellStyle name="Normal 43 11 4" xfId="4263"/>
    <cellStyle name="Normal 43 11 4 2" xfId="10350"/>
    <cellStyle name="Normal 43 11 5" xfId="10345"/>
    <cellStyle name="Normal 43 12" xfId="2281"/>
    <cellStyle name="Normal 43 12 2" xfId="2282"/>
    <cellStyle name="Normal 43 12 2 2" xfId="5929"/>
    <cellStyle name="Normal 43 12 2 2 2" xfId="10353"/>
    <cellStyle name="Normal 43 12 2 3" xfId="10352"/>
    <cellStyle name="Normal 43 12 3" xfId="2283"/>
    <cellStyle name="Normal 43 12 3 2" xfId="5930"/>
    <cellStyle name="Normal 43 12 3 2 2" xfId="10355"/>
    <cellStyle name="Normal 43 12 3 3" xfId="10354"/>
    <cellStyle name="Normal 43 12 4" xfId="4264"/>
    <cellStyle name="Normal 43 12 4 2" xfId="10356"/>
    <cellStyle name="Normal 43 12 5" xfId="10351"/>
    <cellStyle name="Normal 43 13" xfId="2284"/>
    <cellStyle name="Normal 43 13 2" xfId="2285"/>
    <cellStyle name="Normal 43 13 2 2" xfId="5931"/>
    <cellStyle name="Normal 43 13 2 2 2" xfId="10359"/>
    <cellStyle name="Normal 43 13 2 3" xfId="10358"/>
    <cellStyle name="Normal 43 13 3" xfId="2286"/>
    <cellStyle name="Normal 43 13 3 2" xfId="5932"/>
    <cellStyle name="Normal 43 13 3 2 2" xfId="10361"/>
    <cellStyle name="Normal 43 13 3 3" xfId="10360"/>
    <cellStyle name="Normal 43 13 4" xfId="4265"/>
    <cellStyle name="Normal 43 13 4 2" xfId="10362"/>
    <cellStyle name="Normal 43 13 5" xfId="10357"/>
    <cellStyle name="Normal 43 14" xfId="2287"/>
    <cellStyle name="Normal 43 14 2" xfId="2288"/>
    <cellStyle name="Normal 43 14 2 2" xfId="5933"/>
    <cellStyle name="Normal 43 14 2 2 2" xfId="10365"/>
    <cellStyle name="Normal 43 14 2 3" xfId="10364"/>
    <cellStyle name="Normal 43 14 3" xfId="2289"/>
    <cellStyle name="Normal 43 14 3 2" xfId="5934"/>
    <cellStyle name="Normal 43 14 3 2 2" xfId="10367"/>
    <cellStyle name="Normal 43 14 3 3" xfId="10366"/>
    <cellStyle name="Normal 43 14 4" xfId="4266"/>
    <cellStyle name="Normal 43 14 4 2" xfId="10368"/>
    <cellStyle name="Normal 43 14 5" xfId="10363"/>
    <cellStyle name="Normal 43 15" xfId="2290"/>
    <cellStyle name="Normal 43 15 2" xfId="2291"/>
    <cellStyle name="Normal 43 15 2 2" xfId="5935"/>
    <cellStyle name="Normal 43 15 2 2 2" xfId="10371"/>
    <cellStyle name="Normal 43 15 2 3" xfId="10370"/>
    <cellStyle name="Normal 43 15 3" xfId="2292"/>
    <cellStyle name="Normal 43 15 3 2" xfId="5936"/>
    <cellStyle name="Normal 43 15 3 2 2" xfId="10373"/>
    <cellStyle name="Normal 43 15 3 3" xfId="10372"/>
    <cellStyle name="Normal 43 15 4" xfId="4267"/>
    <cellStyle name="Normal 43 15 4 2" xfId="10374"/>
    <cellStyle name="Normal 43 15 5" xfId="10369"/>
    <cellStyle name="Normal 43 16" xfId="2293"/>
    <cellStyle name="Normal 43 16 2" xfId="2294"/>
    <cellStyle name="Normal 43 16 2 2" xfId="5937"/>
    <cellStyle name="Normal 43 16 2 2 2" xfId="10377"/>
    <cellStyle name="Normal 43 16 2 3" xfId="10376"/>
    <cellStyle name="Normal 43 16 3" xfId="2295"/>
    <cellStyle name="Normal 43 16 3 2" xfId="5938"/>
    <cellStyle name="Normal 43 16 3 2 2" xfId="10379"/>
    <cellStyle name="Normal 43 16 3 3" xfId="10378"/>
    <cellStyle name="Normal 43 16 4" xfId="4268"/>
    <cellStyle name="Normal 43 16 4 2" xfId="10380"/>
    <cellStyle name="Normal 43 16 5" xfId="10375"/>
    <cellStyle name="Normal 43 17" xfId="2296"/>
    <cellStyle name="Normal 43 17 2" xfId="2297"/>
    <cellStyle name="Normal 43 17 2 2" xfId="5939"/>
    <cellStyle name="Normal 43 17 2 2 2" xfId="10383"/>
    <cellStyle name="Normal 43 17 2 3" xfId="10382"/>
    <cellStyle name="Normal 43 17 3" xfId="2298"/>
    <cellStyle name="Normal 43 17 3 2" xfId="5940"/>
    <cellStyle name="Normal 43 17 3 2 2" xfId="10385"/>
    <cellStyle name="Normal 43 17 3 3" xfId="10384"/>
    <cellStyle name="Normal 43 17 4" xfId="4269"/>
    <cellStyle name="Normal 43 17 4 2" xfId="10386"/>
    <cellStyle name="Normal 43 17 5" xfId="10381"/>
    <cellStyle name="Normal 43 18" xfId="2299"/>
    <cellStyle name="Normal 43 18 2" xfId="5941"/>
    <cellStyle name="Normal 43 18 2 2" xfId="10388"/>
    <cellStyle name="Normal 43 18 3" xfId="10387"/>
    <cellStyle name="Normal 43 19" xfId="2300"/>
    <cellStyle name="Normal 43 19 2" xfId="5942"/>
    <cellStyle name="Normal 43 19 2 2" xfId="10390"/>
    <cellStyle name="Normal 43 19 3" xfId="10389"/>
    <cellStyle name="Normal 43 2" xfId="2301"/>
    <cellStyle name="Normal 43 2 2" xfId="2302"/>
    <cellStyle name="Normal 43 2 2 2" xfId="5943"/>
    <cellStyle name="Normal 43 2 2 2 2" xfId="10393"/>
    <cellStyle name="Normal 43 2 2 3" xfId="10392"/>
    <cellStyle name="Normal 43 2 3" xfId="2303"/>
    <cellStyle name="Normal 43 2 3 2" xfId="5944"/>
    <cellStyle name="Normal 43 2 3 2 2" xfId="10395"/>
    <cellStyle name="Normal 43 2 3 3" xfId="10394"/>
    <cellStyle name="Normal 43 2 4" xfId="4270"/>
    <cellStyle name="Normal 43 2 4 2" xfId="10396"/>
    <cellStyle name="Normal 43 2 5" xfId="10391"/>
    <cellStyle name="Normal 43 20" xfId="4261"/>
    <cellStyle name="Normal 43 20 2" xfId="10397"/>
    <cellStyle name="Normal 43 21" xfId="10338"/>
    <cellStyle name="Normal 43 3" xfId="2304"/>
    <cellStyle name="Normal 43 3 2" xfId="2305"/>
    <cellStyle name="Normal 43 3 2 2" xfId="5945"/>
    <cellStyle name="Normal 43 3 2 2 2" xfId="10400"/>
    <cellStyle name="Normal 43 3 2 3" xfId="10399"/>
    <cellStyle name="Normal 43 3 3" xfId="2306"/>
    <cellStyle name="Normal 43 3 3 2" xfId="5946"/>
    <cellStyle name="Normal 43 3 3 2 2" xfId="10402"/>
    <cellStyle name="Normal 43 3 3 3" xfId="10401"/>
    <cellStyle name="Normal 43 3 4" xfId="4271"/>
    <cellStyle name="Normal 43 3 4 2" xfId="10403"/>
    <cellStyle name="Normal 43 3 5" xfId="10398"/>
    <cellStyle name="Normal 43 4" xfId="2307"/>
    <cellStyle name="Normal 43 4 2" xfId="2308"/>
    <cellStyle name="Normal 43 4 2 2" xfId="5947"/>
    <cellStyle name="Normal 43 4 2 2 2" xfId="10406"/>
    <cellStyle name="Normal 43 4 2 3" xfId="10405"/>
    <cellStyle name="Normal 43 4 3" xfId="2309"/>
    <cellStyle name="Normal 43 4 3 2" xfId="5948"/>
    <cellStyle name="Normal 43 4 3 2 2" xfId="10408"/>
    <cellStyle name="Normal 43 4 3 3" xfId="10407"/>
    <cellStyle name="Normal 43 4 4" xfId="4272"/>
    <cellStyle name="Normal 43 4 4 2" xfId="10409"/>
    <cellStyle name="Normal 43 4 5" xfId="10404"/>
    <cellStyle name="Normal 43 5" xfId="2310"/>
    <cellStyle name="Normal 43 5 2" xfId="2311"/>
    <cellStyle name="Normal 43 5 2 2" xfId="5949"/>
    <cellStyle name="Normal 43 5 2 2 2" xfId="10412"/>
    <cellStyle name="Normal 43 5 2 3" xfId="10411"/>
    <cellStyle name="Normal 43 5 3" xfId="2312"/>
    <cellStyle name="Normal 43 5 3 2" xfId="5950"/>
    <cellStyle name="Normal 43 5 3 2 2" xfId="10414"/>
    <cellStyle name="Normal 43 5 3 3" xfId="10413"/>
    <cellStyle name="Normal 43 5 4" xfId="4273"/>
    <cellStyle name="Normal 43 5 4 2" xfId="10415"/>
    <cellStyle name="Normal 43 5 5" xfId="10410"/>
    <cellStyle name="Normal 43 6" xfId="2313"/>
    <cellStyle name="Normal 43 6 2" xfId="2314"/>
    <cellStyle name="Normal 43 6 2 2" xfId="5951"/>
    <cellStyle name="Normal 43 6 2 2 2" xfId="10418"/>
    <cellStyle name="Normal 43 6 2 3" xfId="10417"/>
    <cellStyle name="Normal 43 6 3" xfId="2315"/>
    <cellStyle name="Normal 43 6 3 2" xfId="5952"/>
    <cellStyle name="Normal 43 6 3 2 2" xfId="10420"/>
    <cellStyle name="Normal 43 6 3 3" xfId="10419"/>
    <cellStyle name="Normal 43 6 4" xfId="4274"/>
    <cellStyle name="Normal 43 6 4 2" xfId="10421"/>
    <cellStyle name="Normal 43 6 5" xfId="10416"/>
    <cellStyle name="Normal 43 7" xfId="2316"/>
    <cellStyle name="Normal 43 7 2" xfId="2317"/>
    <cellStyle name="Normal 43 7 2 2" xfId="5953"/>
    <cellStyle name="Normal 43 7 2 2 2" xfId="10424"/>
    <cellStyle name="Normal 43 7 2 3" xfId="10423"/>
    <cellStyle name="Normal 43 7 3" xfId="2318"/>
    <cellStyle name="Normal 43 7 3 2" xfId="5954"/>
    <cellStyle name="Normal 43 7 3 2 2" xfId="10426"/>
    <cellStyle name="Normal 43 7 3 3" xfId="10425"/>
    <cellStyle name="Normal 43 7 4" xfId="4275"/>
    <cellStyle name="Normal 43 7 4 2" xfId="10427"/>
    <cellStyle name="Normal 43 7 5" xfId="10422"/>
    <cellStyle name="Normal 43 8" xfId="2319"/>
    <cellStyle name="Normal 43 8 2" xfId="2320"/>
    <cellStyle name="Normal 43 8 2 2" xfId="5955"/>
    <cellStyle name="Normal 43 8 2 2 2" xfId="10430"/>
    <cellStyle name="Normal 43 8 2 3" xfId="10429"/>
    <cellStyle name="Normal 43 8 3" xfId="2321"/>
    <cellStyle name="Normal 43 8 3 2" xfId="5956"/>
    <cellStyle name="Normal 43 8 3 2 2" xfId="10432"/>
    <cellStyle name="Normal 43 8 3 3" xfId="10431"/>
    <cellStyle name="Normal 43 8 4" xfId="4276"/>
    <cellStyle name="Normal 43 8 4 2" xfId="10433"/>
    <cellStyle name="Normal 43 8 5" xfId="10428"/>
    <cellStyle name="Normal 43 9" xfId="2322"/>
    <cellStyle name="Normal 43 9 2" xfId="2323"/>
    <cellStyle name="Normal 43 9 2 2" xfId="5957"/>
    <cellStyle name="Normal 43 9 2 2 2" xfId="10436"/>
    <cellStyle name="Normal 43 9 2 3" xfId="10435"/>
    <cellStyle name="Normal 43 9 3" xfId="2324"/>
    <cellStyle name="Normal 43 9 3 2" xfId="5958"/>
    <cellStyle name="Normal 43 9 3 2 2" xfId="10438"/>
    <cellStyle name="Normal 43 9 3 3" xfId="10437"/>
    <cellStyle name="Normal 43 9 4" xfId="4277"/>
    <cellStyle name="Normal 43 9 4 2" xfId="10439"/>
    <cellStyle name="Normal 43 9 5" xfId="10434"/>
    <cellStyle name="Normal 44" xfId="2325"/>
    <cellStyle name="Normal 44 10" xfId="2326"/>
    <cellStyle name="Normal 44 10 2" xfId="2327"/>
    <cellStyle name="Normal 44 10 2 2" xfId="5959"/>
    <cellStyle name="Normal 44 10 2 2 2" xfId="10443"/>
    <cellStyle name="Normal 44 10 2 3" xfId="10442"/>
    <cellStyle name="Normal 44 10 3" xfId="2328"/>
    <cellStyle name="Normal 44 10 3 2" xfId="5960"/>
    <cellStyle name="Normal 44 10 3 2 2" xfId="10445"/>
    <cellStyle name="Normal 44 10 3 3" xfId="10444"/>
    <cellStyle name="Normal 44 10 4" xfId="4279"/>
    <cellStyle name="Normal 44 10 4 2" xfId="10446"/>
    <cellStyle name="Normal 44 10 5" xfId="10441"/>
    <cellStyle name="Normal 44 11" xfId="2329"/>
    <cellStyle name="Normal 44 11 2" xfId="2330"/>
    <cellStyle name="Normal 44 11 2 2" xfId="5961"/>
    <cellStyle name="Normal 44 11 2 2 2" xfId="10449"/>
    <cellStyle name="Normal 44 11 2 3" xfId="10448"/>
    <cellStyle name="Normal 44 11 3" xfId="2331"/>
    <cellStyle name="Normal 44 11 3 2" xfId="5962"/>
    <cellStyle name="Normal 44 11 3 2 2" xfId="10451"/>
    <cellStyle name="Normal 44 11 3 3" xfId="10450"/>
    <cellStyle name="Normal 44 11 4" xfId="4280"/>
    <cellStyle name="Normal 44 11 4 2" xfId="10452"/>
    <cellStyle name="Normal 44 11 5" xfId="10447"/>
    <cellStyle name="Normal 44 12" xfId="2332"/>
    <cellStyle name="Normal 44 12 2" xfId="2333"/>
    <cellStyle name="Normal 44 12 2 2" xfId="5963"/>
    <cellStyle name="Normal 44 12 2 2 2" xfId="10455"/>
    <cellStyle name="Normal 44 12 2 3" xfId="10454"/>
    <cellStyle name="Normal 44 12 3" xfId="2334"/>
    <cellStyle name="Normal 44 12 3 2" xfId="5964"/>
    <cellStyle name="Normal 44 12 3 2 2" xfId="10457"/>
    <cellStyle name="Normal 44 12 3 3" xfId="10456"/>
    <cellStyle name="Normal 44 12 4" xfId="4281"/>
    <cellStyle name="Normal 44 12 4 2" xfId="10458"/>
    <cellStyle name="Normal 44 12 5" xfId="10453"/>
    <cellStyle name="Normal 44 13" xfId="2335"/>
    <cellStyle name="Normal 44 13 2" xfId="2336"/>
    <cellStyle name="Normal 44 13 2 2" xfId="5965"/>
    <cellStyle name="Normal 44 13 2 2 2" xfId="10461"/>
    <cellStyle name="Normal 44 13 2 3" xfId="10460"/>
    <cellStyle name="Normal 44 13 3" xfId="2337"/>
    <cellStyle name="Normal 44 13 3 2" xfId="5966"/>
    <cellStyle name="Normal 44 13 3 2 2" xfId="10463"/>
    <cellStyle name="Normal 44 13 3 3" xfId="10462"/>
    <cellStyle name="Normal 44 13 4" xfId="4282"/>
    <cellStyle name="Normal 44 13 4 2" xfId="10464"/>
    <cellStyle name="Normal 44 13 5" xfId="10459"/>
    <cellStyle name="Normal 44 14" xfId="2338"/>
    <cellStyle name="Normal 44 14 2" xfId="2339"/>
    <cellStyle name="Normal 44 14 2 2" xfId="5967"/>
    <cellStyle name="Normal 44 14 2 2 2" xfId="10467"/>
    <cellStyle name="Normal 44 14 2 3" xfId="10466"/>
    <cellStyle name="Normal 44 14 3" xfId="2340"/>
    <cellStyle name="Normal 44 14 3 2" xfId="5968"/>
    <cellStyle name="Normal 44 14 3 2 2" xfId="10469"/>
    <cellStyle name="Normal 44 14 3 3" xfId="10468"/>
    <cellStyle name="Normal 44 14 4" xfId="4283"/>
    <cellStyle name="Normal 44 14 4 2" xfId="10470"/>
    <cellStyle name="Normal 44 14 5" xfId="10465"/>
    <cellStyle name="Normal 44 15" xfId="2341"/>
    <cellStyle name="Normal 44 15 2" xfId="2342"/>
    <cellStyle name="Normal 44 15 2 2" xfId="5969"/>
    <cellStyle name="Normal 44 15 2 2 2" xfId="10473"/>
    <cellStyle name="Normal 44 15 2 3" xfId="10472"/>
    <cellStyle name="Normal 44 15 3" xfId="2343"/>
    <cellStyle name="Normal 44 15 3 2" xfId="5970"/>
    <cellStyle name="Normal 44 15 3 2 2" xfId="10475"/>
    <cellStyle name="Normal 44 15 3 3" xfId="10474"/>
    <cellStyle name="Normal 44 15 4" xfId="4284"/>
    <cellStyle name="Normal 44 15 4 2" xfId="10476"/>
    <cellStyle name="Normal 44 15 5" xfId="10471"/>
    <cellStyle name="Normal 44 16" xfId="2344"/>
    <cellStyle name="Normal 44 16 2" xfId="2345"/>
    <cellStyle name="Normal 44 16 2 2" xfId="5971"/>
    <cellStyle name="Normal 44 16 2 2 2" xfId="10479"/>
    <cellStyle name="Normal 44 16 2 3" xfId="10478"/>
    <cellStyle name="Normal 44 16 3" xfId="2346"/>
    <cellStyle name="Normal 44 16 3 2" xfId="5972"/>
    <cellStyle name="Normal 44 16 3 2 2" xfId="10481"/>
    <cellStyle name="Normal 44 16 3 3" xfId="10480"/>
    <cellStyle name="Normal 44 16 4" xfId="4285"/>
    <cellStyle name="Normal 44 16 4 2" xfId="10482"/>
    <cellStyle name="Normal 44 16 5" xfId="10477"/>
    <cellStyle name="Normal 44 17" xfId="2347"/>
    <cellStyle name="Normal 44 17 2" xfId="2348"/>
    <cellStyle name="Normal 44 17 2 2" xfId="5973"/>
    <cellStyle name="Normal 44 17 2 2 2" xfId="10485"/>
    <cellStyle name="Normal 44 17 2 3" xfId="10484"/>
    <cellStyle name="Normal 44 17 3" xfId="2349"/>
    <cellStyle name="Normal 44 17 3 2" xfId="5974"/>
    <cellStyle name="Normal 44 17 3 2 2" xfId="10487"/>
    <cellStyle name="Normal 44 17 3 3" xfId="10486"/>
    <cellStyle name="Normal 44 17 4" xfId="4286"/>
    <cellStyle name="Normal 44 17 4 2" xfId="10488"/>
    <cellStyle name="Normal 44 17 5" xfId="10483"/>
    <cellStyle name="Normal 44 18" xfId="2350"/>
    <cellStyle name="Normal 44 18 2" xfId="5975"/>
    <cellStyle name="Normal 44 18 2 2" xfId="10490"/>
    <cellStyle name="Normal 44 18 3" xfId="10489"/>
    <cellStyle name="Normal 44 19" xfId="2351"/>
    <cellStyle name="Normal 44 19 2" xfId="5976"/>
    <cellStyle name="Normal 44 19 2 2" xfId="10492"/>
    <cellStyle name="Normal 44 19 3" xfId="10491"/>
    <cellStyle name="Normal 44 2" xfId="2352"/>
    <cellStyle name="Normal 44 2 2" xfId="2353"/>
    <cellStyle name="Normal 44 2 2 2" xfId="5977"/>
    <cellStyle name="Normal 44 2 2 2 2" xfId="10495"/>
    <cellStyle name="Normal 44 2 2 3" xfId="10494"/>
    <cellStyle name="Normal 44 2 3" xfId="2354"/>
    <cellStyle name="Normal 44 2 3 2" xfId="5978"/>
    <cellStyle name="Normal 44 2 3 2 2" xfId="10497"/>
    <cellStyle name="Normal 44 2 3 3" xfId="10496"/>
    <cellStyle name="Normal 44 2 4" xfId="4287"/>
    <cellStyle name="Normal 44 2 4 2" xfId="10498"/>
    <cellStyle name="Normal 44 2 5" xfId="10493"/>
    <cellStyle name="Normal 44 20" xfId="4278"/>
    <cellStyle name="Normal 44 20 2" xfId="10499"/>
    <cellStyle name="Normal 44 21" xfId="10440"/>
    <cellStyle name="Normal 44 3" xfId="2355"/>
    <cellStyle name="Normal 44 3 2" xfId="2356"/>
    <cellStyle name="Normal 44 3 2 2" xfId="5979"/>
    <cellStyle name="Normal 44 3 2 2 2" xfId="10502"/>
    <cellStyle name="Normal 44 3 2 3" xfId="10501"/>
    <cellStyle name="Normal 44 3 3" xfId="2357"/>
    <cellStyle name="Normal 44 3 3 2" xfId="5980"/>
    <cellStyle name="Normal 44 3 3 2 2" xfId="10504"/>
    <cellStyle name="Normal 44 3 3 3" xfId="10503"/>
    <cellStyle name="Normal 44 3 4" xfId="4288"/>
    <cellStyle name="Normal 44 3 4 2" xfId="10505"/>
    <cellStyle name="Normal 44 3 5" xfId="10500"/>
    <cellStyle name="Normal 44 4" xfId="2358"/>
    <cellStyle name="Normal 44 4 2" xfId="2359"/>
    <cellStyle name="Normal 44 4 2 2" xfId="5981"/>
    <cellStyle name="Normal 44 4 2 2 2" xfId="10508"/>
    <cellStyle name="Normal 44 4 2 3" xfId="10507"/>
    <cellStyle name="Normal 44 4 3" xfId="2360"/>
    <cellStyle name="Normal 44 4 3 2" xfId="5982"/>
    <cellStyle name="Normal 44 4 3 2 2" xfId="10510"/>
    <cellStyle name="Normal 44 4 3 3" xfId="10509"/>
    <cellStyle name="Normal 44 4 4" xfId="4289"/>
    <cellStyle name="Normal 44 4 4 2" xfId="10511"/>
    <cellStyle name="Normal 44 4 5" xfId="10506"/>
    <cellStyle name="Normal 44 5" xfId="2361"/>
    <cellStyle name="Normal 44 5 2" xfId="2362"/>
    <cellStyle name="Normal 44 5 2 2" xfId="5983"/>
    <cellStyle name="Normal 44 5 2 2 2" xfId="10514"/>
    <cellStyle name="Normal 44 5 2 3" xfId="10513"/>
    <cellStyle name="Normal 44 5 3" xfId="2363"/>
    <cellStyle name="Normal 44 5 3 2" xfId="5984"/>
    <cellStyle name="Normal 44 5 3 2 2" xfId="10516"/>
    <cellStyle name="Normal 44 5 3 3" xfId="10515"/>
    <cellStyle name="Normal 44 5 4" xfId="4290"/>
    <cellStyle name="Normal 44 5 4 2" xfId="10517"/>
    <cellStyle name="Normal 44 5 5" xfId="10512"/>
    <cellStyle name="Normal 44 6" xfId="2364"/>
    <cellStyle name="Normal 44 6 2" xfId="2365"/>
    <cellStyle name="Normal 44 6 2 2" xfId="5985"/>
    <cellStyle name="Normal 44 6 2 2 2" xfId="10520"/>
    <cellStyle name="Normal 44 6 2 3" xfId="10519"/>
    <cellStyle name="Normal 44 6 3" xfId="2366"/>
    <cellStyle name="Normal 44 6 3 2" xfId="5986"/>
    <cellStyle name="Normal 44 6 3 2 2" xfId="10522"/>
    <cellStyle name="Normal 44 6 3 3" xfId="10521"/>
    <cellStyle name="Normal 44 6 4" xfId="4291"/>
    <cellStyle name="Normal 44 6 4 2" xfId="10523"/>
    <cellStyle name="Normal 44 6 5" xfId="10518"/>
    <cellStyle name="Normal 44 7" xfId="2367"/>
    <cellStyle name="Normal 44 7 2" xfId="2368"/>
    <cellStyle name="Normal 44 7 2 2" xfId="5987"/>
    <cellStyle name="Normal 44 7 2 2 2" xfId="10526"/>
    <cellStyle name="Normal 44 7 2 3" xfId="10525"/>
    <cellStyle name="Normal 44 7 3" xfId="2369"/>
    <cellStyle name="Normal 44 7 3 2" xfId="5988"/>
    <cellStyle name="Normal 44 7 3 2 2" xfId="10528"/>
    <cellStyle name="Normal 44 7 3 3" xfId="10527"/>
    <cellStyle name="Normal 44 7 4" xfId="4292"/>
    <cellStyle name="Normal 44 7 4 2" xfId="10529"/>
    <cellStyle name="Normal 44 7 5" xfId="10524"/>
    <cellStyle name="Normal 44 8" xfId="2370"/>
    <cellStyle name="Normal 44 8 2" xfId="2371"/>
    <cellStyle name="Normal 44 8 2 2" xfId="5989"/>
    <cellStyle name="Normal 44 8 2 2 2" xfId="10532"/>
    <cellStyle name="Normal 44 8 2 3" xfId="10531"/>
    <cellStyle name="Normal 44 8 3" xfId="2372"/>
    <cellStyle name="Normal 44 8 3 2" xfId="5990"/>
    <cellStyle name="Normal 44 8 3 2 2" xfId="10534"/>
    <cellStyle name="Normal 44 8 3 3" xfId="10533"/>
    <cellStyle name="Normal 44 8 4" xfId="4293"/>
    <cellStyle name="Normal 44 8 4 2" xfId="10535"/>
    <cellStyle name="Normal 44 8 5" xfId="10530"/>
    <cellStyle name="Normal 44 9" xfId="2373"/>
    <cellStyle name="Normal 44 9 2" xfId="2374"/>
    <cellStyle name="Normal 44 9 2 2" xfId="5991"/>
    <cellStyle name="Normal 44 9 2 2 2" xfId="10538"/>
    <cellStyle name="Normal 44 9 2 3" xfId="10537"/>
    <cellStyle name="Normal 44 9 3" xfId="2375"/>
    <cellStyle name="Normal 44 9 3 2" xfId="5992"/>
    <cellStyle name="Normal 44 9 3 2 2" xfId="10540"/>
    <cellStyle name="Normal 44 9 3 3" xfId="10539"/>
    <cellStyle name="Normal 44 9 4" xfId="4294"/>
    <cellStyle name="Normal 44 9 4 2" xfId="10541"/>
    <cellStyle name="Normal 44 9 5" xfId="10536"/>
    <cellStyle name="Normal 45" xfId="2376"/>
    <cellStyle name="Normal 45 10" xfId="2377"/>
    <cellStyle name="Normal 45 10 2" xfId="2378"/>
    <cellStyle name="Normal 45 10 2 2" xfId="5993"/>
    <cellStyle name="Normal 45 10 2 2 2" xfId="10545"/>
    <cellStyle name="Normal 45 10 2 3" xfId="10544"/>
    <cellStyle name="Normal 45 10 3" xfId="2379"/>
    <cellStyle name="Normal 45 10 3 2" xfId="5994"/>
    <cellStyle name="Normal 45 10 3 2 2" xfId="10547"/>
    <cellStyle name="Normal 45 10 3 3" xfId="10546"/>
    <cellStyle name="Normal 45 10 4" xfId="4296"/>
    <cellStyle name="Normal 45 10 4 2" xfId="10548"/>
    <cellStyle name="Normal 45 10 5" xfId="10543"/>
    <cellStyle name="Normal 45 11" xfId="2380"/>
    <cellStyle name="Normal 45 11 2" xfId="2381"/>
    <cellStyle name="Normal 45 11 2 2" xfId="5995"/>
    <cellStyle name="Normal 45 11 2 2 2" xfId="10551"/>
    <cellStyle name="Normal 45 11 2 3" xfId="10550"/>
    <cellStyle name="Normal 45 11 3" xfId="2382"/>
    <cellStyle name="Normal 45 11 3 2" xfId="5996"/>
    <cellStyle name="Normal 45 11 3 2 2" xfId="10553"/>
    <cellStyle name="Normal 45 11 3 3" xfId="10552"/>
    <cellStyle name="Normal 45 11 4" xfId="4297"/>
    <cellStyle name="Normal 45 11 4 2" xfId="10554"/>
    <cellStyle name="Normal 45 11 5" xfId="10549"/>
    <cellStyle name="Normal 45 12" xfId="2383"/>
    <cellStyle name="Normal 45 12 2" xfId="2384"/>
    <cellStyle name="Normal 45 12 2 2" xfId="5997"/>
    <cellStyle name="Normal 45 12 2 2 2" xfId="10557"/>
    <cellStyle name="Normal 45 12 2 3" xfId="10556"/>
    <cellStyle name="Normal 45 12 3" xfId="2385"/>
    <cellStyle name="Normal 45 12 3 2" xfId="5998"/>
    <cellStyle name="Normal 45 12 3 2 2" xfId="10559"/>
    <cellStyle name="Normal 45 12 3 3" xfId="10558"/>
    <cellStyle name="Normal 45 12 4" xfId="4298"/>
    <cellStyle name="Normal 45 12 4 2" xfId="10560"/>
    <cellStyle name="Normal 45 12 5" xfId="10555"/>
    <cellStyle name="Normal 45 13" xfId="2386"/>
    <cellStyle name="Normal 45 13 2" xfId="2387"/>
    <cellStyle name="Normal 45 13 2 2" xfId="5999"/>
    <cellStyle name="Normal 45 13 2 2 2" xfId="10563"/>
    <cellStyle name="Normal 45 13 2 3" xfId="10562"/>
    <cellStyle name="Normal 45 13 3" xfId="2388"/>
    <cellStyle name="Normal 45 13 3 2" xfId="6000"/>
    <cellStyle name="Normal 45 13 3 2 2" xfId="10565"/>
    <cellStyle name="Normal 45 13 3 3" xfId="10564"/>
    <cellStyle name="Normal 45 13 4" xfId="4299"/>
    <cellStyle name="Normal 45 13 4 2" xfId="10566"/>
    <cellStyle name="Normal 45 13 5" xfId="10561"/>
    <cellStyle name="Normal 45 14" xfId="2389"/>
    <cellStyle name="Normal 45 14 2" xfId="2390"/>
    <cellStyle name="Normal 45 14 2 2" xfId="6001"/>
    <cellStyle name="Normal 45 14 2 2 2" xfId="10569"/>
    <cellStyle name="Normal 45 14 2 3" xfId="10568"/>
    <cellStyle name="Normal 45 14 3" xfId="2391"/>
    <cellStyle name="Normal 45 14 3 2" xfId="6002"/>
    <cellStyle name="Normal 45 14 3 2 2" xfId="10571"/>
    <cellStyle name="Normal 45 14 3 3" xfId="10570"/>
    <cellStyle name="Normal 45 14 4" xfId="4300"/>
    <cellStyle name="Normal 45 14 4 2" xfId="10572"/>
    <cellStyle name="Normal 45 14 5" xfId="10567"/>
    <cellStyle name="Normal 45 15" xfId="2392"/>
    <cellStyle name="Normal 45 15 2" xfId="2393"/>
    <cellStyle name="Normal 45 15 2 2" xfId="6003"/>
    <cellStyle name="Normal 45 15 2 2 2" xfId="10575"/>
    <cellStyle name="Normal 45 15 2 3" xfId="10574"/>
    <cellStyle name="Normal 45 15 3" xfId="2394"/>
    <cellStyle name="Normal 45 15 3 2" xfId="6004"/>
    <cellStyle name="Normal 45 15 3 2 2" xfId="10577"/>
    <cellStyle name="Normal 45 15 3 3" xfId="10576"/>
    <cellStyle name="Normal 45 15 4" xfId="4301"/>
    <cellStyle name="Normal 45 15 4 2" xfId="10578"/>
    <cellStyle name="Normal 45 15 5" xfId="10573"/>
    <cellStyle name="Normal 45 16" xfId="2395"/>
    <cellStyle name="Normal 45 16 2" xfId="2396"/>
    <cellStyle name="Normal 45 16 2 2" xfId="6005"/>
    <cellStyle name="Normal 45 16 2 2 2" xfId="10581"/>
    <cellStyle name="Normal 45 16 2 3" xfId="10580"/>
    <cellStyle name="Normal 45 16 3" xfId="2397"/>
    <cellStyle name="Normal 45 16 3 2" xfId="6006"/>
    <cellStyle name="Normal 45 16 3 2 2" xfId="10583"/>
    <cellStyle name="Normal 45 16 3 3" xfId="10582"/>
    <cellStyle name="Normal 45 16 4" xfId="4302"/>
    <cellStyle name="Normal 45 16 4 2" xfId="10584"/>
    <cellStyle name="Normal 45 16 5" xfId="10579"/>
    <cellStyle name="Normal 45 17" xfId="2398"/>
    <cellStyle name="Normal 45 17 2" xfId="2399"/>
    <cellStyle name="Normal 45 17 2 2" xfId="6007"/>
    <cellStyle name="Normal 45 17 2 2 2" xfId="10587"/>
    <cellStyle name="Normal 45 17 2 3" xfId="10586"/>
    <cellStyle name="Normal 45 17 3" xfId="2400"/>
    <cellStyle name="Normal 45 17 3 2" xfId="6008"/>
    <cellStyle name="Normal 45 17 3 2 2" xfId="10589"/>
    <cellStyle name="Normal 45 17 3 3" xfId="10588"/>
    <cellStyle name="Normal 45 17 4" xfId="4303"/>
    <cellStyle name="Normal 45 17 4 2" xfId="10590"/>
    <cellStyle name="Normal 45 17 5" xfId="10585"/>
    <cellStyle name="Normal 45 18" xfId="2401"/>
    <cellStyle name="Normal 45 18 2" xfId="6009"/>
    <cellStyle name="Normal 45 18 2 2" xfId="10592"/>
    <cellStyle name="Normal 45 18 3" xfId="10591"/>
    <cellStyle name="Normal 45 19" xfId="2402"/>
    <cellStyle name="Normal 45 19 2" xfId="6010"/>
    <cellStyle name="Normal 45 19 2 2" xfId="10594"/>
    <cellStyle name="Normal 45 19 3" xfId="10593"/>
    <cellStyle name="Normal 45 2" xfId="2403"/>
    <cellStyle name="Normal 45 2 2" xfId="2404"/>
    <cellStyle name="Normal 45 2 2 2" xfId="6011"/>
    <cellStyle name="Normal 45 2 2 2 2" xfId="10597"/>
    <cellStyle name="Normal 45 2 2 3" xfId="10596"/>
    <cellStyle name="Normal 45 2 3" xfId="2405"/>
    <cellStyle name="Normal 45 2 3 2" xfId="6012"/>
    <cellStyle name="Normal 45 2 3 2 2" xfId="10599"/>
    <cellStyle name="Normal 45 2 3 3" xfId="10598"/>
    <cellStyle name="Normal 45 2 4" xfId="4304"/>
    <cellStyle name="Normal 45 2 4 2" xfId="10600"/>
    <cellStyle name="Normal 45 2 5" xfId="10595"/>
    <cellStyle name="Normal 45 20" xfId="4295"/>
    <cellStyle name="Normal 45 20 2" xfId="10601"/>
    <cellStyle name="Normal 45 21" xfId="10542"/>
    <cellStyle name="Normal 45 3" xfId="2406"/>
    <cellStyle name="Normal 45 3 2" xfId="2407"/>
    <cellStyle name="Normal 45 3 2 2" xfId="6013"/>
    <cellStyle name="Normal 45 3 2 2 2" xfId="10604"/>
    <cellStyle name="Normal 45 3 2 3" xfId="10603"/>
    <cellStyle name="Normal 45 3 3" xfId="2408"/>
    <cellStyle name="Normal 45 3 3 2" xfId="6014"/>
    <cellStyle name="Normal 45 3 3 2 2" xfId="10606"/>
    <cellStyle name="Normal 45 3 3 3" xfId="10605"/>
    <cellStyle name="Normal 45 3 4" xfId="4305"/>
    <cellStyle name="Normal 45 3 4 2" xfId="10607"/>
    <cellStyle name="Normal 45 3 5" xfId="10602"/>
    <cellStyle name="Normal 45 4" xfId="2409"/>
    <cellStyle name="Normal 45 4 2" xfId="2410"/>
    <cellStyle name="Normal 45 4 2 2" xfId="6015"/>
    <cellStyle name="Normal 45 4 2 2 2" xfId="10610"/>
    <cellStyle name="Normal 45 4 2 3" xfId="10609"/>
    <cellStyle name="Normal 45 4 3" xfId="2411"/>
    <cellStyle name="Normal 45 4 3 2" xfId="6016"/>
    <cellStyle name="Normal 45 4 3 2 2" xfId="10612"/>
    <cellStyle name="Normal 45 4 3 3" xfId="10611"/>
    <cellStyle name="Normal 45 4 4" xfId="4306"/>
    <cellStyle name="Normal 45 4 4 2" xfId="10613"/>
    <cellStyle name="Normal 45 4 5" xfId="10608"/>
    <cellStyle name="Normal 45 5" xfId="2412"/>
    <cellStyle name="Normal 45 5 2" xfId="2413"/>
    <cellStyle name="Normal 45 5 2 2" xfId="6017"/>
    <cellStyle name="Normal 45 5 2 2 2" xfId="10616"/>
    <cellStyle name="Normal 45 5 2 3" xfId="10615"/>
    <cellStyle name="Normal 45 5 3" xfId="2414"/>
    <cellStyle name="Normal 45 5 3 2" xfId="6018"/>
    <cellStyle name="Normal 45 5 3 2 2" xfId="10618"/>
    <cellStyle name="Normal 45 5 3 3" xfId="10617"/>
    <cellStyle name="Normal 45 5 4" xfId="4307"/>
    <cellStyle name="Normal 45 5 4 2" xfId="10619"/>
    <cellStyle name="Normal 45 5 5" xfId="10614"/>
    <cellStyle name="Normal 45 6" xfId="2415"/>
    <cellStyle name="Normal 45 6 2" xfId="2416"/>
    <cellStyle name="Normal 45 6 2 2" xfId="6019"/>
    <cellStyle name="Normal 45 6 2 2 2" xfId="10622"/>
    <cellStyle name="Normal 45 6 2 3" xfId="10621"/>
    <cellStyle name="Normal 45 6 3" xfId="2417"/>
    <cellStyle name="Normal 45 6 3 2" xfId="6020"/>
    <cellStyle name="Normal 45 6 3 2 2" xfId="10624"/>
    <cellStyle name="Normal 45 6 3 3" xfId="10623"/>
    <cellStyle name="Normal 45 6 4" xfId="4308"/>
    <cellStyle name="Normal 45 6 4 2" xfId="10625"/>
    <cellStyle name="Normal 45 6 5" xfId="10620"/>
    <cellStyle name="Normal 45 7" xfId="2418"/>
    <cellStyle name="Normal 45 7 2" xfId="2419"/>
    <cellStyle name="Normal 45 7 2 2" xfId="6021"/>
    <cellStyle name="Normal 45 7 2 2 2" xfId="10628"/>
    <cellStyle name="Normal 45 7 2 3" xfId="10627"/>
    <cellStyle name="Normal 45 7 3" xfId="2420"/>
    <cellStyle name="Normal 45 7 3 2" xfId="6022"/>
    <cellStyle name="Normal 45 7 3 2 2" xfId="10630"/>
    <cellStyle name="Normal 45 7 3 3" xfId="10629"/>
    <cellStyle name="Normal 45 7 4" xfId="4309"/>
    <cellStyle name="Normal 45 7 4 2" xfId="10631"/>
    <cellStyle name="Normal 45 7 5" xfId="10626"/>
    <cellStyle name="Normal 45 8" xfId="2421"/>
    <cellStyle name="Normal 45 8 2" xfId="2422"/>
    <cellStyle name="Normal 45 8 2 2" xfId="6023"/>
    <cellStyle name="Normal 45 8 2 2 2" xfId="10634"/>
    <cellStyle name="Normal 45 8 2 3" xfId="10633"/>
    <cellStyle name="Normal 45 8 3" xfId="2423"/>
    <cellStyle name="Normal 45 8 3 2" xfId="6024"/>
    <cellStyle name="Normal 45 8 3 2 2" xfId="10636"/>
    <cellStyle name="Normal 45 8 3 3" xfId="10635"/>
    <cellStyle name="Normal 45 8 4" xfId="4310"/>
    <cellStyle name="Normal 45 8 4 2" xfId="10637"/>
    <cellStyle name="Normal 45 8 5" xfId="10632"/>
    <cellStyle name="Normal 45 9" xfId="2424"/>
    <cellStyle name="Normal 45 9 2" xfId="2425"/>
    <cellStyle name="Normal 45 9 2 2" xfId="6025"/>
    <cellStyle name="Normal 45 9 2 2 2" xfId="10640"/>
    <cellStyle name="Normal 45 9 2 3" xfId="10639"/>
    <cellStyle name="Normal 45 9 3" xfId="2426"/>
    <cellStyle name="Normal 45 9 3 2" xfId="6026"/>
    <cellStyle name="Normal 45 9 3 2 2" xfId="10642"/>
    <cellStyle name="Normal 45 9 3 3" xfId="10641"/>
    <cellStyle name="Normal 45 9 4" xfId="4311"/>
    <cellStyle name="Normal 45 9 4 2" xfId="10643"/>
    <cellStyle name="Normal 45 9 5" xfId="10638"/>
    <cellStyle name="Normal 46" xfId="2427"/>
    <cellStyle name="Normal 46 10" xfId="2428"/>
    <cellStyle name="Normal 46 10 2" xfId="2429"/>
    <cellStyle name="Normal 46 10 2 2" xfId="6027"/>
    <cellStyle name="Normal 46 10 2 2 2" xfId="10647"/>
    <cellStyle name="Normal 46 10 2 3" xfId="10646"/>
    <cellStyle name="Normal 46 10 3" xfId="2430"/>
    <cellStyle name="Normal 46 10 3 2" xfId="6028"/>
    <cellStyle name="Normal 46 10 3 2 2" xfId="10649"/>
    <cellStyle name="Normal 46 10 3 3" xfId="10648"/>
    <cellStyle name="Normal 46 10 4" xfId="4313"/>
    <cellStyle name="Normal 46 10 4 2" xfId="10650"/>
    <cellStyle name="Normal 46 10 5" xfId="10645"/>
    <cellStyle name="Normal 46 11" xfId="2431"/>
    <cellStyle name="Normal 46 11 2" xfId="2432"/>
    <cellStyle name="Normal 46 11 2 2" xfId="6029"/>
    <cellStyle name="Normal 46 11 2 2 2" xfId="10653"/>
    <cellStyle name="Normal 46 11 2 3" xfId="10652"/>
    <cellStyle name="Normal 46 11 3" xfId="2433"/>
    <cellStyle name="Normal 46 11 3 2" xfId="6030"/>
    <cellStyle name="Normal 46 11 3 2 2" xfId="10655"/>
    <cellStyle name="Normal 46 11 3 3" xfId="10654"/>
    <cellStyle name="Normal 46 11 4" xfId="4314"/>
    <cellStyle name="Normal 46 11 4 2" xfId="10656"/>
    <cellStyle name="Normal 46 11 5" xfId="10651"/>
    <cellStyle name="Normal 46 12" xfId="2434"/>
    <cellStyle name="Normal 46 12 2" xfId="2435"/>
    <cellStyle name="Normal 46 12 2 2" xfId="6031"/>
    <cellStyle name="Normal 46 12 2 2 2" xfId="10659"/>
    <cellStyle name="Normal 46 12 2 3" xfId="10658"/>
    <cellStyle name="Normal 46 12 3" xfId="2436"/>
    <cellStyle name="Normal 46 12 3 2" xfId="6032"/>
    <cellStyle name="Normal 46 12 3 2 2" xfId="10661"/>
    <cellStyle name="Normal 46 12 3 3" xfId="10660"/>
    <cellStyle name="Normal 46 12 4" xfId="4315"/>
    <cellStyle name="Normal 46 12 4 2" xfId="10662"/>
    <cellStyle name="Normal 46 12 5" xfId="10657"/>
    <cellStyle name="Normal 46 13" xfId="2437"/>
    <cellStyle name="Normal 46 13 2" xfId="2438"/>
    <cellStyle name="Normal 46 13 2 2" xfId="6033"/>
    <cellStyle name="Normal 46 13 2 2 2" xfId="10665"/>
    <cellStyle name="Normal 46 13 2 3" xfId="10664"/>
    <cellStyle name="Normal 46 13 3" xfId="2439"/>
    <cellStyle name="Normal 46 13 3 2" xfId="6034"/>
    <cellStyle name="Normal 46 13 3 2 2" xfId="10667"/>
    <cellStyle name="Normal 46 13 3 3" xfId="10666"/>
    <cellStyle name="Normal 46 13 4" xfId="4316"/>
    <cellStyle name="Normal 46 13 4 2" xfId="10668"/>
    <cellStyle name="Normal 46 13 5" xfId="10663"/>
    <cellStyle name="Normal 46 14" xfId="2440"/>
    <cellStyle name="Normal 46 14 2" xfId="2441"/>
    <cellStyle name="Normal 46 14 2 2" xfId="6035"/>
    <cellStyle name="Normal 46 14 2 2 2" xfId="10672"/>
    <cellStyle name="Normal 46 14 2 2 3" xfId="10671"/>
    <cellStyle name="Normal 46 14 2 3" xfId="10673"/>
    <cellStyle name="Normal 46 14 2 3 2" xfId="10674"/>
    <cellStyle name="Normal 46 14 2 4" xfId="10670"/>
    <cellStyle name="Normal 46 14 3" xfId="2442"/>
    <cellStyle name="Normal 46 14 3 2" xfId="6036"/>
    <cellStyle name="Normal 46 14 3 2 2" xfId="10677"/>
    <cellStyle name="Normal 46 14 3 2 2 2" xfId="10678"/>
    <cellStyle name="Normal 46 14 3 2 3" xfId="10679"/>
    <cellStyle name="Normal 46 14 3 2 4" xfId="10676"/>
    <cellStyle name="Normal 46 14 3 3" xfId="10680"/>
    <cellStyle name="Normal 46 14 3 3 2" xfId="10681"/>
    <cellStyle name="Normal 46 14 3 4" xfId="10682"/>
    <cellStyle name="Normal 46 14 3 5" xfId="10675"/>
    <cellStyle name="Normal 46 14 4" xfId="4317"/>
    <cellStyle name="Normal 46 14 4 2" xfId="10684"/>
    <cellStyle name="Normal 46 14 4 2 2" xfId="10685"/>
    <cellStyle name="Normal 46 14 4 3" xfId="10686"/>
    <cellStyle name="Normal 46 14 4 4" xfId="10683"/>
    <cellStyle name="Normal 46 14 5" xfId="10687"/>
    <cellStyle name="Normal 46 14 5 2" xfId="10688"/>
    <cellStyle name="Normal 46 14 6" xfId="10669"/>
    <cellStyle name="Normal 46 15" xfId="2443"/>
    <cellStyle name="Normal 46 15 2" xfId="2444"/>
    <cellStyle name="Normal 46 15 2 2" xfId="6037"/>
    <cellStyle name="Normal 46 15 2 2 2" xfId="10692"/>
    <cellStyle name="Normal 46 15 2 2 2 2" xfId="10693"/>
    <cellStyle name="Normal 46 15 2 2 3" xfId="10694"/>
    <cellStyle name="Normal 46 15 2 2 4" xfId="10691"/>
    <cellStyle name="Normal 46 15 2 3" xfId="10695"/>
    <cellStyle name="Normal 46 15 2 3 2" xfId="10696"/>
    <cellStyle name="Normal 46 15 2 4" xfId="10697"/>
    <cellStyle name="Normal 46 15 2 5" xfId="10690"/>
    <cellStyle name="Normal 46 15 3" xfId="2445"/>
    <cellStyle name="Normal 46 15 3 2" xfId="6038"/>
    <cellStyle name="Normal 46 15 3 2 2" xfId="10700"/>
    <cellStyle name="Normal 46 15 3 2 2 2" xfId="10701"/>
    <cellStyle name="Normal 46 15 3 2 3" xfId="10702"/>
    <cellStyle name="Normal 46 15 3 2 4" xfId="10699"/>
    <cellStyle name="Normal 46 15 3 3" xfId="10703"/>
    <cellStyle name="Normal 46 15 3 3 2" xfId="10704"/>
    <cellStyle name="Normal 46 15 3 4" xfId="10705"/>
    <cellStyle name="Normal 46 15 3 5" xfId="10698"/>
    <cellStyle name="Normal 46 15 4" xfId="4318"/>
    <cellStyle name="Normal 46 15 4 2" xfId="10707"/>
    <cellStyle name="Normal 46 15 4 2 2" xfId="10708"/>
    <cellStyle name="Normal 46 15 4 3" xfId="10709"/>
    <cellStyle name="Normal 46 15 4 4" xfId="10706"/>
    <cellStyle name="Normal 46 15 5" xfId="10710"/>
    <cellStyle name="Normal 46 15 5 2" xfId="10711"/>
    <cellStyle name="Normal 46 15 6" xfId="10712"/>
    <cellStyle name="Normal 46 15 7" xfId="10689"/>
    <cellStyle name="Normal 46 16" xfId="2446"/>
    <cellStyle name="Normal 46 16 2" xfId="2447"/>
    <cellStyle name="Normal 46 16 2 2" xfId="6039"/>
    <cellStyle name="Normal 46 16 2 2 2" xfId="10716"/>
    <cellStyle name="Normal 46 16 2 2 2 2" xfId="10717"/>
    <cellStyle name="Normal 46 16 2 2 3" xfId="10718"/>
    <cellStyle name="Normal 46 16 2 2 4" xfId="10715"/>
    <cellStyle name="Normal 46 16 2 3" xfId="10719"/>
    <cellStyle name="Normal 46 16 2 3 2" xfId="10720"/>
    <cellStyle name="Normal 46 16 2 4" xfId="10721"/>
    <cellStyle name="Normal 46 16 2 5" xfId="10714"/>
    <cellStyle name="Normal 46 16 3" xfId="2448"/>
    <cellStyle name="Normal 46 16 3 2" xfId="6040"/>
    <cellStyle name="Normal 46 16 3 2 2" xfId="10724"/>
    <cellStyle name="Normal 46 16 3 2 2 2" xfId="10725"/>
    <cellStyle name="Normal 46 16 3 2 3" xfId="10726"/>
    <cellStyle name="Normal 46 16 3 2 4" xfId="10723"/>
    <cellStyle name="Normal 46 16 3 3" xfId="10727"/>
    <cellStyle name="Normal 46 16 3 3 2" xfId="10728"/>
    <cellStyle name="Normal 46 16 3 4" xfId="10729"/>
    <cellStyle name="Normal 46 16 3 5" xfId="10722"/>
    <cellStyle name="Normal 46 16 4" xfId="4319"/>
    <cellStyle name="Normal 46 16 4 2" xfId="10731"/>
    <cellStyle name="Normal 46 16 4 2 2" xfId="10732"/>
    <cellStyle name="Normal 46 16 4 3" xfId="10733"/>
    <cellStyle name="Normal 46 16 4 4" xfId="10730"/>
    <cellStyle name="Normal 46 16 5" xfId="10734"/>
    <cellStyle name="Normal 46 16 5 2" xfId="10735"/>
    <cellStyle name="Normal 46 16 6" xfId="10736"/>
    <cellStyle name="Normal 46 16 7" xfId="10713"/>
    <cellStyle name="Normal 46 17" xfId="2449"/>
    <cellStyle name="Normal 46 17 2" xfId="2450"/>
    <cellStyle name="Normal 46 17 2 2" xfId="6041"/>
    <cellStyle name="Normal 46 17 2 2 2" xfId="10740"/>
    <cellStyle name="Normal 46 17 2 2 2 2" xfId="10741"/>
    <cellStyle name="Normal 46 17 2 2 3" xfId="10742"/>
    <cellStyle name="Normal 46 17 2 2 4" xfId="10739"/>
    <cellStyle name="Normal 46 17 2 3" xfId="10743"/>
    <cellStyle name="Normal 46 17 2 3 2" xfId="10744"/>
    <cellStyle name="Normal 46 17 2 4" xfId="10745"/>
    <cellStyle name="Normal 46 17 2 5" xfId="10738"/>
    <cellStyle name="Normal 46 17 3" xfId="2451"/>
    <cellStyle name="Normal 46 17 3 2" xfId="6042"/>
    <cellStyle name="Normal 46 17 3 2 2" xfId="10748"/>
    <cellStyle name="Normal 46 17 3 2 2 2" xfId="10749"/>
    <cellStyle name="Normal 46 17 3 2 3" xfId="10750"/>
    <cellStyle name="Normal 46 17 3 2 4" xfId="10747"/>
    <cellStyle name="Normal 46 17 3 3" xfId="10751"/>
    <cellStyle name="Normal 46 17 3 3 2" xfId="10752"/>
    <cellStyle name="Normal 46 17 3 4" xfId="10753"/>
    <cellStyle name="Normal 46 17 3 5" xfId="10746"/>
    <cellStyle name="Normal 46 17 4" xfId="4320"/>
    <cellStyle name="Normal 46 17 4 2" xfId="10755"/>
    <cellStyle name="Normal 46 17 4 2 2" xfId="10756"/>
    <cellStyle name="Normal 46 17 4 3" xfId="10757"/>
    <cellStyle name="Normal 46 17 4 4" xfId="10754"/>
    <cellStyle name="Normal 46 17 5" xfId="10758"/>
    <cellStyle name="Normal 46 17 5 2" xfId="10759"/>
    <cellStyle name="Normal 46 17 6" xfId="10760"/>
    <cellStyle name="Normal 46 17 7" xfId="10737"/>
    <cellStyle name="Normal 46 18" xfId="2452"/>
    <cellStyle name="Normal 46 18 2" xfId="6043"/>
    <cellStyle name="Normal 46 18 2 2" xfId="10763"/>
    <cellStyle name="Normal 46 18 2 2 2" xfId="10764"/>
    <cellStyle name="Normal 46 18 2 3" xfId="10765"/>
    <cellStyle name="Normal 46 18 2 4" xfId="10762"/>
    <cellStyle name="Normal 46 18 3" xfId="10766"/>
    <cellStyle name="Normal 46 18 3 2" xfId="10767"/>
    <cellStyle name="Normal 46 18 4" xfId="10768"/>
    <cellStyle name="Normal 46 18 5" xfId="10761"/>
    <cellStyle name="Normal 46 19" xfId="2453"/>
    <cellStyle name="Normal 46 19 2" xfId="6044"/>
    <cellStyle name="Normal 46 19 2 2" xfId="10771"/>
    <cellStyle name="Normal 46 19 2 2 2" xfId="10772"/>
    <cellStyle name="Normal 46 19 2 3" xfId="10773"/>
    <cellStyle name="Normal 46 19 2 4" xfId="10770"/>
    <cellStyle name="Normal 46 19 3" xfId="10774"/>
    <cellStyle name="Normal 46 19 3 2" xfId="10775"/>
    <cellStyle name="Normal 46 19 4" xfId="10776"/>
    <cellStyle name="Normal 46 19 5" xfId="10769"/>
    <cellStyle name="Normal 46 2" xfId="2454"/>
    <cellStyle name="Normal 46 2 2" xfId="2455"/>
    <cellStyle name="Normal 46 2 2 2" xfId="6045"/>
    <cellStyle name="Normal 46 2 2 2 2" xfId="10780"/>
    <cellStyle name="Normal 46 2 2 2 2 2" xfId="10781"/>
    <cellStyle name="Normal 46 2 2 2 3" xfId="10782"/>
    <cellStyle name="Normal 46 2 2 2 4" xfId="10779"/>
    <cellStyle name="Normal 46 2 2 3" xfId="10783"/>
    <cellStyle name="Normal 46 2 2 3 2" xfId="10784"/>
    <cellStyle name="Normal 46 2 2 4" xfId="10785"/>
    <cellStyle name="Normal 46 2 2 5" xfId="10778"/>
    <cellStyle name="Normal 46 2 3" xfId="2456"/>
    <cellStyle name="Normal 46 2 3 2" xfId="6046"/>
    <cellStyle name="Normal 46 2 3 2 2" xfId="10788"/>
    <cellStyle name="Normal 46 2 3 2 2 2" xfId="10789"/>
    <cellStyle name="Normal 46 2 3 2 3" xfId="10790"/>
    <cellStyle name="Normal 46 2 3 2 4" xfId="10787"/>
    <cellStyle name="Normal 46 2 3 3" xfId="10791"/>
    <cellStyle name="Normal 46 2 3 3 2" xfId="10792"/>
    <cellStyle name="Normal 46 2 3 4" xfId="10793"/>
    <cellStyle name="Normal 46 2 3 5" xfId="10786"/>
    <cellStyle name="Normal 46 2 4" xfId="4321"/>
    <cellStyle name="Normal 46 2 4 2" xfId="10795"/>
    <cellStyle name="Normal 46 2 4 2 2" xfId="10796"/>
    <cellStyle name="Normal 46 2 4 3" xfId="10797"/>
    <cellStyle name="Normal 46 2 4 4" xfId="10794"/>
    <cellStyle name="Normal 46 2 5" xfId="10798"/>
    <cellStyle name="Normal 46 2 5 2" xfId="10799"/>
    <cellStyle name="Normal 46 2 6" xfId="10800"/>
    <cellStyle name="Normal 46 2 7" xfId="10777"/>
    <cellStyle name="Normal 46 20" xfId="4312"/>
    <cellStyle name="Normal 46 20 2" xfId="10802"/>
    <cellStyle name="Normal 46 20 2 2" xfId="10803"/>
    <cellStyle name="Normal 46 20 3" xfId="10804"/>
    <cellStyle name="Normal 46 20 4" xfId="10801"/>
    <cellStyle name="Normal 46 21" xfId="10644"/>
    <cellStyle name="Normal 46 3" xfId="2457"/>
    <cellStyle name="Normal 46 3 2" xfId="2458"/>
    <cellStyle name="Normal 46 3 2 2" xfId="6047"/>
    <cellStyle name="Normal 46 3 2 2 2" xfId="10808"/>
    <cellStyle name="Normal 46 3 2 2 2 2" xfId="10809"/>
    <cellStyle name="Normal 46 3 2 2 3" xfId="10810"/>
    <cellStyle name="Normal 46 3 2 2 4" xfId="10807"/>
    <cellStyle name="Normal 46 3 2 3" xfId="10811"/>
    <cellStyle name="Normal 46 3 2 3 2" xfId="10812"/>
    <cellStyle name="Normal 46 3 2 4" xfId="10813"/>
    <cellStyle name="Normal 46 3 2 5" xfId="10806"/>
    <cellStyle name="Normal 46 3 3" xfId="2459"/>
    <cellStyle name="Normal 46 3 3 2" xfId="6048"/>
    <cellStyle name="Normal 46 3 3 2 2" xfId="10816"/>
    <cellStyle name="Normal 46 3 3 2 2 2" xfId="10817"/>
    <cellStyle name="Normal 46 3 3 2 3" xfId="10818"/>
    <cellStyle name="Normal 46 3 3 2 4" xfId="10815"/>
    <cellStyle name="Normal 46 3 3 3" xfId="10819"/>
    <cellStyle name="Normal 46 3 3 3 2" xfId="10820"/>
    <cellStyle name="Normal 46 3 3 4" xfId="10821"/>
    <cellStyle name="Normal 46 3 3 5" xfId="10814"/>
    <cellStyle name="Normal 46 3 4" xfId="4322"/>
    <cellStyle name="Normal 46 3 4 2" xfId="10823"/>
    <cellStyle name="Normal 46 3 4 2 2" xfId="10824"/>
    <cellStyle name="Normal 46 3 4 3" xfId="10825"/>
    <cellStyle name="Normal 46 3 4 4" xfId="10822"/>
    <cellStyle name="Normal 46 3 5" xfId="10826"/>
    <cellStyle name="Normal 46 3 5 2" xfId="10827"/>
    <cellStyle name="Normal 46 3 6" xfId="10828"/>
    <cellStyle name="Normal 46 3 7" xfId="10805"/>
    <cellStyle name="Normal 46 4" xfId="2460"/>
    <cellStyle name="Normal 46 4 2" xfId="2461"/>
    <cellStyle name="Normal 46 4 2 2" xfId="6049"/>
    <cellStyle name="Normal 46 4 2 2 2" xfId="10832"/>
    <cellStyle name="Normal 46 4 2 2 2 2" xfId="10833"/>
    <cellStyle name="Normal 46 4 2 2 3" xfId="10834"/>
    <cellStyle name="Normal 46 4 2 2 4" xfId="10831"/>
    <cellStyle name="Normal 46 4 2 3" xfId="10835"/>
    <cellStyle name="Normal 46 4 2 3 2" xfId="10836"/>
    <cellStyle name="Normal 46 4 2 4" xfId="10837"/>
    <cellStyle name="Normal 46 4 2 5" xfId="10830"/>
    <cellStyle name="Normal 46 4 3" xfId="2462"/>
    <cellStyle name="Normal 46 4 3 2" xfId="6050"/>
    <cellStyle name="Normal 46 4 3 2 2" xfId="10840"/>
    <cellStyle name="Normal 46 4 3 2 2 2" xfId="10841"/>
    <cellStyle name="Normal 46 4 3 2 3" xfId="10842"/>
    <cellStyle name="Normal 46 4 3 2 4" xfId="10839"/>
    <cellStyle name="Normal 46 4 3 3" xfId="10843"/>
    <cellStyle name="Normal 46 4 3 3 2" xfId="10844"/>
    <cellStyle name="Normal 46 4 3 4" xfId="10845"/>
    <cellStyle name="Normal 46 4 3 5" xfId="10838"/>
    <cellStyle name="Normal 46 4 4" xfId="4323"/>
    <cellStyle name="Normal 46 4 4 2" xfId="10847"/>
    <cellStyle name="Normal 46 4 4 2 2" xfId="10848"/>
    <cellStyle name="Normal 46 4 4 3" xfId="10849"/>
    <cellStyle name="Normal 46 4 4 4" xfId="10846"/>
    <cellStyle name="Normal 46 4 5" xfId="10850"/>
    <cellStyle name="Normal 46 4 5 2" xfId="10851"/>
    <cellStyle name="Normal 46 4 6" xfId="10852"/>
    <cellStyle name="Normal 46 4 7" xfId="10829"/>
    <cellStyle name="Normal 46 5" xfId="2463"/>
    <cellStyle name="Normal 46 5 2" xfId="2464"/>
    <cellStyle name="Normal 46 5 2 2" xfId="6051"/>
    <cellStyle name="Normal 46 5 2 2 2" xfId="10856"/>
    <cellStyle name="Normal 46 5 2 2 2 2" xfId="10857"/>
    <cellStyle name="Normal 46 5 2 2 3" xfId="10858"/>
    <cellStyle name="Normal 46 5 2 2 4" xfId="10855"/>
    <cellStyle name="Normal 46 5 2 3" xfId="10859"/>
    <cellStyle name="Normal 46 5 2 3 2" xfId="10860"/>
    <cellStyle name="Normal 46 5 2 4" xfId="10861"/>
    <cellStyle name="Normal 46 5 2 5" xfId="10854"/>
    <cellStyle name="Normal 46 5 3" xfId="2465"/>
    <cellStyle name="Normal 46 5 3 2" xfId="6052"/>
    <cellStyle name="Normal 46 5 3 2 2" xfId="10864"/>
    <cellStyle name="Normal 46 5 3 2 2 2" xfId="10865"/>
    <cellStyle name="Normal 46 5 3 2 3" xfId="10866"/>
    <cellStyle name="Normal 46 5 3 2 4" xfId="10863"/>
    <cellStyle name="Normal 46 5 3 3" xfId="10867"/>
    <cellStyle name="Normal 46 5 3 3 2" xfId="10868"/>
    <cellStyle name="Normal 46 5 3 4" xfId="10869"/>
    <cellStyle name="Normal 46 5 3 5" xfId="10862"/>
    <cellStyle name="Normal 46 5 4" xfId="4324"/>
    <cellStyle name="Normal 46 5 4 2" xfId="10871"/>
    <cellStyle name="Normal 46 5 4 2 2" xfId="10872"/>
    <cellStyle name="Normal 46 5 4 3" xfId="10873"/>
    <cellStyle name="Normal 46 5 4 4" xfId="10870"/>
    <cellStyle name="Normal 46 5 5" xfId="10874"/>
    <cellStyle name="Normal 46 5 5 2" xfId="10875"/>
    <cellStyle name="Normal 46 5 6" xfId="10876"/>
    <cellStyle name="Normal 46 5 7" xfId="10853"/>
    <cellStyle name="Normal 46 6" xfId="2466"/>
    <cellStyle name="Normal 46 6 2" xfId="2467"/>
    <cellStyle name="Normal 46 6 2 2" xfId="6053"/>
    <cellStyle name="Normal 46 6 2 2 2" xfId="10880"/>
    <cellStyle name="Normal 46 6 2 2 2 2" xfId="10881"/>
    <cellStyle name="Normal 46 6 2 2 3" xfId="10882"/>
    <cellStyle name="Normal 46 6 2 2 4" xfId="10879"/>
    <cellStyle name="Normal 46 6 2 3" xfId="10883"/>
    <cellStyle name="Normal 46 6 2 3 2" xfId="10884"/>
    <cellStyle name="Normal 46 6 2 4" xfId="10885"/>
    <cellStyle name="Normal 46 6 2 5" xfId="10878"/>
    <cellStyle name="Normal 46 6 3" xfId="2468"/>
    <cellStyle name="Normal 46 6 3 2" xfId="6054"/>
    <cellStyle name="Normal 46 6 3 2 2" xfId="10888"/>
    <cellStyle name="Normal 46 6 3 2 2 2" xfId="10889"/>
    <cellStyle name="Normal 46 6 3 2 3" xfId="10890"/>
    <cellStyle name="Normal 46 6 3 2 4" xfId="10887"/>
    <cellStyle name="Normal 46 6 3 3" xfId="10891"/>
    <cellStyle name="Normal 46 6 3 3 2" xfId="10892"/>
    <cellStyle name="Normal 46 6 3 4" xfId="10893"/>
    <cellStyle name="Normal 46 6 3 5" xfId="10886"/>
    <cellStyle name="Normal 46 6 4" xfId="4325"/>
    <cellStyle name="Normal 46 6 4 2" xfId="10895"/>
    <cellStyle name="Normal 46 6 4 2 2" xfId="10896"/>
    <cellStyle name="Normal 46 6 4 3" xfId="10897"/>
    <cellStyle name="Normal 46 6 4 4" xfId="10894"/>
    <cellStyle name="Normal 46 6 5" xfId="10898"/>
    <cellStyle name="Normal 46 6 5 2" xfId="10899"/>
    <cellStyle name="Normal 46 6 6" xfId="10900"/>
    <cellStyle name="Normal 46 6 7" xfId="10877"/>
    <cellStyle name="Normal 46 7" xfId="2469"/>
    <cellStyle name="Normal 46 7 2" xfId="2470"/>
    <cellStyle name="Normal 46 7 2 2" xfId="6055"/>
    <cellStyle name="Normal 46 7 2 2 2" xfId="10904"/>
    <cellStyle name="Normal 46 7 2 2 2 2" xfId="10905"/>
    <cellStyle name="Normal 46 7 2 2 3" xfId="10906"/>
    <cellStyle name="Normal 46 7 2 2 4" xfId="10903"/>
    <cellStyle name="Normal 46 7 2 3" xfId="10907"/>
    <cellStyle name="Normal 46 7 2 3 2" xfId="10908"/>
    <cellStyle name="Normal 46 7 2 4" xfId="10909"/>
    <cellStyle name="Normal 46 7 2 5" xfId="10902"/>
    <cellStyle name="Normal 46 7 3" xfId="2471"/>
    <cellStyle name="Normal 46 7 3 2" xfId="6056"/>
    <cellStyle name="Normal 46 7 3 2 2" xfId="10912"/>
    <cellStyle name="Normal 46 7 3 2 2 2" xfId="10913"/>
    <cellStyle name="Normal 46 7 3 2 3" xfId="10914"/>
    <cellStyle name="Normal 46 7 3 2 4" xfId="10911"/>
    <cellStyle name="Normal 46 7 3 3" xfId="10915"/>
    <cellStyle name="Normal 46 7 3 3 2" xfId="10916"/>
    <cellStyle name="Normal 46 7 3 4" xfId="10917"/>
    <cellStyle name="Normal 46 7 3 5" xfId="10910"/>
    <cellStyle name="Normal 46 7 4" xfId="4326"/>
    <cellStyle name="Normal 46 7 4 2" xfId="10919"/>
    <cellStyle name="Normal 46 7 4 2 2" xfId="10920"/>
    <cellStyle name="Normal 46 7 4 3" xfId="10921"/>
    <cellStyle name="Normal 46 7 4 4" xfId="10918"/>
    <cellStyle name="Normal 46 7 5" xfId="10922"/>
    <cellStyle name="Normal 46 7 5 2" xfId="10923"/>
    <cellStyle name="Normal 46 7 6" xfId="10924"/>
    <cellStyle name="Normal 46 7 7" xfId="10901"/>
    <cellStyle name="Normal 46 8" xfId="2472"/>
    <cellStyle name="Normal 46 8 2" xfId="2473"/>
    <cellStyle name="Normal 46 8 2 2" xfId="6057"/>
    <cellStyle name="Normal 46 8 2 2 2" xfId="10928"/>
    <cellStyle name="Normal 46 8 2 2 2 2" xfId="10929"/>
    <cellStyle name="Normal 46 8 2 2 3" xfId="10930"/>
    <cellStyle name="Normal 46 8 2 2 4" xfId="10927"/>
    <cellStyle name="Normal 46 8 2 3" xfId="10931"/>
    <cellStyle name="Normal 46 8 2 3 2" xfId="10932"/>
    <cellStyle name="Normal 46 8 2 4" xfId="10933"/>
    <cellStyle name="Normal 46 8 2 5" xfId="10926"/>
    <cellStyle name="Normal 46 8 3" xfId="2474"/>
    <cellStyle name="Normal 46 8 3 2" xfId="6058"/>
    <cellStyle name="Normal 46 8 3 2 2" xfId="10936"/>
    <cellStyle name="Normal 46 8 3 2 2 2" xfId="10937"/>
    <cellStyle name="Normal 46 8 3 2 3" xfId="10938"/>
    <cellStyle name="Normal 46 8 3 2 4" xfId="10935"/>
    <cellStyle name="Normal 46 8 3 3" xfId="10939"/>
    <cellStyle name="Normal 46 8 3 3 2" xfId="10940"/>
    <cellStyle name="Normal 46 8 3 4" xfId="10941"/>
    <cellStyle name="Normal 46 8 3 5" xfId="10934"/>
    <cellStyle name="Normal 46 8 4" xfId="4327"/>
    <cellStyle name="Normal 46 8 4 2" xfId="10943"/>
    <cellStyle name="Normal 46 8 4 2 2" xfId="10944"/>
    <cellStyle name="Normal 46 8 4 3" xfId="10945"/>
    <cellStyle name="Normal 46 8 4 4" xfId="10942"/>
    <cellStyle name="Normal 46 8 5" xfId="10946"/>
    <cellStyle name="Normal 46 8 5 2" xfId="10947"/>
    <cellStyle name="Normal 46 8 6" xfId="10948"/>
    <cellStyle name="Normal 46 8 7" xfId="10925"/>
    <cellStyle name="Normal 46 9" xfId="2475"/>
    <cellStyle name="Normal 46 9 2" xfId="2476"/>
    <cellStyle name="Normal 46 9 2 2" xfId="6059"/>
    <cellStyle name="Normal 46 9 2 2 2" xfId="10952"/>
    <cellStyle name="Normal 46 9 2 2 2 2" xfId="10953"/>
    <cellStyle name="Normal 46 9 2 2 3" xfId="10954"/>
    <cellStyle name="Normal 46 9 2 2 4" xfId="10951"/>
    <cellStyle name="Normal 46 9 2 3" xfId="10955"/>
    <cellStyle name="Normal 46 9 2 3 2" xfId="10956"/>
    <cellStyle name="Normal 46 9 2 4" xfId="10957"/>
    <cellStyle name="Normal 46 9 2 5" xfId="10950"/>
    <cellStyle name="Normal 46 9 3" xfId="2477"/>
    <cellStyle name="Normal 46 9 3 2" xfId="6060"/>
    <cellStyle name="Normal 46 9 3 2 2" xfId="10960"/>
    <cellStyle name="Normal 46 9 3 2 2 2" xfId="10961"/>
    <cellStyle name="Normal 46 9 3 2 3" xfId="10962"/>
    <cellStyle name="Normal 46 9 3 2 4" xfId="10959"/>
    <cellStyle name="Normal 46 9 3 3" xfId="10963"/>
    <cellStyle name="Normal 46 9 3 3 2" xfId="10964"/>
    <cellStyle name="Normal 46 9 3 4" xfId="10965"/>
    <cellStyle name="Normal 46 9 3 5" xfId="10958"/>
    <cellStyle name="Normal 46 9 4" xfId="4328"/>
    <cellStyle name="Normal 46 9 4 2" xfId="10967"/>
    <cellStyle name="Normal 46 9 4 2 2" xfId="10968"/>
    <cellStyle name="Normal 46 9 4 3" xfId="10969"/>
    <cellStyle name="Normal 46 9 4 4" xfId="10966"/>
    <cellStyle name="Normal 46 9 5" xfId="10970"/>
    <cellStyle name="Normal 46 9 5 2" xfId="10971"/>
    <cellStyle name="Normal 46 9 6" xfId="10972"/>
    <cellStyle name="Normal 46 9 7" xfId="10949"/>
    <cellStyle name="Normal 47" xfId="2478"/>
    <cellStyle name="Normal 47 10" xfId="2479"/>
    <cellStyle name="Normal 47 10 2" xfId="2480"/>
    <cellStyle name="Normal 47 10 2 2" xfId="6061"/>
    <cellStyle name="Normal 47 10 2 2 2" xfId="10977"/>
    <cellStyle name="Normal 47 10 2 2 2 2" xfId="10978"/>
    <cellStyle name="Normal 47 10 2 2 3" xfId="10979"/>
    <cellStyle name="Normal 47 10 2 2 4" xfId="10976"/>
    <cellStyle name="Normal 47 10 2 3" xfId="10980"/>
    <cellStyle name="Normal 47 10 2 3 2" xfId="10981"/>
    <cellStyle name="Normal 47 10 2 4" xfId="10982"/>
    <cellStyle name="Normal 47 10 2 5" xfId="10975"/>
    <cellStyle name="Normal 47 10 3" xfId="2481"/>
    <cellStyle name="Normal 47 10 3 2" xfId="6062"/>
    <cellStyle name="Normal 47 10 3 2 2" xfId="10985"/>
    <cellStyle name="Normal 47 10 3 2 2 2" xfId="10986"/>
    <cellStyle name="Normal 47 10 3 2 3" xfId="10987"/>
    <cellStyle name="Normal 47 10 3 2 4" xfId="10984"/>
    <cellStyle name="Normal 47 10 3 3" xfId="10988"/>
    <cellStyle name="Normal 47 10 3 3 2" xfId="10989"/>
    <cellStyle name="Normal 47 10 3 4" xfId="10990"/>
    <cellStyle name="Normal 47 10 3 5" xfId="10983"/>
    <cellStyle name="Normal 47 10 4" xfId="4330"/>
    <cellStyle name="Normal 47 10 4 2" xfId="10992"/>
    <cellStyle name="Normal 47 10 4 2 2" xfId="10993"/>
    <cellStyle name="Normal 47 10 4 3" xfId="10994"/>
    <cellStyle name="Normal 47 10 4 4" xfId="10991"/>
    <cellStyle name="Normal 47 10 5" xfId="10995"/>
    <cellStyle name="Normal 47 10 5 2" xfId="10996"/>
    <cellStyle name="Normal 47 10 6" xfId="10997"/>
    <cellStyle name="Normal 47 10 7" xfId="10974"/>
    <cellStyle name="Normal 47 11" xfId="2482"/>
    <cellStyle name="Normal 47 11 2" xfId="2483"/>
    <cellStyle name="Normal 47 11 2 2" xfId="6063"/>
    <cellStyle name="Normal 47 11 2 2 2" xfId="11001"/>
    <cellStyle name="Normal 47 11 2 2 2 2" xfId="11002"/>
    <cellStyle name="Normal 47 11 2 2 3" xfId="11003"/>
    <cellStyle name="Normal 47 11 2 2 4" xfId="11000"/>
    <cellStyle name="Normal 47 11 2 3" xfId="11004"/>
    <cellStyle name="Normal 47 11 2 3 2" xfId="11005"/>
    <cellStyle name="Normal 47 11 2 4" xfId="11006"/>
    <cellStyle name="Normal 47 11 2 5" xfId="10999"/>
    <cellStyle name="Normal 47 11 3" xfId="2484"/>
    <cellStyle name="Normal 47 11 3 2" xfId="6064"/>
    <cellStyle name="Normal 47 11 3 2 2" xfId="11009"/>
    <cellStyle name="Normal 47 11 3 2 2 2" xfId="11010"/>
    <cellStyle name="Normal 47 11 3 2 3" xfId="11011"/>
    <cellStyle name="Normal 47 11 3 2 4" xfId="11008"/>
    <cellStyle name="Normal 47 11 3 3" xfId="11012"/>
    <cellStyle name="Normal 47 11 3 3 2" xfId="11013"/>
    <cellStyle name="Normal 47 11 3 4" xfId="11014"/>
    <cellStyle name="Normal 47 11 3 5" xfId="11007"/>
    <cellStyle name="Normal 47 11 4" xfId="4331"/>
    <cellStyle name="Normal 47 11 4 2" xfId="11016"/>
    <cellStyle name="Normal 47 11 4 2 2" xfId="11017"/>
    <cellStyle name="Normal 47 11 4 3" xfId="11018"/>
    <cellStyle name="Normal 47 11 4 4" xfId="11015"/>
    <cellStyle name="Normal 47 11 5" xfId="11019"/>
    <cellStyle name="Normal 47 11 5 2" xfId="11020"/>
    <cellStyle name="Normal 47 11 6" xfId="11021"/>
    <cellStyle name="Normal 47 11 7" xfId="10998"/>
    <cellStyle name="Normal 47 12" xfId="2485"/>
    <cellStyle name="Normal 47 12 2" xfId="2486"/>
    <cellStyle name="Normal 47 12 2 2" xfId="6065"/>
    <cellStyle name="Normal 47 12 2 2 2" xfId="11025"/>
    <cellStyle name="Normal 47 12 2 2 2 2" xfId="11026"/>
    <cellStyle name="Normal 47 12 2 2 3" xfId="11027"/>
    <cellStyle name="Normal 47 12 2 2 4" xfId="11024"/>
    <cellStyle name="Normal 47 12 2 3" xfId="11028"/>
    <cellStyle name="Normal 47 12 2 3 2" xfId="11029"/>
    <cellStyle name="Normal 47 12 2 4" xfId="11030"/>
    <cellStyle name="Normal 47 12 2 5" xfId="11023"/>
    <cellStyle name="Normal 47 12 3" xfId="2487"/>
    <cellStyle name="Normal 47 12 3 2" xfId="6066"/>
    <cellStyle name="Normal 47 12 3 2 2" xfId="11033"/>
    <cellStyle name="Normal 47 12 3 2 2 2" xfId="11034"/>
    <cellStyle name="Normal 47 12 3 2 3" xfId="11035"/>
    <cellStyle name="Normal 47 12 3 2 4" xfId="11032"/>
    <cellStyle name="Normal 47 12 3 3" xfId="11036"/>
    <cellStyle name="Normal 47 12 3 3 2" xfId="11037"/>
    <cellStyle name="Normal 47 12 3 4" xfId="11038"/>
    <cellStyle name="Normal 47 12 3 5" xfId="11031"/>
    <cellStyle name="Normal 47 12 4" xfId="4332"/>
    <cellStyle name="Normal 47 12 4 2" xfId="11040"/>
    <cellStyle name="Normal 47 12 4 2 2" xfId="11041"/>
    <cellStyle name="Normal 47 12 4 3" xfId="11042"/>
    <cellStyle name="Normal 47 12 4 4" xfId="11039"/>
    <cellStyle name="Normal 47 12 5" xfId="11043"/>
    <cellStyle name="Normal 47 12 5 2" xfId="11044"/>
    <cellStyle name="Normal 47 12 6" xfId="11045"/>
    <cellStyle name="Normal 47 12 7" xfId="11022"/>
    <cellStyle name="Normal 47 13" xfId="2488"/>
    <cellStyle name="Normal 47 13 2" xfId="2489"/>
    <cellStyle name="Normal 47 13 2 2" xfId="6067"/>
    <cellStyle name="Normal 47 13 2 2 2" xfId="11049"/>
    <cellStyle name="Normal 47 13 2 2 2 2" xfId="11050"/>
    <cellStyle name="Normal 47 13 2 2 3" xfId="11051"/>
    <cellStyle name="Normal 47 13 2 2 4" xfId="11048"/>
    <cellStyle name="Normal 47 13 2 3" xfId="11052"/>
    <cellStyle name="Normal 47 13 2 3 2" xfId="11053"/>
    <cellStyle name="Normal 47 13 2 4" xfId="11054"/>
    <cellStyle name="Normal 47 13 2 5" xfId="11047"/>
    <cellStyle name="Normal 47 13 3" xfId="2490"/>
    <cellStyle name="Normal 47 13 3 2" xfId="6068"/>
    <cellStyle name="Normal 47 13 3 2 2" xfId="11057"/>
    <cellStyle name="Normal 47 13 3 2 2 2" xfId="11058"/>
    <cellStyle name="Normal 47 13 3 2 3" xfId="11059"/>
    <cellStyle name="Normal 47 13 3 2 4" xfId="11056"/>
    <cellStyle name="Normal 47 13 3 3" xfId="11060"/>
    <cellStyle name="Normal 47 13 3 3 2" xfId="11061"/>
    <cellStyle name="Normal 47 13 3 4" xfId="11062"/>
    <cellStyle name="Normal 47 13 3 5" xfId="11055"/>
    <cellStyle name="Normal 47 13 4" xfId="4333"/>
    <cellStyle name="Normal 47 13 4 2" xfId="11064"/>
    <cellStyle name="Normal 47 13 4 2 2" xfId="11065"/>
    <cellStyle name="Normal 47 13 4 3" xfId="11066"/>
    <cellStyle name="Normal 47 13 4 4" xfId="11063"/>
    <cellStyle name="Normal 47 13 5" xfId="11067"/>
    <cellStyle name="Normal 47 13 5 2" xfId="11068"/>
    <cellStyle name="Normal 47 13 6" xfId="11069"/>
    <cellStyle name="Normal 47 13 7" xfId="11046"/>
    <cellStyle name="Normal 47 14" xfId="2491"/>
    <cellStyle name="Normal 47 14 2" xfId="2492"/>
    <cellStyle name="Normal 47 14 2 2" xfId="6069"/>
    <cellStyle name="Normal 47 14 2 2 2" xfId="11073"/>
    <cellStyle name="Normal 47 14 2 2 2 2" xfId="11074"/>
    <cellStyle name="Normal 47 14 2 2 3" xfId="11075"/>
    <cellStyle name="Normal 47 14 2 2 4" xfId="11072"/>
    <cellStyle name="Normal 47 14 2 3" xfId="11076"/>
    <cellStyle name="Normal 47 14 2 3 2" xfId="11077"/>
    <cellStyle name="Normal 47 14 2 4" xfId="11078"/>
    <cellStyle name="Normal 47 14 2 5" xfId="11071"/>
    <cellStyle name="Normal 47 14 3" xfId="2493"/>
    <cellStyle name="Normal 47 14 3 2" xfId="6070"/>
    <cellStyle name="Normal 47 14 3 2 2" xfId="11081"/>
    <cellStyle name="Normal 47 14 3 2 2 2" xfId="11082"/>
    <cellStyle name="Normal 47 14 3 2 3" xfId="11083"/>
    <cellStyle name="Normal 47 14 3 2 4" xfId="11080"/>
    <cellStyle name="Normal 47 14 3 3" xfId="11084"/>
    <cellStyle name="Normal 47 14 3 3 2" xfId="11085"/>
    <cellStyle name="Normal 47 14 3 4" xfId="11086"/>
    <cellStyle name="Normal 47 14 3 5" xfId="11079"/>
    <cellStyle name="Normal 47 14 4" xfId="4334"/>
    <cellStyle name="Normal 47 14 4 2" xfId="11088"/>
    <cellStyle name="Normal 47 14 4 2 2" xfId="11089"/>
    <cellStyle name="Normal 47 14 4 3" xfId="11090"/>
    <cellStyle name="Normal 47 14 4 4" xfId="11087"/>
    <cellStyle name="Normal 47 14 5" xfId="11091"/>
    <cellStyle name="Normal 47 14 5 2" xfId="11092"/>
    <cellStyle name="Normal 47 14 6" xfId="11093"/>
    <cellStyle name="Normal 47 14 7" xfId="11070"/>
    <cellStyle name="Normal 47 15" xfId="2494"/>
    <cellStyle name="Normal 47 15 2" xfId="2495"/>
    <cellStyle name="Normal 47 15 2 2" xfId="6071"/>
    <cellStyle name="Normal 47 15 2 2 2" xfId="11097"/>
    <cellStyle name="Normal 47 15 2 2 2 2" xfId="11098"/>
    <cellStyle name="Normal 47 15 2 2 3" xfId="11099"/>
    <cellStyle name="Normal 47 15 2 2 4" xfId="11096"/>
    <cellStyle name="Normal 47 15 2 3" xfId="11100"/>
    <cellStyle name="Normal 47 15 2 3 2" xfId="11101"/>
    <cellStyle name="Normal 47 15 2 4" xfId="11102"/>
    <cellStyle name="Normal 47 15 2 5" xfId="11095"/>
    <cellStyle name="Normal 47 15 3" xfId="2496"/>
    <cellStyle name="Normal 47 15 3 2" xfId="6072"/>
    <cellStyle name="Normal 47 15 3 2 2" xfId="11105"/>
    <cellStyle name="Normal 47 15 3 2 2 2" xfId="11106"/>
    <cellStyle name="Normal 47 15 3 2 3" xfId="11107"/>
    <cellStyle name="Normal 47 15 3 2 4" xfId="11104"/>
    <cellStyle name="Normal 47 15 3 3" xfId="11108"/>
    <cellStyle name="Normal 47 15 3 3 2" xfId="11109"/>
    <cellStyle name="Normal 47 15 3 4" xfId="11110"/>
    <cellStyle name="Normal 47 15 3 5" xfId="11103"/>
    <cellStyle name="Normal 47 15 4" xfId="4335"/>
    <cellStyle name="Normal 47 15 4 2" xfId="11112"/>
    <cellStyle name="Normal 47 15 4 2 2" xfId="11113"/>
    <cellStyle name="Normal 47 15 4 3" xfId="11114"/>
    <cellStyle name="Normal 47 15 4 4" xfId="11111"/>
    <cellStyle name="Normal 47 15 5" xfId="11115"/>
    <cellStyle name="Normal 47 15 5 2" xfId="11116"/>
    <cellStyle name="Normal 47 15 6" xfId="11117"/>
    <cellStyle name="Normal 47 15 7" xfId="11094"/>
    <cellStyle name="Normal 47 16" xfId="2497"/>
    <cellStyle name="Normal 47 16 2" xfId="2498"/>
    <cellStyle name="Normal 47 16 2 2" xfId="6073"/>
    <cellStyle name="Normal 47 16 2 2 2" xfId="11121"/>
    <cellStyle name="Normal 47 16 2 2 2 2" xfId="11122"/>
    <cellStyle name="Normal 47 16 2 2 3" xfId="11123"/>
    <cellStyle name="Normal 47 16 2 2 4" xfId="11120"/>
    <cellStyle name="Normal 47 16 2 3" xfId="11124"/>
    <cellStyle name="Normal 47 16 2 3 2" xfId="11125"/>
    <cellStyle name="Normal 47 16 2 4" xfId="11126"/>
    <cellStyle name="Normal 47 16 2 5" xfId="11119"/>
    <cellStyle name="Normal 47 16 3" xfId="2499"/>
    <cellStyle name="Normal 47 16 3 2" xfId="6074"/>
    <cellStyle name="Normal 47 16 3 2 2" xfId="11129"/>
    <cellStyle name="Normal 47 16 3 2 2 2" xfId="11130"/>
    <cellStyle name="Normal 47 16 3 2 3" xfId="11131"/>
    <cellStyle name="Normal 47 16 3 2 4" xfId="11128"/>
    <cellStyle name="Normal 47 16 3 3" xfId="11132"/>
    <cellStyle name="Normal 47 16 3 3 2" xfId="11133"/>
    <cellStyle name="Normal 47 16 3 4" xfId="11134"/>
    <cellStyle name="Normal 47 16 3 5" xfId="11127"/>
    <cellStyle name="Normal 47 16 4" xfId="4336"/>
    <cellStyle name="Normal 47 16 4 2" xfId="11136"/>
    <cellStyle name="Normal 47 16 4 2 2" xfId="11137"/>
    <cellStyle name="Normal 47 16 4 3" xfId="11138"/>
    <cellStyle name="Normal 47 16 4 4" xfId="11135"/>
    <cellStyle name="Normal 47 16 5" xfId="11139"/>
    <cellStyle name="Normal 47 16 5 2" xfId="11140"/>
    <cellStyle name="Normal 47 16 6" xfId="11141"/>
    <cellStyle name="Normal 47 16 7" xfId="11118"/>
    <cellStyle name="Normal 47 17" xfId="2500"/>
    <cellStyle name="Normal 47 17 2" xfId="2501"/>
    <cellStyle name="Normal 47 17 2 2" xfId="6075"/>
    <cellStyle name="Normal 47 17 2 2 2" xfId="11145"/>
    <cellStyle name="Normal 47 17 2 2 2 2" xfId="11146"/>
    <cellStyle name="Normal 47 17 2 2 3" xfId="11147"/>
    <cellStyle name="Normal 47 17 2 2 4" xfId="11144"/>
    <cellStyle name="Normal 47 17 2 3" xfId="11148"/>
    <cellStyle name="Normal 47 17 2 3 2" xfId="11149"/>
    <cellStyle name="Normal 47 17 2 4" xfId="11150"/>
    <cellStyle name="Normal 47 17 2 5" xfId="11143"/>
    <cellStyle name="Normal 47 17 3" xfId="2502"/>
    <cellStyle name="Normal 47 17 3 2" xfId="6076"/>
    <cellStyle name="Normal 47 17 3 2 2" xfId="11153"/>
    <cellStyle name="Normal 47 17 3 2 2 2" xfId="11154"/>
    <cellStyle name="Normal 47 17 3 2 3" xfId="11155"/>
    <cellStyle name="Normal 47 17 3 2 4" xfId="11152"/>
    <cellStyle name="Normal 47 17 3 3" xfId="11156"/>
    <cellStyle name="Normal 47 17 3 3 2" xfId="11157"/>
    <cellStyle name="Normal 47 17 3 4" xfId="11158"/>
    <cellStyle name="Normal 47 17 3 5" xfId="11151"/>
    <cellStyle name="Normal 47 17 4" xfId="4337"/>
    <cellStyle name="Normal 47 17 4 2" xfId="11160"/>
    <cellStyle name="Normal 47 17 4 2 2" xfId="11161"/>
    <cellStyle name="Normal 47 17 4 3" xfId="11162"/>
    <cellStyle name="Normal 47 17 4 4" xfId="11159"/>
    <cellStyle name="Normal 47 17 5" xfId="11163"/>
    <cellStyle name="Normal 47 17 5 2" xfId="11164"/>
    <cellStyle name="Normal 47 17 6" xfId="11165"/>
    <cellStyle name="Normal 47 17 7" xfId="11142"/>
    <cellStyle name="Normal 47 18" xfId="2503"/>
    <cellStyle name="Normal 47 18 2" xfId="6077"/>
    <cellStyle name="Normal 47 18 2 2" xfId="11168"/>
    <cellStyle name="Normal 47 18 2 2 2" xfId="11169"/>
    <cellStyle name="Normal 47 18 2 3" xfId="11170"/>
    <cellStyle name="Normal 47 18 2 4" xfId="11167"/>
    <cellStyle name="Normal 47 18 3" xfId="11171"/>
    <cellStyle name="Normal 47 18 3 2" xfId="11172"/>
    <cellStyle name="Normal 47 18 4" xfId="11173"/>
    <cellStyle name="Normal 47 18 5" xfId="11166"/>
    <cellStyle name="Normal 47 19" xfId="2504"/>
    <cellStyle name="Normal 47 19 2" xfId="6078"/>
    <cellStyle name="Normal 47 19 2 2" xfId="11176"/>
    <cellStyle name="Normal 47 19 2 2 2" xfId="11177"/>
    <cellStyle name="Normal 47 19 2 3" xfId="11178"/>
    <cellStyle name="Normal 47 19 2 4" xfId="11175"/>
    <cellStyle name="Normal 47 19 3" xfId="11179"/>
    <cellStyle name="Normal 47 19 3 2" xfId="11180"/>
    <cellStyle name="Normal 47 19 4" xfId="11181"/>
    <cellStyle name="Normal 47 19 5" xfId="11174"/>
    <cellStyle name="Normal 47 2" xfId="2505"/>
    <cellStyle name="Normal 47 2 2" xfId="2506"/>
    <cellStyle name="Normal 47 2 2 2" xfId="6079"/>
    <cellStyle name="Normal 47 2 2 2 2" xfId="11185"/>
    <cellStyle name="Normal 47 2 2 2 2 2" xfId="11186"/>
    <cellStyle name="Normal 47 2 2 2 3" xfId="11187"/>
    <cellStyle name="Normal 47 2 2 2 4" xfId="11184"/>
    <cellStyle name="Normal 47 2 2 3" xfId="11188"/>
    <cellStyle name="Normal 47 2 2 3 2" xfId="11189"/>
    <cellStyle name="Normal 47 2 2 4" xfId="11190"/>
    <cellStyle name="Normal 47 2 2 5" xfId="11183"/>
    <cellStyle name="Normal 47 2 3" xfId="2507"/>
    <cellStyle name="Normal 47 2 3 2" xfId="6080"/>
    <cellStyle name="Normal 47 2 3 2 2" xfId="11193"/>
    <cellStyle name="Normal 47 2 3 2 2 2" xfId="11194"/>
    <cellStyle name="Normal 47 2 3 2 3" xfId="11195"/>
    <cellStyle name="Normal 47 2 3 2 4" xfId="11192"/>
    <cellStyle name="Normal 47 2 3 3" xfId="11196"/>
    <cellStyle name="Normal 47 2 3 3 2" xfId="11197"/>
    <cellStyle name="Normal 47 2 3 4" xfId="11198"/>
    <cellStyle name="Normal 47 2 3 5" xfId="11191"/>
    <cellStyle name="Normal 47 2 4" xfId="4338"/>
    <cellStyle name="Normal 47 2 4 2" xfId="11200"/>
    <cellStyle name="Normal 47 2 4 2 2" xfId="11201"/>
    <cellStyle name="Normal 47 2 4 3" xfId="11202"/>
    <cellStyle name="Normal 47 2 4 4" xfId="11199"/>
    <cellStyle name="Normal 47 2 5" xfId="11203"/>
    <cellStyle name="Normal 47 2 5 2" xfId="11204"/>
    <cellStyle name="Normal 47 2 6" xfId="11205"/>
    <cellStyle name="Normal 47 2 7" xfId="11182"/>
    <cellStyle name="Normal 47 20" xfId="4329"/>
    <cellStyle name="Normal 47 20 2" xfId="11207"/>
    <cellStyle name="Normal 47 20 2 2" xfId="11208"/>
    <cellStyle name="Normal 47 20 3" xfId="11209"/>
    <cellStyle name="Normal 47 20 4" xfId="11206"/>
    <cellStyle name="Normal 47 21" xfId="11210"/>
    <cellStyle name="Normal 47 21 2" xfId="11211"/>
    <cellStyle name="Normal 47 22" xfId="11212"/>
    <cellStyle name="Normal 47 23" xfId="10973"/>
    <cellStyle name="Normal 47 3" xfId="2508"/>
    <cellStyle name="Normal 47 3 2" xfId="2509"/>
    <cellStyle name="Normal 47 3 2 2" xfId="6081"/>
    <cellStyle name="Normal 47 3 2 2 2" xfId="11216"/>
    <cellStyle name="Normal 47 3 2 2 2 2" xfId="11217"/>
    <cellStyle name="Normal 47 3 2 2 3" xfId="11218"/>
    <cellStyle name="Normal 47 3 2 2 4" xfId="11215"/>
    <cellStyle name="Normal 47 3 2 3" xfId="11219"/>
    <cellStyle name="Normal 47 3 2 3 2" xfId="11220"/>
    <cellStyle name="Normal 47 3 2 4" xfId="11221"/>
    <cellStyle name="Normal 47 3 2 5" xfId="11214"/>
    <cellStyle name="Normal 47 3 3" xfId="2510"/>
    <cellStyle name="Normal 47 3 3 2" xfId="6082"/>
    <cellStyle name="Normal 47 3 3 2 2" xfId="11224"/>
    <cellStyle name="Normal 47 3 3 2 2 2" xfId="11225"/>
    <cellStyle name="Normal 47 3 3 2 3" xfId="11226"/>
    <cellStyle name="Normal 47 3 3 2 4" xfId="11223"/>
    <cellStyle name="Normal 47 3 3 3" xfId="11227"/>
    <cellStyle name="Normal 47 3 3 3 2" xfId="11228"/>
    <cellStyle name="Normal 47 3 3 4" xfId="11229"/>
    <cellStyle name="Normal 47 3 3 5" xfId="11222"/>
    <cellStyle name="Normal 47 3 4" xfId="4339"/>
    <cellStyle name="Normal 47 3 4 2" xfId="11231"/>
    <cellStyle name="Normal 47 3 4 2 2" xfId="11232"/>
    <cellStyle name="Normal 47 3 4 3" xfId="11233"/>
    <cellStyle name="Normal 47 3 4 4" xfId="11230"/>
    <cellStyle name="Normal 47 3 5" xfId="11234"/>
    <cellStyle name="Normal 47 3 5 2" xfId="11235"/>
    <cellStyle name="Normal 47 3 6" xfId="11236"/>
    <cellStyle name="Normal 47 3 7" xfId="11213"/>
    <cellStyle name="Normal 47 4" xfId="2511"/>
    <cellStyle name="Normal 47 4 2" xfId="2512"/>
    <cellStyle name="Normal 47 4 2 2" xfId="6083"/>
    <cellStyle name="Normal 47 4 2 2 2" xfId="11240"/>
    <cellStyle name="Normal 47 4 2 2 2 2" xfId="11241"/>
    <cellStyle name="Normal 47 4 2 2 3" xfId="11242"/>
    <cellStyle name="Normal 47 4 2 2 4" xfId="11239"/>
    <cellStyle name="Normal 47 4 2 3" xfId="11243"/>
    <cellStyle name="Normal 47 4 2 3 2" xfId="11244"/>
    <cellStyle name="Normal 47 4 2 4" xfId="11245"/>
    <cellStyle name="Normal 47 4 2 5" xfId="11238"/>
    <cellStyle name="Normal 47 4 3" xfId="2513"/>
    <cellStyle name="Normal 47 4 3 2" xfId="6084"/>
    <cellStyle name="Normal 47 4 3 2 2" xfId="11248"/>
    <cellStyle name="Normal 47 4 3 2 2 2" xfId="11249"/>
    <cellStyle name="Normal 47 4 3 2 3" xfId="11250"/>
    <cellStyle name="Normal 47 4 3 2 4" xfId="11247"/>
    <cellStyle name="Normal 47 4 3 3" xfId="11251"/>
    <cellStyle name="Normal 47 4 3 3 2" xfId="11252"/>
    <cellStyle name="Normal 47 4 3 4" xfId="11253"/>
    <cellStyle name="Normal 47 4 3 5" xfId="11246"/>
    <cellStyle name="Normal 47 4 4" xfId="4340"/>
    <cellStyle name="Normal 47 4 4 2" xfId="11255"/>
    <cellStyle name="Normal 47 4 4 2 2" xfId="11256"/>
    <cellStyle name="Normal 47 4 4 3" xfId="11257"/>
    <cellStyle name="Normal 47 4 4 4" xfId="11254"/>
    <cellStyle name="Normal 47 4 5" xfId="11258"/>
    <cellStyle name="Normal 47 4 5 2" xfId="11259"/>
    <cellStyle name="Normal 47 4 6" xfId="11260"/>
    <cellStyle name="Normal 47 4 7" xfId="11237"/>
    <cellStyle name="Normal 47 5" xfId="2514"/>
    <cellStyle name="Normal 47 5 2" xfId="2515"/>
    <cellStyle name="Normal 47 5 2 2" xfId="6085"/>
    <cellStyle name="Normal 47 5 2 2 2" xfId="11264"/>
    <cellStyle name="Normal 47 5 2 2 2 2" xfId="11265"/>
    <cellStyle name="Normal 47 5 2 2 3" xfId="11266"/>
    <cellStyle name="Normal 47 5 2 2 4" xfId="11263"/>
    <cellStyle name="Normal 47 5 2 3" xfId="11267"/>
    <cellStyle name="Normal 47 5 2 3 2" xfId="11268"/>
    <cellStyle name="Normal 47 5 2 4" xfId="11269"/>
    <cellStyle name="Normal 47 5 2 5" xfId="11262"/>
    <cellStyle name="Normal 47 5 3" xfId="2516"/>
    <cellStyle name="Normal 47 5 3 2" xfId="6086"/>
    <cellStyle name="Normal 47 5 3 2 2" xfId="11272"/>
    <cellStyle name="Normal 47 5 3 2 2 2" xfId="11273"/>
    <cellStyle name="Normal 47 5 3 2 3" xfId="11274"/>
    <cellStyle name="Normal 47 5 3 2 4" xfId="11271"/>
    <cellStyle name="Normal 47 5 3 3" xfId="11275"/>
    <cellStyle name="Normal 47 5 3 3 2" xfId="11276"/>
    <cellStyle name="Normal 47 5 3 4" xfId="11277"/>
    <cellStyle name="Normal 47 5 3 5" xfId="11270"/>
    <cellStyle name="Normal 47 5 4" xfId="4341"/>
    <cellStyle name="Normal 47 5 4 2" xfId="11279"/>
    <cellStyle name="Normal 47 5 4 2 2" xfId="11280"/>
    <cellStyle name="Normal 47 5 4 3" xfId="11281"/>
    <cellStyle name="Normal 47 5 4 4" xfId="11278"/>
    <cellStyle name="Normal 47 5 5" xfId="11282"/>
    <cellStyle name="Normal 47 5 5 2" xfId="11283"/>
    <cellStyle name="Normal 47 5 6" xfId="11284"/>
    <cellStyle name="Normal 47 5 7" xfId="11261"/>
    <cellStyle name="Normal 47 6" xfId="2517"/>
    <cellStyle name="Normal 47 6 2" xfId="2518"/>
    <cellStyle name="Normal 47 6 2 2" xfId="6087"/>
    <cellStyle name="Normal 47 6 2 2 2" xfId="11288"/>
    <cellStyle name="Normal 47 6 2 2 2 2" xfId="11289"/>
    <cellStyle name="Normal 47 6 2 2 3" xfId="11290"/>
    <cellStyle name="Normal 47 6 2 2 4" xfId="11287"/>
    <cellStyle name="Normal 47 6 2 3" xfId="11291"/>
    <cellStyle name="Normal 47 6 2 3 2" xfId="11292"/>
    <cellStyle name="Normal 47 6 2 4" xfId="11293"/>
    <cellStyle name="Normal 47 6 2 5" xfId="11286"/>
    <cellStyle name="Normal 47 6 3" xfId="2519"/>
    <cellStyle name="Normal 47 6 3 2" xfId="6088"/>
    <cellStyle name="Normal 47 6 3 2 2" xfId="11296"/>
    <cellStyle name="Normal 47 6 3 2 2 2" xfId="11297"/>
    <cellStyle name="Normal 47 6 3 2 3" xfId="11298"/>
    <cellStyle name="Normal 47 6 3 2 4" xfId="11295"/>
    <cellStyle name="Normal 47 6 3 3" xfId="11299"/>
    <cellStyle name="Normal 47 6 3 3 2" xfId="11300"/>
    <cellStyle name="Normal 47 6 3 4" xfId="11301"/>
    <cellStyle name="Normal 47 6 3 5" xfId="11294"/>
    <cellStyle name="Normal 47 6 4" xfId="4342"/>
    <cellStyle name="Normal 47 6 4 2" xfId="11303"/>
    <cellStyle name="Normal 47 6 4 2 2" xfId="11304"/>
    <cellStyle name="Normal 47 6 4 3" xfId="11305"/>
    <cellStyle name="Normal 47 6 4 4" xfId="11302"/>
    <cellStyle name="Normal 47 6 5" xfId="11306"/>
    <cellStyle name="Normal 47 6 5 2" xfId="11307"/>
    <cellStyle name="Normal 47 6 6" xfId="11308"/>
    <cellStyle name="Normal 47 6 7" xfId="11285"/>
    <cellStyle name="Normal 47 7" xfId="2520"/>
    <cellStyle name="Normal 47 7 2" xfId="2521"/>
    <cellStyle name="Normal 47 7 2 2" xfId="6089"/>
    <cellStyle name="Normal 47 7 2 2 2" xfId="11312"/>
    <cellStyle name="Normal 47 7 2 2 2 2" xfId="11313"/>
    <cellStyle name="Normal 47 7 2 2 3" xfId="11314"/>
    <cellStyle name="Normal 47 7 2 2 4" xfId="11311"/>
    <cellStyle name="Normal 47 7 2 3" xfId="11315"/>
    <cellStyle name="Normal 47 7 2 3 2" xfId="11316"/>
    <cellStyle name="Normal 47 7 2 4" xfId="11317"/>
    <cellStyle name="Normal 47 7 2 5" xfId="11310"/>
    <cellStyle name="Normal 47 7 3" xfId="2522"/>
    <cellStyle name="Normal 47 7 3 2" xfId="6090"/>
    <cellStyle name="Normal 47 7 3 2 2" xfId="11320"/>
    <cellStyle name="Normal 47 7 3 2 2 2" xfId="11321"/>
    <cellStyle name="Normal 47 7 3 2 3" xfId="11322"/>
    <cellStyle name="Normal 47 7 3 2 4" xfId="11319"/>
    <cellStyle name="Normal 47 7 3 3" xfId="11323"/>
    <cellStyle name="Normal 47 7 3 3 2" xfId="11324"/>
    <cellStyle name="Normal 47 7 3 4" xfId="11325"/>
    <cellStyle name="Normal 47 7 3 5" xfId="11318"/>
    <cellStyle name="Normal 47 7 4" xfId="4343"/>
    <cellStyle name="Normal 47 7 4 2" xfId="11327"/>
    <cellStyle name="Normal 47 7 4 2 2" xfId="11328"/>
    <cellStyle name="Normal 47 7 4 3" xfId="11329"/>
    <cellStyle name="Normal 47 7 4 4" xfId="11326"/>
    <cellStyle name="Normal 47 7 5" xfId="11330"/>
    <cellStyle name="Normal 47 7 5 2" xfId="11331"/>
    <cellStyle name="Normal 47 7 6" xfId="11332"/>
    <cellStyle name="Normal 47 7 7" xfId="11309"/>
    <cellStyle name="Normal 47 8" xfId="2523"/>
    <cellStyle name="Normal 47 8 2" xfId="2524"/>
    <cellStyle name="Normal 47 8 2 2" xfId="6091"/>
    <cellStyle name="Normal 47 8 2 2 2" xfId="11336"/>
    <cellStyle name="Normal 47 8 2 2 2 2" xfId="11337"/>
    <cellStyle name="Normal 47 8 2 2 3" xfId="11338"/>
    <cellStyle name="Normal 47 8 2 2 4" xfId="11335"/>
    <cellStyle name="Normal 47 8 2 3" xfId="11339"/>
    <cellStyle name="Normal 47 8 2 3 2" xfId="11340"/>
    <cellStyle name="Normal 47 8 2 4" xfId="11341"/>
    <cellStyle name="Normal 47 8 2 5" xfId="11334"/>
    <cellStyle name="Normal 47 8 3" xfId="2525"/>
    <cellStyle name="Normal 47 8 3 2" xfId="6092"/>
    <cellStyle name="Normal 47 8 3 2 2" xfId="11344"/>
    <cellStyle name="Normal 47 8 3 2 2 2" xfId="11345"/>
    <cellStyle name="Normal 47 8 3 2 3" xfId="11346"/>
    <cellStyle name="Normal 47 8 3 2 4" xfId="11343"/>
    <cellStyle name="Normal 47 8 3 3" xfId="11347"/>
    <cellStyle name="Normal 47 8 3 3 2" xfId="11348"/>
    <cellStyle name="Normal 47 8 3 4" xfId="11349"/>
    <cellStyle name="Normal 47 8 3 5" xfId="11342"/>
    <cellStyle name="Normal 47 8 4" xfId="4344"/>
    <cellStyle name="Normal 47 8 4 2" xfId="11351"/>
    <cellStyle name="Normal 47 8 4 2 2" xfId="11352"/>
    <cellStyle name="Normal 47 8 4 3" xfId="11353"/>
    <cellStyle name="Normal 47 8 4 4" xfId="11350"/>
    <cellStyle name="Normal 47 8 5" xfId="11354"/>
    <cellStyle name="Normal 47 8 5 2" xfId="11355"/>
    <cellStyle name="Normal 47 8 6" xfId="11356"/>
    <cellStyle name="Normal 47 8 7" xfId="11333"/>
    <cellStyle name="Normal 47 9" xfId="2526"/>
    <cellStyle name="Normal 47 9 2" xfId="2527"/>
    <cellStyle name="Normal 47 9 2 2" xfId="6093"/>
    <cellStyle name="Normal 47 9 2 2 2" xfId="11360"/>
    <cellStyle name="Normal 47 9 2 2 2 2" xfId="11361"/>
    <cellStyle name="Normal 47 9 2 2 3" xfId="11362"/>
    <cellStyle name="Normal 47 9 2 2 4" xfId="11359"/>
    <cellStyle name="Normal 47 9 2 3" xfId="11363"/>
    <cellStyle name="Normal 47 9 2 3 2" xfId="11364"/>
    <cellStyle name="Normal 47 9 2 4" xfId="11365"/>
    <cellStyle name="Normal 47 9 2 5" xfId="11358"/>
    <cellStyle name="Normal 47 9 3" xfId="2528"/>
    <cellStyle name="Normal 47 9 3 2" xfId="6094"/>
    <cellStyle name="Normal 47 9 3 2 2" xfId="11368"/>
    <cellStyle name="Normal 47 9 3 2 2 2" xfId="11369"/>
    <cellStyle name="Normal 47 9 3 2 3" xfId="11370"/>
    <cellStyle name="Normal 47 9 3 2 4" xfId="11367"/>
    <cellStyle name="Normal 47 9 3 3" xfId="11371"/>
    <cellStyle name="Normal 47 9 3 3 2" xfId="11372"/>
    <cellStyle name="Normal 47 9 3 4" xfId="11373"/>
    <cellStyle name="Normal 47 9 3 5" xfId="11366"/>
    <cellStyle name="Normal 47 9 4" xfId="4345"/>
    <cellStyle name="Normal 47 9 4 2" xfId="11375"/>
    <cellStyle name="Normal 47 9 4 2 2" xfId="11376"/>
    <cellStyle name="Normal 47 9 4 3" xfId="11377"/>
    <cellStyle name="Normal 47 9 4 4" xfId="11374"/>
    <cellStyle name="Normal 47 9 5" xfId="11378"/>
    <cellStyle name="Normal 47 9 5 2" xfId="11379"/>
    <cellStyle name="Normal 47 9 6" xfId="11380"/>
    <cellStyle name="Normal 47 9 7" xfId="11357"/>
    <cellStyle name="Normal 48" xfId="2529"/>
    <cellStyle name="Normal 48 10" xfId="2530"/>
    <cellStyle name="Normal 48 10 2" xfId="2531"/>
    <cellStyle name="Normal 48 10 2 2" xfId="6095"/>
    <cellStyle name="Normal 48 10 2 2 2" xfId="11385"/>
    <cellStyle name="Normal 48 10 2 2 2 2" xfId="11386"/>
    <cellStyle name="Normal 48 10 2 2 3" xfId="11387"/>
    <cellStyle name="Normal 48 10 2 2 4" xfId="11384"/>
    <cellStyle name="Normal 48 10 2 3" xfId="11388"/>
    <cellStyle name="Normal 48 10 2 3 2" xfId="11389"/>
    <cellStyle name="Normal 48 10 2 4" xfId="11390"/>
    <cellStyle name="Normal 48 10 2 5" xfId="11383"/>
    <cellStyle name="Normal 48 10 3" xfId="2532"/>
    <cellStyle name="Normal 48 10 3 2" xfId="6096"/>
    <cellStyle name="Normal 48 10 3 2 2" xfId="11393"/>
    <cellStyle name="Normal 48 10 3 2 2 2" xfId="11394"/>
    <cellStyle name="Normal 48 10 3 2 3" xfId="11395"/>
    <cellStyle name="Normal 48 10 3 2 4" xfId="11392"/>
    <cellStyle name="Normal 48 10 3 3" xfId="11396"/>
    <cellStyle name="Normal 48 10 3 3 2" xfId="11397"/>
    <cellStyle name="Normal 48 10 3 4" xfId="11398"/>
    <cellStyle name="Normal 48 10 3 5" xfId="11391"/>
    <cellStyle name="Normal 48 10 4" xfId="4347"/>
    <cellStyle name="Normal 48 10 4 2" xfId="11400"/>
    <cellStyle name="Normal 48 10 4 2 2" xfId="11401"/>
    <cellStyle name="Normal 48 10 4 3" xfId="11402"/>
    <cellStyle name="Normal 48 10 4 4" xfId="11399"/>
    <cellStyle name="Normal 48 10 5" xfId="11403"/>
    <cellStyle name="Normal 48 10 5 2" xfId="11404"/>
    <cellStyle name="Normal 48 10 6" xfId="11405"/>
    <cellStyle name="Normal 48 10 7" xfId="11382"/>
    <cellStyle name="Normal 48 11" xfId="2533"/>
    <cellStyle name="Normal 48 11 2" xfId="2534"/>
    <cellStyle name="Normal 48 11 2 2" xfId="6097"/>
    <cellStyle name="Normal 48 11 2 2 2" xfId="11409"/>
    <cellStyle name="Normal 48 11 2 2 2 2" xfId="11410"/>
    <cellStyle name="Normal 48 11 2 2 3" xfId="11411"/>
    <cellStyle name="Normal 48 11 2 2 4" xfId="11408"/>
    <cellStyle name="Normal 48 11 2 3" xfId="11412"/>
    <cellStyle name="Normal 48 11 2 3 2" xfId="11413"/>
    <cellStyle name="Normal 48 11 2 4" xfId="11414"/>
    <cellStyle name="Normal 48 11 2 5" xfId="11407"/>
    <cellStyle name="Normal 48 11 3" xfId="2535"/>
    <cellStyle name="Normal 48 11 3 2" xfId="6098"/>
    <cellStyle name="Normal 48 11 3 2 2" xfId="11417"/>
    <cellStyle name="Normal 48 11 3 2 2 2" xfId="11418"/>
    <cellStyle name="Normal 48 11 3 2 3" xfId="11419"/>
    <cellStyle name="Normal 48 11 3 2 4" xfId="11416"/>
    <cellStyle name="Normal 48 11 3 3" xfId="11420"/>
    <cellStyle name="Normal 48 11 3 3 2" xfId="11421"/>
    <cellStyle name="Normal 48 11 3 4" xfId="11422"/>
    <cellStyle name="Normal 48 11 3 5" xfId="11415"/>
    <cellStyle name="Normal 48 11 4" xfId="4348"/>
    <cellStyle name="Normal 48 11 4 2" xfId="11424"/>
    <cellStyle name="Normal 48 11 4 2 2" xfId="11425"/>
    <cellStyle name="Normal 48 11 4 3" xfId="11426"/>
    <cellStyle name="Normal 48 11 4 4" xfId="11423"/>
    <cellStyle name="Normal 48 11 5" xfId="11427"/>
    <cellStyle name="Normal 48 11 5 2" xfId="11428"/>
    <cellStyle name="Normal 48 11 6" xfId="11429"/>
    <cellStyle name="Normal 48 11 7" xfId="11406"/>
    <cellStyle name="Normal 48 12" xfId="2536"/>
    <cellStyle name="Normal 48 12 2" xfId="2537"/>
    <cellStyle name="Normal 48 12 2 2" xfId="6099"/>
    <cellStyle name="Normal 48 12 2 2 2" xfId="11433"/>
    <cellStyle name="Normal 48 12 2 2 2 2" xfId="11434"/>
    <cellStyle name="Normal 48 12 2 2 3" xfId="11435"/>
    <cellStyle name="Normal 48 12 2 2 4" xfId="11432"/>
    <cellStyle name="Normal 48 12 2 3" xfId="11436"/>
    <cellStyle name="Normal 48 12 2 3 2" xfId="11437"/>
    <cellStyle name="Normal 48 12 2 4" xfId="11438"/>
    <cellStyle name="Normal 48 12 2 5" xfId="11431"/>
    <cellStyle name="Normal 48 12 3" xfId="2538"/>
    <cellStyle name="Normal 48 12 3 2" xfId="6100"/>
    <cellStyle name="Normal 48 12 3 2 2" xfId="11441"/>
    <cellStyle name="Normal 48 12 3 2 2 2" xfId="11442"/>
    <cellStyle name="Normal 48 12 3 2 3" xfId="11443"/>
    <cellStyle name="Normal 48 12 3 2 4" xfId="11440"/>
    <cellStyle name="Normal 48 12 3 3" xfId="11444"/>
    <cellStyle name="Normal 48 12 3 3 2" xfId="11445"/>
    <cellStyle name="Normal 48 12 3 4" xfId="11446"/>
    <cellStyle name="Normal 48 12 3 5" xfId="11439"/>
    <cellStyle name="Normal 48 12 4" xfId="4349"/>
    <cellStyle name="Normal 48 12 4 2" xfId="11448"/>
    <cellStyle name="Normal 48 12 4 2 2" xfId="11449"/>
    <cellStyle name="Normal 48 12 4 3" xfId="11450"/>
    <cellStyle name="Normal 48 12 4 4" xfId="11447"/>
    <cellStyle name="Normal 48 12 5" xfId="11451"/>
    <cellStyle name="Normal 48 12 5 2" xfId="11452"/>
    <cellStyle name="Normal 48 12 6" xfId="11453"/>
    <cellStyle name="Normal 48 12 7" xfId="11430"/>
    <cellStyle name="Normal 48 13" xfId="2539"/>
    <cellStyle name="Normal 48 13 2" xfId="2540"/>
    <cellStyle name="Normal 48 13 2 2" xfId="6101"/>
    <cellStyle name="Normal 48 13 2 2 2" xfId="11457"/>
    <cellStyle name="Normal 48 13 2 2 2 2" xfId="11458"/>
    <cellStyle name="Normal 48 13 2 2 3" xfId="11459"/>
    <cellStyle name="Normal 48 13 2 2 4" xfId="11456"/>
    <cellStyle name="Normal 48 13 2 3" xfId="11460"/>
    <cellStyle name="Normal 48 13 2 3 2" xfId="11461"/>
    <cellStyle name="Normal 48 13 2 4" xfId="11462"/>
    <cellStyle name="Normal 48 13 2 5" xfId="11455"/>
    <cellStyle name="Normal 48 13 3" xfId="2541"/>
    <cellStyle name="Normal 48 13 3 2" xfId="6102"/>
    <cellStyle name="Normal 48 13 3 2 2" xfId="11465"/>
    <cellStyle name="Normal 48 13 3 2 2 2" xfId="11466"/>
    <cellStyle name="Normal 48 13 3 2 3" xfId="11467"/>
    <cellStyle name="Normal 48 13 3 2 4" xfId="11464"/>
    <cellStyle name="Normal 48 13 3 3" xfId="11468"/>
    <cellStyle name="Normal 48 13 3 3 2" xfId="11469"/>
    <cellStyle name="Normal 48 13 3 4" xfId="11470"/>
    <cellStyle name="Normal 48 13 3 5" xfId="11463"/>
    <cellStyle name="Normal 48 13 4" xfId="4350"/>
    <cellStyle name="Normal 48 13 4 2" xfId="11472"/>
    <cellStyle name="Normal 48 13 4 2 2" xfId="11473"/>
    <cellStyle name="Normal 48 13 4 3" xfId="11474"/>
    <cellStyle name="Normal 48 13 4 4" xfId="11471"/>
    <cellStyle name="Normal 48 13 5" xfId="11475"/>
    <cellStyle name="Normal 48 13 5 2" xfId="11476"/>
    <cellStyle name="Normal 48 13 6" xfId="11477"/>
    <cellStyle name="Normal 48 13 7" xfId="11454"/>
    <cellStyle name="Normal 48 14" xfId="2542"/>
    <cellStyle name="Normal 48 14 2" xfId="2543"/>
    <cellStyle name="Normal 48 14 2 2" xfId="6103"/>
    <cellStyle name="Normal 48 14 2 2 2" xfId="11481"/>
    <cellStyle name="Normal 48 14 2 2 2 2" xfId="11482"/>
    <cellStyle name="Normal 48 14 2 2 3" xfId="11483"/>
    <cellStyle name="Normal 48 14 2 2 4" xfId="11480"/>
    <cellStyle name="Normal 48 14 2 3" xfId="11484"/>
    <cellStyle name="Normal 48 14 2 3 2" xfId="11485"/>
    <cellStyle name="Normal 48 14 2 4" xfId="11486"/>
    <cellStyle name="Normal 48 14 2 5" xfId="11479"/>
    <cellStyle name="Normal 48 14 3" xfId="2544"/>
    <cellStyle name="Normal 48 14 3 2" xfId="6104"/>
    <cellStyle name="Normal 48 14 3 2 2" xfId="11489"/>
    <cellStyle name="Normal 48 14 3 2 2 2" xfId="11490"/>
    <cellStyle name="Normal 48 14 3 2 3" xfId="11491"/>
    <cellStyle name="Normal 48 14 3 2 4" xfId="11488"/>
    <cellStyle name="Normal 48 14 3 3" xfId="11492"/>
    <cellStyle name="Normal 48 14 3 3 2" xfId="11493"/>
    <cellStyle name="Normal 48 14 3 4" xfId="11494"/>
    <cellStyle name="Normal 48 14 3 5" xfId="11487"/>
    <cellStyle name="Normal 48 14 4" xfId="4351"/>
    <cellStyle name="Normal 48 14 4 2" xfId="11496"/>
    <cellStyle name="Normal 48 14 4 2 2" xfId="11497"/>
    <cellStyle name="Normal 48 14 4 3" xfId="11498"/>
    <cellStyle name="Normal 48 14 4 4" xfId="11495"/>
    <cellStyle name="Normal 48 14 5" xfId="11499"/>
    <cellStyle name="Normal 48 14 5 2" xfId="11500"/>
    <cellStyle name="Normal 48 14 6" xfId="11501"/>
    <cellStyle name="Normal 48 14 7" xfId="11478"/>
    <cellStyle name="Normal 48 15" xfId="2545"/>
    <cellStyle name="Normal 48 15 2" xfId="2546"/>
    <cellStyle name="Normal 48 15 2 2" xfId="6105"/>
    <cellStyle name="Normal 48 15 2 2 2" xfId="11505"/>
    <cellStyle name="Normal 48 15 2 2 2 2" xfId="11506"/>
    <cellStyle name="Normal 48 15 2 2 3" xfId="11507"/>
    <cellStyle name="Normal 48 15 2 2 4" xfId="11504"/>
    <cellStyle name="Normal 48 15 2 3" xfId="11508"/>
    <cellStyle name="Normal 48 15 2 3 2" xfId="11509"/>
    <cellStyle name="Normal 48 15 2 4" xfId="11510"/>
    <cellStyle name="Normal 48 15 2 5" xfId="11503"/>
    <cellStyle name="Normal 48 15 3" xfId="2547"/>
    <cellStyle name="Normal 48 15 3 2" xfId="6106"/>
    <cellStyle name="Normal 48 15 3 2 2" xfId="11513"/>
    <cellStyle name="Normal 48 15 3 2 2 2" xfId="11514"/>
    <cellStyle name="Normal 48 15 3 2 3" xfId="11515"/>
    <cellStyle name="Normal 48 15 3 2 4" xfId="11512"/>
    <cellStyle name="Normal 48 15 3 3" xfId="11516"/>
    <cellStyle name="Normal 48 15 3 3 2" xfId="11517"/>
    <cellStyle name="Normal 48 15 3 4" xfId="11518"/>
    <cellStyle name="Normal 48 15 3 5" xfId="11511"/>
    <cellStyle name="Normal 48 15 4" xfId="4352"/>
    <cellStyle name="Normal 48 15 4 2" xfId="11520"/>
    <cellStyle name="Normal 48 15 4 2 2" xfId="11521"/>
    <cellStyle name="Normal 48 15 4 3" xfId="11522"/>
    <cellStyle name="Normal 48 15 4 4" xfId="11519"/>
    <cellStyle name="Normal 48 15 5" xfId="11523"/>
    <cellStyle name="Normal 48 15 5 2" xfId="11524"/>
    <cellStyle name="Normal 48 15 6" xfId="11525"/>
    <cellStyle name="Normal 48 15 7" xfId="11502"/>
    <cellStyle name="Normal 48 16" xfId="2548"/>
    <cellStyle name="Normal 48 16 2" xfId="2549"/>
    <cellStyle name="Normal 48 16 2 2" xfId="6107"/>
    <cellStyle name="Normal 48 16 2 2 2" xfId="11529"/>
    <cellStyle name="Normal 48 16 2 2 2 2" xfId="11530"/>
    <cellStyle name="Normal 48 16 2 2 3" xfId="11531"/>
    <cellStyle name="Normal 48 16 2 2 4" xfId="11528"/>
    <cellStyle name="Normal 48 16 2 3" xfId="11532"/>
    <cellStyle name="Normal 48 16 2 3 2" xfId="11533"/>
    <cellStyle name="Normal 48 16 2 4" xfId="11534"/>
    <cellStyle name="Normal 48 16 2 5" xfId="11527"/>
    <cellStyle name="Normal 48 16 3" xfId="2550"/>
    <cellStyle name="Normal 48 16 3 2" xfId="6108"/>
    <cellStyle name="Normal 48 16 3 2 2" xfId="11537"/>
    <cellStyle name="Normal 48 16 3 2 2 2" xfId="11538"/>
    <cellStyle name="Normal 48 16 3 2 3" xfId="11539"/>
    <cellStyle name="Normal 48 16 3 2 4" xfId="11536"/>
    <cellStyle name="Normal 48 16 3 3" xfId="11540"/>
    <cellStyle name="Normal 48 16 3 3 2" xfId="11541"/>
    <cellStyle name="Normal 48 16 3 4" xfId="11542"/>
    <cellStyle name="Normal 48 16 3 5" xfId="11535"/>
    <cellStyle name="Normal 48 16 4" xfId="4353"/>
    <cellStyle name="Normal 48 16 4 2" xfId="11544"/>
    <cellStyle name="Normal 48 16 4 2 2" xfId="11545"/>
    <cellStyle name="Normal 48 16 4 3" xfId="11546"/>
    <cellStyle name="Normal 48 16 4 4" xfId="11543"/>
    <cellStyle name="Normal 48 16 5" xfId="11547"/>
    <cellStyle name="Normal 48 16 5 2" xfId="11548"/>
    <cellStyle name="Normal 48 16 6" xfId="11549"/>
    <cellStyle name="Normal 48 16 7" xfId="11526"/>
    <cellStyle name="Normal 48 17" xfId="2551"/>
    <cellStyle name="Normal 48 17 2" xfId="2552"/>
    <cellStyle name="Normal 48 17 2 2" xfId="6109"/>
    <cellStyle name="Normal 48 17 2 2 2" xfId="11553"/>
    <cellStyle name="Normal 48 17 2 2 2 2" xfId="11554"/>
    <cellStyle name="Normal 48 17 2 2 3" xfId="11555"/>
    <cellStyle name="Normal 48 17 2 2 4" xfId="11552"/>
    <cellStyle name="Normal 48 17 2 3" xfId="11556"/>
    <cellStyle name="Normal 48 17 2 3 2" xfId="11557"/>
    <cellStyle name="Normal 48 17 2 4" xfId="11558"/>
    <cellStyle name="Normal 48 17 2 5" xfId="11551"/>
    <cellStyle name="Normal 48 17 3" xfId="2553"/>
    <cellStyle name="Normal 48 17 3 2" xfId="6110"/>
    <cellStyle name="Normal 48 17 3 2 2" xfId="11561"/>
    <cellStyle name="Normal 48 17 3 2 2 2" xfId="11562"/>
    <cellStyle name="Normal 48 17 3 2 3" xfId="11563"/>
    <cellStyle name="Normal 48 17 3 2 4" xfId="11560"/>
    <cellStyle name="Normal 48 17 3 3" xfId="11564"/>
    <cellStyle name="Normal 48 17 3 3 2" xfId="11565"/>
    <cellStyle name="Normal 48 17 3 4" xfId="11566"/>
    <cellStyle name="Normal 48 17 3 5" xfId="11559"/>
    <cellStyle name="Normal 48 17 4" xfId="4354"/>
    <cellStyle name="Normal 48 17 4 2" xfId="11568"/>
    <cellStyle name="Normal 48 17 4 2 2" xfId="11569"/>
    <cellStyle name="Normal 48 17 4 3" xfId="11570"/>
    <cellStyle name="Normal 48 17 4 4" xfId="11567"/>
    <cellStyle name="Normal 48 17 5" xfId="11571"/>
    <cellStyle name="Normal 48 17 5 2" xfId="11572"/>
    <cellStyle name="Normal 48 17 6" xfId="11573"/>
    <cellStyle name="Normal 48 17 7" xfId="11550"/>
    <cellStyle name="Normal 48 18" xfId="2554"/>
    <cellStyle name="Normal 48 18 2" xfId="6111"/>
    <cellStyle name="Normal 48 18 2 2" xfId="11576"/>
    <cellStyle name="Normal 48 18 2 2 2" xfId="11577"/>
    <cellStyle name="Normal 48 18 2 3" xfId="11578"/>
    <cellStyle name="Normal 48 18 2 4" xfId="11575"/>
    <cellStyle name="Normal 48 18 3" xfId="11579"/>
    <cellStyle name="Normal 48 18 3 2" xfId="11580"/>
    <cellStyle name="Normal 48 18 4" xfId="11581"/>
    <cellStyle name="Normal 48 18 5" xfId="11574"/>
    <cellStyle name="Normal 48 19" xfId="2555"/>
    <cellStyle name="Normal 48 19 2" xfId="6112"/>
    <cellStyle name="Normal 48 19 2 2" xfId="11584"/>
    <cellStyle name="Normal 48 19 2 2 2" xfId="11585"/>
    <cellStyle name="Normal 48 19 2 3" xfId="11586"/>
    <cellStyle name="Normal 48 19 2 4" xfId="11583"/>
    <cellStyle name="Normal 48 19 3" xfId="11587"/>
    <cellStyle name="Normal 48 19 3 2" xfId="11588"/>
    <cellStyle name="Normal 48 19 4" xfId="11589"/>
    <cellStyle name="Normal 48 19 5" xfId="11582"/>
    <cellStyle name="Normal 48 2" xfId="2556"/>
    <cellStyle name="Normal 48 2 2" xfId="2557"/>
    <cellStyle name="Normal 48 2 2 2" xfId="6113"/>
    <cellStyle name="Normal 48 2 2 2 2" xfId="11593"/>
    <cellStyle name="Normal 48 2 2 2 2 2" xfId="11594"/>
    <cellStyle name="Normal 48 2 2 2 3" xfId="11595"/>
    <cellStyle name="Normal 48 2 2 2 4" xfId="11592"/>
    <cellStyle name="Normal 48 2 2 3" xfId="11596"/>
    <cellStyle name="Normal 48 2 2 3 2" xfId="11597"/>
    <cellStyle name="Normal 48 2 2 4" xfId="11598"/>
    <cellStyle name="Normal 48 2 2 5" xfId="11591"/>
    <cellStyle name="Normal 48 2 3" xfId="2558"/>
    <cellStyle name="Normal 48 2 3 2" xfId="6114"/>
    <cellStyle name="Normal 48 2 3 2 2" xfId="11601"/>
    <cellStyle name="Normal 48 2 3 2 2 2" xfId="11602"/>
    <cellStyle name="Normal 48 2 3 2 3" xfId="11603"/>
    <cellStyle name="Normal 48 2 3 2 4" xfId="11600"/>
    <cellStyle name="Normal 48 2 3 3" xfId="11604"/>
    <cellStyle name="Normal 48 2 3 3 2" xfId="11605"/>
    <cellStyle name="Normal 48 2 3 4" xfId="11606"/>
    <cellStyle name="Normal 48 2 3 5" xfId="11599"/>
    <cellStyle name="Normal 48 2 4" xfId="4355"/>
    <cellStyle name="Normal 48 2 4 2" xfId="11608"/>
    <cellStyle name="Normal 48 2 4 2 2" xfId="11609"/>
    <cellStyle name="Normal 48 2 4 3" xfId="11610"/>
    <cellStyle name="Normal 48 2 4 4" xfId="11607"/>
    <cellStyle name="Normal 48 2 5" xfId="11611"/>
    <cellStyle name="Normal 48 2 5 2" xfId="11612"/>
    <cellStyle name="Normal 48 2 6" xfId="11613"/>
    <cellStyle name="Normal 48 2 7" xfId="11590"/>
    <cellStyle name="Normal 48 20" xfId="4346"/>
    <cellStyle name="Normal 48 20 2" xfId="11615"/>
    <cellStyle name="Normal 48 20 2 2" xfId="11616"/>
    <cellStyle name="Normal 48 20 3" xfId="11617"/>
    <cellStyle name="Normal 48 20 4" xfId="11614"/>
    <cellStyle name="Normal 48 21" xfId="11618"/>
    <cellStyle name="Normal 48 21 2" xfId="11619"/>
    <cellStyle name="Normal 48 22" xfId="11620"/>
    <cellStyle name="Normal 48 23" xfId="11381"/>
    <cellStyle name="Normal 48 3" xfId="2559"/>
    <cellStyle name="Normal 48 3 2" xfId="2560"/>
    <cellStyle name="Normal 48 3 2 2" xfId="6115"/>
    <cellStyle name="Normal 48 3 2 2 2" xfId="11624"/>
    <cellStyle name="Normal 48 3 2 2 2 2" xfId="11625"/>
    <cellStyle name="Normal 48 3 2 2 3" xfId="11626"/>
    <cellStyle name="Normal 48 3 2 2 4" xfId="11623"/>
    <cellStyle name="Normal 48 3 2 3" xfId="11627"/>
    <cellStyle name="Normal 48 3 2 3 2" xfId="11628"/>
    <cellStyle name="Normal 48 3 2 4" xfId="11629"/>
    <cellStyle name="Normal 48 3 2 5" xfId="11622"/>
    <cellStyle name="Normal 48 3 3" xfId="2561"/>
    <cellStyle name="Normal 48 3 3 2" xfId="6116"/>
    <cellStyle name="Normal 48 3 3 2 2" xfId="11632"/>
    <cellStyle name="Normal 48 3 3 2 2 2" xfId="11633"/>
    <cellStyle name="Normal 48 3 3 2 3" xfId="11634"/>
    <cellStyle name="Normal 48 3 3 2 4" xfId="11631"/>
    <cellStyle name="Normal 48 3 3 3" xfId="11635"/>
    <cellStyle name="Normal 48 3 3 3 2" xfId="11636"/>
    <cellStyle name="Normal 48 3 3 4" xfId="11637"/>
    <cellStyle name="Normal 48 3 3 5" xfId="11630"/>
    <cellStyle name="Normal 48 3 4" xfId="4356"/>
    <cellStyle name="Normal 48 3 4 2" xfId="11639"/>
    <cellStyle name="Normal 48 3 4 2 2" xfId="11640"/>
    <cellStyle name="Normal 48 3 4 3" xfId="11641"/>
    <cellStyle name="Normal 48 3 4 4" xfId="11638"/>
    <cellStyle name="Normal 48 3 5" xfId="11642"/>
    <cellStyle name="Normal 48 3 5 2" xfId="11643"/>
    <cellStyle name="Normal 48 3 6" xfId="11644"/>
    <cellStyle name="Normal 48 3 7" xfId="11621"/>
    <cellStyle name="Normal 48 4" xfId="2562"/>
    <cellStyle name="Normal 48 4 2" xfId="2563"/>
    <cellStyle name="Normal 48 4 2 2" xfId="6117"/>
    <cellStyle name="Normal 48 4 2 2 2" xfId="11648"/>
    <cellStyle name="Normal 48 4 2 2 2 2" xfId="11649"/>
    <cellStyle name="Normal 48 4 2 2 3" xfId="11650"/>
    <cellStyle name="Normal 48 4 2 2 4" xfId="11647"/>
    <cellStyle name="Normal 48 4 2 3" xfId="11651"/>
    <cellStyle name="Normal 48 4 2 3 2" xfId="11652"/>
    <cellStyle name="Normal 48 4 2 4" xfId="11653"/>
    <cellStyle name="Normal 48 4 2 5" xfId="11646"/>
    <cellStyle name="Normal 48 4 3" xfId="2564"/>
    <cellStyle name="Normal 48 4 3 2" xfId="6118"/>
    <cellStyle name="Normal 48 4 3 2 2" xfId="11656"/>
    <cellStyle name="Normal 48 4 3 2 2 2" xfId="11657"/>
    <cellStyle name="Normal 48 4 3 2 3" xfId="11658"/>
    <cellStyle name="Normal 48 4 3 2 4" xfId="11655"/>
    <cellStyle name="Normal 48 4 3 3" xfId="11659"/>
    <cellStyle name="Normal 48 4 3 3 2" xfId="11660"/>
    <cellStyle name="Normal 48 4 3 4" xfId="11661"/>
    <cellStyle name="Normal 48 4 3 5" xfId="11654"/>
    <cellStyle name="Normal 48 4 4" xfId="4357"/>
    <cellStyle name="Normal 48 4 4 2" xfId="11663"/>
    <cellStyle name="Normal 48 4 4 2 2" xfId="11664"/>
    <cellStyle name="Normal 48 4 4 3" xfId="11665"/>
    <cellStyle name="Normal 48 4 4 4" xfId="11662"/>
    <cellStyle name="Normal 48 4 5" xfId="11666"/>
    <cellStyle name="Normal 48 4 5 2" xfId="11667"/>
    <cellStyle name="Normal 48 4 6" xfId="11668"/>
    <cellStyle name="Normal 48 4 7" xfId="11645"/>
    <cellStyle name="Normal 48 5" xfId="2565"/>
    <cellStyle name="Normal 48 5 2" xfId="2566"/>
    <cellStyle name="Normal 48 5 2 2" xfId="6119"/>
    <cellStyle name="Normal 48 5 2 2 2" xfId="11672"/>
    <cellStyle name="Normal 48 5 2 2 2 2" xfId="11673"/>
    <cellStyle name="Normal 48 5 2 2 3" xfId="11674"/>
    <cellStyle name="Normal 48 5 2 2 4" xfId="11671"/>
    <cellStyle name="Normal 48 5 2 3" xfId="11675"/>
    <cellStyle name="Normal 48 5 2 3 2" xfId="11676"/>
    <cellStyle name="Normal 48 5 2 4" xfId="11677"/>
    <cellStyle name="Normal 48 5 2 5" xfId="11670"/>
    <cellStyle name="Normal 48 5 3" xfId="2567"/>
    <cellStyle name="Normal 48 5 3 2" xfId="6120"/>
    <cellStyle name="Normal 48 5 3 2 2" xfId="11680"/>
    <cellStyle name="Normal 48 5 3 2 2 2" xfId="11681"/>
    <cellStyle name="Normal 48 5 3 2 3" xfId="11682"/>
    <cellStyle name="Normal 48 5 3 2 4" xfId="11679"/>
    <cellStyle name="Normal 48 5 3 3" xfId="11683"/>
    <cellStyle name="Normal 48 5 3 3 2" xfId="11684"/>
    <cellStyle name="Normal 48 5 3 4" xfId="11685"/>
    <cellStyle name="Normal 48 5 3 5" xfId="11678"/>
    <cellStyle name="Normal 48 5 4" xfId="4358"/>
    <cellStyle name="Normal 48 5 4 2" xfId="11687"/>
    <cellStyle name="Normal 48 5 4 2 2" xfId="11688"/>
    <cellStyle name="Normal 48 5 4 3" xfId="11689"/>
    <cellStyle name="Normal 48 5 4 4" xfId="11686"/>
    <cellStyle name="Normal 48 5 5" xfId="11690"/>
    <cellStyle name="Normal 48 5 5 2" xfId="11691"/>
    <cellStyle name="Normal 48 5 6" xfId="11692"/>
    <cellStyle name="Normal 48 5 7" xfId="11669"/>
    <cellStyle name="Normal 48 6" xfId="2568"/>
    <cellStyle name="Normal 48 6 2" xfId="2569"/>
    <cellStyle name="Normal 48 6 2 2" xfId="6121"/>
    <cellStyle name="Normal 48 6 2 2 2" xfId="11696"/>
    <cellStyle name="Normal 48 6 2 2 2 2" xfId="11697"/>
    <cellStyle name="Normal 48 6 2 2 3" xfId="11698"/>
    <cellStyle name="Normal 48 6 2 2 4" xfId="11695"/>
    <cellStyle name="Normal 48 6 2 3" xfId="11699"/>
    <cellStyle name="Normal 48 6 2 3 2" xfId="11700"/>
    <cellStyle name="Normal 48 6 2 4" xfId="11701"/>
    <cellStyle name="Normal 48 6 2 5" xfId="11694"/>
    <cellStyle name="Normal 48 6 3" xfId="2570"/>
    <cellStyle name="Normal 48 6 3 2" xfId="6122"/>
    <cellStyle name="Normal 48 6 3 2 2" xfId="11704"/>
    <cellStyle name="Normal 48 6 3 2 2 2" xfId="11705"/>
    <cellStyle name="Normal 48 6 3 2 3" xfId="11706"/>
    <cellStyle name="Normal 48 6 3 2 4" xfId="11703"/>
    <cellStyle name="Normal 48 6 3 3" xfId="11707"/>
    <cellStyle name="Normal 48 6 3 3 2" xfId="11708"/>
    <cellStyle name="Normal 48 6 3 4" xfId="11709"/>
    <cellStyle name="Normal 48 6 3 5" xfId="11702"/>
    <cellStyle name="Normal 48 6 4" xfId="4359"/>
    <cellStyle name="Normal 48 6 4 2" xfId="11711"/>
    <cellStyle name="Normal 48 6 4 2 2" xfId="11712"/>
    <cellStyle name="Normal 48 6 4 3" xfId="11713"/>
    <cellStyle name="Normal 48 6 4 4" xfId="11710"/>
    <cellStyle name="Normal 48 6 5" xfId="11714"/>
    <cellStyle name="Normal 48 6 5 2" xfId="11715"/>
    <cellStyle name="Normal 48 6 6" xfId="11716"/>
    <cellStyle name="Normal 48 6 7" xfId="11693"/>
    <cellStyle name="Normal 48 7" xfId="2571"/>
    <cellStyle name="Normal 48 7 2" xfId="2572"/>
    <cellStyle name="Normal 48 7 2 2" xfId="6123"/>
    <cellStyle name="Normal 48 7 2 2 2" xfId="11720"/>
    <cellStyle name="Normal 48 7 2 2 2 2" xfId="11721"/>
    <cellStyle name="Normal 48 7 2 2 3" xfId="11722"/>
    <cellStyle name="Normal 48 7 2 2 4" xfId="11719"/>
    <cellStyle name="Normal 48 7 2 3" xfId="11723"/>
    <cellStyle name="Normal 48 7 2 3 2" xfId="11724"/>
    <cellStyle name="Normal 48 7 2 4" xfId="11725"/>
    <cellStyle name="Normal 48 7 2 5" xfId="11718"/>
    <cellStyle name="Normal 48 7 3" xfId="2573"/>
    <cellStyle name="Normal 48 7 3 2" xfId="6124"/>
    <cellStyle name="Normal 48 7 3 2 2" xfId="11728"/>
    <cellStyle name="Normal 48 7 3 2 2 2" xfId="11729"/>
    <cellStyle name="Normal 48 7 3 2 3" xfId="11730"/>
    <cellStyle name="Normal 48 7 3 2 4" xfId="11727"/>
    <cellStyle name="Normal 48 7 3 3" xfId="11731"/>
    <cellStyle name="Normal 48 7 3 3 2" xfId="11732"/>
    <cellStyle name="Normal 48 7 3 4" xfId="11733"/>
    <cellStyle name="Normal 48 7 3 5" xfId="11726"/>
    <cellStyle name="Normal 48 7 4" xfId="4360"/>
    <cellStyle name="Normal 48 7 4 2" xfId="11735"/>
    <cellStyle name="Normal 48 7 4 2 2" xfId="11736"/>
    <cellStyle name="Normal 48 7 4 3" xfId="11737"/>
    <cellStyle name="Normal 48 7 4 4" xfId="11734"/>
    <cellStyle name="Normal 48 7 5" xfId="11738"/>
    <cellStyle name="Normal 48 7 5 2" xfId="11739"/>
    <cellStyle name="Normal 48 7 6" xfId="11740"/>
    <cellStyle name="Normal 48 7 7" xfId="11717"/>
    <cellStyle name="Normal 48 8" xfId="2574"/>
    <cellStyle name="Normal 48 8 2" xfId="2575"/>
    <cellStyle name="Normal 48 8 2 2" xfId="6125"/>
    <cellStyle name="Normal 48 8 2 2 2" xfId="11744"/>
    <cellStyle name="Normal 48 8 2 2 2 2" xfId="11745"/>
    <cellStyle name="Normal 48 8 2 2 3" xfId="11746"/>
    <cellStyle name="Normal 48 8 2 2 4" xfId="11743"/>
    <cellStyle name="Normal 48 8 2 3" xfId="11747"/>
    <cellStyle name="Normal 48 8 2 3 2" xfId="11748"/>
    <cellStyle name="Normal 48 8 2 4" xfId="11749"/>
    <cellStyle name="Normal 48 8 2 5" xfId="11742"/>
    <cellStyle name="Normal 48 8 3" xfId="2576"/>
    <cellStyle name="Normal 48 8 3 2" xfId="6126"/>
    <cellStyle name="Normal 48 8 3 2 2" xfId="11752"/>
    <cellStyle name="Normal 48 8 3 2 2 2" xfId="11753"/>
    <cellStyle name="Normal 48 8 3 2 3" xfId="11754"/>
    <cellStyle name="Normal 48 8 3 2 4" xfId="11751"/>
    <cellStyle name="Normal 48 8 3 3" xfId="11755"/>
    <cellStyle name="Normal 48 8 3 3 2" xfId="11756"/>
    <cellStyle name="Normal 48 8 3 4" xfId="11757"/>
    <cellStyle name="Normal 48 8 3 5" xfId="11750"/>
    <cellStyle name="Normal 48 8 4" xfId="4361"/>
    <cellStyle name="Normal 48 8 4 2" xfId="11759"/>
    <cellStyle name="Normal 48 8 4 2 2" xfId="11760"/>
    <cellStyle name="Normal 48 8 4 3" xfId="11761"/>
    <cellStyle name="Normal 48 8 4 4" xfId="11758"/>
    <cellStyle name="Normal 48 8 5" xfId="11762"/>
    <cellStyle name="Normal 48 8 5 2" xfId="11763"/>
    <cellStyle name="Normal 48 8 6" xfId="11764"/>
    <cellStyle name="Normal 48 8 7" xfId="11741"/>
    <cellStyle name="Normal 48 9" xfId="2577"/>
    <cellStyle name="Normal 48 9 2" xfId="2578"/>
    <cellStyle name="Normal 48 9 2 2" xfId="6127"/>
    <cellStyle name="Normal 48 9 2 2 2" xfId="11768"/>
    <cellStyle name="Normal 48 9 2 2 2 2" xfId="11769"/>
    <cellStyle name="Normal 48 9 2 2 3" xfId="11770"/>
    <cellStyle name="Normal 48 9 2 2 4" xfId="11767"/>
    <cellStyle name="Normal 48 9 2 3" xfId="11771"/>
    <cellStyle name="Normal 48 9 2 3 2" xfId="11772"/>
    <cellStyle name="Normal 48 9 2 4" xfId="11773"/>
    <cellStyle name="Normal 48 9 2 5" xfId="11766"/>
    <cellStyle name="Normal 48 9 3" xfId="2579"/>
    <cellStyle name="Normal 48 9 3 2" xfId="6128"/>
    <cellStyle name="Normal 48 9 3 2 2" xfId="11776"/>
    <cellStyle name="Normal 48 9 3 2 2 2" xfId="11777"/>
    <cellStyle name="Normal 48 9 3 2 3" xfId="11778"/>
    <cellStyle name="Normal 48 9 3 2 4" xfId="11775"/>
    <cellStyle name="Normal 48 9 3 3" xfId="11779"/>
    <cellStyle name="Normal 48 9 3 3 2" xfId="11780"/>
    <cellStyle name="Normal 48 9 3 4" xfId="11781"/>
    <cellStyle name="Normal 48 9 3 5" xfId="11774"/>
    <cellStyle name="Normal 48 9 4" xfId="4362"/>
    <cellStyle name="Normal 48 9 4 2" xfId="11783"/>
    <cellStyle name="Normal 48 9 4 2 2" xfId="11784"/>
    <cellStyle name="Normal 48 9 4 3" xfId="11785"/>
    <cellStyle name="Normal 48 9 4 4" xfId="11782"/>
    <cellStyle name="Normal 48 9 5" xfId="11786"/>
    <cellStyle name="Normal 48 9 5 2" xfId="11787"/>
    <cellStyle name="Normal 48 9 6" xfId="11788"/>
    <cellStyle name="Normal 48 9 7" xfId="11765"/>
    <cellStyle name="Normal 49" xfId="2580"/>
    <cellStyle name="Normal 49 10" xfId="2581"/>
    <cellStyle name="Normal 49 10 2" xfId="2582"/>
    <cellStyle name="Normal 49 10 2 2" xfId="6129"/>
    <cellStyle name="Normal 49 10 2 2 2" xfId="11793"/>
    <cellStyle name="Normal 49 10 2 2 2 2" xfId="11794"/>
    <cellStyle name="Normal 49 10 2 2 3" xfId="11795"/>
    <cellStyle name="Normal 49 10 2 2 4" xfId="11792"/>
    <cellStyle name="Normal 49 10 2 3" xfId="11796"/>
    <cellStyle name="Normal 49 10 2 3 2" xfId="11797"/>
    <cellStyle name="Normal 49 10 2 4" xfId="11798"/>
    <cellStyle name="Normal 49 10 2 5" xfId="11791"/>
    <cellStyle name="Normal 49 10 3" xfId="2583"/>
    <cellStyle name="Normal 49 10 3 2" xfId="6130"/>
    <cellStyle name="Normal 49 10 3 2 2" xfId="11801"/>
    <cellStyle name="Normal 49 10 3 2 2 2" xfId="11802"/>
    <cellStyle name="Normal 49 10 3 2 3" xfId="11803"/>
    <cellStyle name="Normal 49 10 3 2 4" xfId="11800"/>
    <cellStyle name="Normal 49 10 3 3" xfId="11804"/>
    <cellStyle name="Normal 49 10 3 3 2" xfId="11805"/>
    <cellStyle name="Normal 49 10 3 4" xfId="11806"/>
    <cellStyle name="Normal 49 10 3 5" xfId="11799"/>
    <cellStyle name="Normal 49 10 4" xfId="4364"/>
    <cellStyle name="Normal 49 10 4 2" xfId="11808"/>
    <cellStyle name="Normal 49 10 4 2 2" xfId="11809"/>
    <cellStyle name="Normal 49 10 4 3" xfId="11810"/>
    <cellStyle name="Normal 49 10 4 4" xfId="11807"/>
    <cellStyle name="Normal 49 10 5" xfId="11811"/>
    <cellStyle name="Normal 49 10 5 2" xfId="11812"/>
    <cellStyle name="Normal 49 10 6" xfId="11813"/>
    <cellStyle name="Normal 49 10 7" xfId="11790"/>
    <cellStyle name="Normal 49 11" xfId="2584"/>
    <cellStyle name="Normal 49 11 2" xfId="2585"/>
    <cellStyle name="Normal 49 11 2 2" xfId="6131"/>
    <cellStyle name="Normal 49 11 2 2 2" xfId="11817"/>
    <cellStyle name="Normal 49 11 2 2 2 2" xfId="11818"/>
    <cellStyle name="Normal 49 11 2 2 3" xfId="11819"/>
    <cellStyle name="Normal 49 11 2 2 4" xfId="11816"/>
    <cellStyle name="Normal 49 11 2 3" xfId="11820"/>
    <cellStyle name="Normal 49 11 2 3 2" xfId="11821"/>
    <cellStyle name="Normal 49 11 2 4" xfId="11822"/>
    <cellStyle name="Normal 49 11 2 5" xfId="11815"/>
    <cellStyle name="Normal 49 11 3" xfId="2586"/>
    <cellStyle name="Normal 49 11 3 2" xfId="6132"/>
    <cellStyle name="Normal 49 11 3 2 2" xfId="11825"/>
    <cellStyle name="Normal 49 11 3 2 2 2" xfId="11826"/>
    <cellStyle name="Normal 49 11 3 2 3" xfId="11827"/>
    <cellStyle name="Normal 49 11 3 2 4" xfId="11824"/>
    <cellStyle name="Normal 49 11 3 3" xfId="11828"/>
    <cellStyle name="Normal 49 11 3 3 2" xfId="11829"/>
    <cellStyle name="Normal 49 11 3 4" xfId="11830"/>
    <cellStyle name="Normal 49 11 3 5" xfId="11823"/>
    <cellStyle name="Normal 49 11 4" xfId="4365"/>
    <cellStyle name="Normal 49 11 4 2" xfId="11832"/>
    <cellStyle name="Normal 49 11 4 2 2" xfId="11833"/>
    <cellStyle name="Normal 49 11 4 3" xfId="11834"/>
    <cellStyle name="Normal 49 11 4 4" xfId="11831"/>
    <cellStyle name="Normal 49 11 5" xfId="11835"/>
    <cellStyle name="Normal 49 11 5 2" xfId="11836"/>
    <cellStyle name="Normal 49 11 6" xfId="11837"/>
    <cellStyle name="Normal 49 11 7" xfId="11814"/>
    <cellStyle name="Normal 49 12" xfId="2587"/>
    <cellStyle name="Normal 49 12 2" xfId="2588"/>
    <cellStyle name="Normal 49 12 2 2" xfId="6133"/>
    <cellStyle name="Normal 49 12 2 2 2" xfId="11841"/>
    <cellStyle name="Normal 49 12 2 2 2 2" xfId="11842"/>
    <cellStyle name="Normal 49 12 2 2 3" xfId="11843"/>
    <cellStyle name="Normal 49 12 2 2 4" xfId="11840"/>
    <cellStyle name="Normal 49 12 2 3" xfId="11844"/>
    <cellStyle name="Normal 49 12 2 3 2" xfId="11845"/>
    <cellStyle name="Normal 49 12 2 4" xfId="11846"/>
    <cellStyle name="Normal 49 12 2 5" xfId="11839"/>
    <cellStyle name="Normal 49 12 3" xfId="2589"/>
    <cellStyle name="Normal 49 12 3 2" xfId="6134"/>
    <cellStyle name="Normal 49 12 3 2 2" xfId="11849"/>
    <cellStyle name="Normal 49 12 3 2 2 2" xfId="11850"/>
    <cellStyle name="Normal 49 12 3 2 3" xfId="11851"/>
    <cellStyle name="Normal 49 12 3 2 4" xfId="11848"/>
    <cellStyle name="Normal 49 12 3 3" xfId="11852"/>
    <cellStyle name="Normal 49 12 3 3 2" xfId="11853"/>
    <cellStyle name="Normal 49 12 3 4" xfId="11854"/>
    <cellStyle name="Normal 49 12 3 5" xfId="11847"/>
    <cellStyle name="Normal 49 12 4" xfId="4366"/>
    <cellStyle name="Normal 49 12 4 2" xfId="11856"/>
    <cellStyle name="Normal 49 12 4 2 2" xfId="11857"/>
    <cellStyle name="Normal 49 12 4 3" xfId="11858"/>
    <cellStyle name="Normal 49 12 4 4" xfId="11855"/>
    <cellStyle name="Normal 49 12 5" xfId="11859"/>
    <cellStyle name="Normal 49 12 5 2" xfId="11860"/>
    <cellStyle name="Normal 49 12 6" xfId="11861"/>
    <cellStyle name="Normal 49 12 7" xfId="11838"/>
    <cellStyle name="Normal 49 13" xfId="2590"/>
    <cellStyle name="Normal 49 13 2" xfId="2591"/>
    <cellStyle name="Normal 49 13 2 2" xfId="6135"/>
    <cellStyle name="Normal 49 13 2 2 2" xfId="11865"/>
    <cellStyle name="Normal 49 13 2 2 2 2" xfId="11866"/>
    <cellStyle name="Normal 49 13 2 2 3" xfId="11867"/>
    <cellStyle name="Normal 49 13 2 2 4" xfId="11864"/>
    <cellStyle name="Normal 49 13 2 3" xfId="11868"/>
    <cellStyle name="Normal 49 13 2 3 2" xfId="11869"/>
    <cellStyle name="Normal 49 13 2 4" xfId="11870"/>
    <cellStyle name="Normal 49 13 2 5" xfId="11863"/>
    <cellStyle name="Normal 49 13 3" xfId="2592"/>
    <cellStyle name="Normal 49 13 3 2" xfId="6136"/>
    <cellStyle name="Normal 49 13 3 2 2" xfId="11873"/>
    <cellStyle name="Normal 49 13 3 2 2 2" xfId="11874"/>
    <cellStyle name="Normal 49 13 3 2 3" xfId="11875"/>
    <cellStyle name="Normal 49 13 3 2 4" xfId="11872"/>
    <cellStyle name="Normal 49 13 3 3" xfId="11876"/>
    <cellStyle name="Normal 49 13 3 3 2" xfId="11877"/>
    <cellStyle name="Normal 49 13 3 4" xfId="11878"/>
    <cellStyle name="Normal 49 13 3 5" xfId="11871"/>
    <cellStyle name="Normal 49 13 4" xfId="4367"/>
    <cellStyle name="Normal 49 13 4 2" xfId="11880"/>
    <cellStyle name="Normal 49 13 4 2 2" xfId="11881"/>
    <cellStyle name="Normal 49 13 4 3" xfId="11882"/>
    <cellStyle name="Normal 49 13 4 4" xfId="11879"/>
    <cellStyle name="Normal 49 13 5" xfId="11883"/>
    <cellStyle name="Normal 49 13 5 2" xfId="11884"/>
    <cellStyle name="Normal 49 13 6" xfId="11885"/>
    <cellStyle name="Normal 49 13 7" xfId="11862"/>
    <cellStyle name="Normal 49 14" xfId="2593"/>
    <cellStyle name="Normal 49 14 2" xfId="2594"/>
    <cellStyle name="Normal 49 14 2 2" xfId="6137"/>
    <cellStyle name="Normal 49 14 2 2 2" xfId="11889"/>
    <cellStyle name="Normal 49 14 2 2 2 2" xfId="11890"/>
    <cellStyle name="Normal 49 14 2 2 3" xfId="11891"/>
    <cellStyle name="Normal 49 14 2 2 4" xfId="11888"/>
    <cellStyle name="Normal 49 14 2 3" xfId="11892"/>
    <cellStyle name="Normal 49 14 2 3 2" xfId="11893"/>
    <cellStyle name="Normal 49 14 2 4" xfId="11894"/>
    <cellStyle name="Normal 49 14 2 5" xfId="11887"/>
    <cellStyle name="Normal 49 14 3" xfId="2595"/>
    <cellStyle name="Normal 49 14 3 2" xfId="6138"/>
    <cellStyle name="Normal 49 14 3 2 2" xfId="11897"/>
    <cellStyle name="Normal 49 14 3 2 2 2" xfId="11898"/>
    <cellStyle name="Normal 49 14 3 2 3" xfId="11899"/>
    <cellStyle name="Normal 49 14 3 2 4" xfId="11896"/>
    <cellStyle name="Normal 49 14 3 3" xfId="11900"/>
    <cellStyle name="Normal 49 14 3 3 2" xfId="11901"/>
    <cellStyle name="Normal 49 14 3 4" xfId="11902"/>
    <cellStyle name="Normal 49 14 3 5" xfId="11895"/>
    <cellStyle name="Normal 49 14 4" xfId="4368"/>
    <cellStyle name="Normal 49 14 4 2" xfId="11904"/>
    <cellStyle name="Normal 49 14 4 2 2" xfId="11905"/>
    <cellStyle name="Normal 49 14 4 3" xfId="11906"/>
    <cellStyle name="Normal 49 14 4 4" xfId="11903"/>
    <cellStyle name="Normal 49 14 5" xfId="11907"/>
    <cellStyle name="Normal 49 14 5 2" xfId="11908"/>
    <cellStyle name="Normal 49 14 6" xfId="11909"/>
    <cellStyle name="Normal 49 14 7" xfId="11886"/>
    <cellStyle name="Normal 49 15" xfId="2596"/>
    <cellStyle name="Normal 49 15 2" xfId="2597"/>
    <cellStyle name="Normal 49 15 2 2" xfId="6139"/>
    <cellStyle name="Normal 49 15 2 2 2" xfId="11913"/>
    <cellStyle name="Normal 49 15 2 2 2 2" xfId="11914"/>
    <cellStyle name="Normal 49 15 2 2 3" xfId="11915"/>
    <cellStyle name="Normal 49 15 2 2 4" xfId="11912"/>
    <cellStyle name="Normal 49 15 2 3" xfId="11916"/>
    <cellStyle name="Normal 49 15 2 3 2" xfId="11917"/>
    <cellStyle name="Normal 49 15 2 4" xfId="11918"/>
    <cellStyle name="Normal 49 15 2 5" xfId="11911"/>
    <cellStyle name="Normal 49 15 3" xfId="2598"/>
    <cellStyle name="Normal 49 15 3 2" xfId="6140"/>
    <cellStyle name="Normal 49 15 3 2 2" xfId="11921"/>
    <cellStyle name="Normal 49 15 3 2 2 2" xfId="11922"/>
    <cellStyle name="Normal 49 15 3 2 3" xfId="11923"/>
    <cellStyle name="Normal 49 15 3 2 4" xfId="11920"/>
    <cellStyle name="Normal 49 15 3 3" xfId="11924"/>
    <cellStyle name="Normal 49 15 3 3 2" xfId="11925"/>
    <cellStyle name="Normal 49 15 3 4" xfId="11926"/>
    <cellStyle name="Normal 49 15 3 5" xfId="11919"/>
    <cellStyle name="Normal 49 15 4" xfId="4369"/>
    <cellStyle name="Normal 49 15 4 2" xfId="11928"/>
    <cellStyle name="Normal 49 15 4 2 2" xfId="11929"/>
    <cellStyle name="Normal 49 15 4 3" xfId="11930"/>
    <cellStyle name="Normal 49 15 4 4" xfId="11927"/>
    <cellStyle name="Normal 49 15 5" xfId="11931"/>
    <cellStyle name="Normal 49 15 5 2" xfId="11932"/>
    <cellStyle name="Normal 49 15 6" xfId="11933"/>
    <cellStyle name="Normal 49 15 7" xfId="11910"/>
    <cellStyle name="Normal 49 16" xfId="2599"/>
    <cellStyle name="Normal 49 16 2" xfId="2600"/>
    <cellStyle name="Normal 49 16 2 2" xfId="6141"/>
    <cellStyle name="Normal 49 16 2 2 2" xfId="11937"/>
    <cellStyle name="Normal 49 16 2 2 2 2" xfId="11938"/>
    <cellStyle name="Normal 49 16 2 2 3" xfId="11939"/>
    <cellStyle name="Normal 49 16 2 2 4" xfId="11936"/>
    <cellStyle name="Normal 49 16 2 3" xfId="11940"/>
    <cellStyle name="Normal 49 16 2 3 2" xfId="11941"/>
    <cellStyle name="Normal 49 16 2 4" xfId="11942"/>
    <cellStyle name="Normal 49 16 2 5" xfId="11935"/>
    <cellStyle name="Normal 49 16 3" xfId="2601"/>
    <cellStyle name="Normal 49 16 3 2" xfId="6142"/>
    <cellStyle name="Normal 49 16 3 2 2" xfId="11945"/>
    <cellStyle name="Normal 49 16 3 2 2 2" xfId="11946"/>
    <cellStyle name="Normal 49 16 3 2 3" xfId="11947"/>
    <cellStyle name="Normal 49 16 3 2 4" xfId="11944"/>
    <cellStyle name="Normal 49 16 3 3" xfId="11948"/>
    <cellStyle name="Normal 49 16 3 3 2" xfId="11949"/>
    <cellStyle name="Normal 49 16 3 4" xfId="11950"/>
    <cellStyle name="Normal 49 16 3 5" xfId="11943"/>
    <cellStyle name="Normal 49 16 4" xfId="4370"/>
    <cellStyle name="Normal 49 16 4 2" xfId="11952"/>
    <cellStyle name="Normal 49 16 4 2 2" xfId="11953"/>
    <cellStyle name="Normal 49 16 4 3" xfId="11954"/>
    <cellStyle name="Normal 49 16 4 4" xfId="11951"/>
    <cellStyle name="Normal 49 16 5" xfId="11955"/>
    <cellStyle name="Normal 49 16 5 2" xfId="11956"/>
    <cellStyle name="Normal 49 16 6" xfId="11957"/>
    <cellStyle name="Normal 49 16 7" xfId="11934"/>
    <cellStyle name="Normal 49 17" xfId="2602"/>
    <cellStyle name="Normal 49 17 2" xfId="2603"/>
    <cellStyle name="Normal 49 17 2 2" xfId="6143"/>
    <cellStyle name="Normal 49 17 2 2 2" xfId="11961"/>
    <cellStyle name="Normal 49 17 2 2 2 2" xfId="11962"/>
    <cellStyle name="Normal 49 17 2 2 3" xfId="11963"/>
    <cellStyle name="Normal 49 17 2 2 4" xfId="11960"/>
    <cellStyle name="Normal 49 17 2 3" xfId="11964"/>
    <cellStyle name="Normal 49 17 2 3 2" xfId="11965"/>
    <cellStyle name="Normal 49 17 2 4" xfId="11966"/>
    <cellStyle name="Normal 49 17 2 5" xfId="11959"/>
    <cellStyle name="Normal 49 17 3" xfId="2604"/>
    <cellStyle name="Normal 49 17 3 2" xfId="6144"/>
    <cellStyle name="Normal 49 17 3 2 2" xfId="11969"/>
    <cellStyle name="Normal 49 17 3 2 2 2" xfId="11970"/>
    <cellStyle name="Normal 49 17 3 2 3" xfId="11971"/>
    <cellStyle name="Normal 49 17 3 2 4" xfId="11968"/>
    <cellStyle name="Normal 49 17 3 3" xfId="11972"/>
    <cellStyle name="Normal 49 17 3 3 2" xfId="11973"/>
    <cellStyle name="Normal 49 17 3 4" xfId="11974"/>
    <cellStyle name="Normal 49 17 3 5" xfId="11967"/>
    <cellStyle name="Normal 49 17 4" xfId="4371"/>
    <cellStyle name="Normal 49 17 4 2" xfId="11976"/>
    <cellStyle name="Normal 49 17 4 2 2" xfId="11977"/>
    <cellStyle name="Normal 49 17 4 3" xfId="11978"/>
    <cellStyle name="Normal 49 17 4 4" xfId="11975"/>
    <cellStyle name="Normal 49 17 5" xfId="11979"/>
    <cellStyle name="Normal 49 17 5 2" xfId="11980"/>
    <cellStyle name="Normal 49 17 6" xfId="11981"/>
    <cellStyle name="Normal 49 17 7" xfId="11958"/>
    <cellStyle name="Normal 49 18" xfId="2605"/>
    <cellStyle name="Normal 49 18 2" xfId="6145"/>
    <cellStyle name="Normal 49 18 2 2" xfId="11984"/>
    <cellStyle name="Normal 49 18 2 2 2" xfId="11985"/>
    <cellStyle name="Normal 49 18 2 3" xfId="11986"/>
    <cellStyle name="Normal 49 18 2 4" xfId="11983"/>
    <cellStyle name="Normal 49 18 3" xfId="11987"/>
    <cellStyle name="Normal 49 18 3 2" xfId="11988"/>
    <cellStyle name="Normal 49 18 4" xfId="11989"/>
    <cellStyle name="Normal 49 18 5" xfId="11982"/>
    <cellStyle name="Normal 49 19" xfId="2606"/>
    <cellStyle name="Normal 49 19 2" xfId="6146"/>
    <cellStyle name="Normal 49 19 2 2" xfId="11992"/>
    <cellStyle name="Normal 49 19 2 2 2" xfId="11993"/>
    <cellStyle name="Normal 49 19 2 3" xfId="11994"/>
    <cellStyle name="Normal 49 19 2 4" xfId="11991"/>
    <cellStyle name="Normal 49 19 3" xfId="11995"/>
    <cellStyle name="Normal 49 19 3 2" xfId="11996"/>
    <cellStyle name="Normal 49 19 4" xfId="11997"/>
    <cellStyle name="Normal 49 19 5" xfId="11990"/>
    <cellStyle name="Normal 49 2" xfId="2607"/>
    <cellStyle name="Normal 49 2 2" xfId="2608"/>
    <cellStyle name="Normal 49 2 2 2" xfId="6147"/>
    <cellStyle name="Normal 49 2 2 2 2" xfId="12001"/>
    <cellStyle name="Normal 49 2 2 2 2 2" xfId="12002"/>
    <cellStyle name="Normal 49 2 2 2 3" xfId="12003"/>
    <cellStyle name="Normal 49 2 2 2 4" xfId="12000"/>
    <cellStyle name="Normal 49 2 2 3" xfId="12004"/>
    <cellStyle name="Normal 49 2 2 3 2" xfId="12005"/>
    <cellStyle name="Normal 49 2 2 4" xfId="12006"/>
    <cellStyle name="Normal 49 2 2 5" xfId="11999"/>
    <cellStyle name="Normal 49 2 3" xfId="2609"/>
    <cellStyle name="Normal 49 2 3 2" xfId="6148"/>
    <cellStyle name="Normal 49 2 3 2 2" xfId="12009"/>
    <cellStyle name="Normal 49 2 3 2 2 2" xfId="12010"/>
    <cellStyle name="Normal 49 2 3 2 3" xfId="12011"/>
    <cellStyle name="Normal 49 2 3 2 4" xfId="12008"/>
    <cellStyle name="Normal 49 2 3 3" xfId="12012"/>
    <cellStyle name="Normal 49 2 3 3 2" xfId="12013"/>
    <cellStyle name="Normal 49 2 3 4" xfId="12014"/>
    <cellStyle name="Normal 49 2 3 5" xfId="12007"/>
    <cellStyle name="Normal 49 2 4" xfId="4372"/>
    <cellStyle name="Normal 49 2 4 2" xfId="12016"/>
    <cellStyle name="Normal 49 2 4 2 2" xfId="12017"/>
    <cellStyle name="Normal 49 2 4 3" xfId="12018"/>
    <cellStyle name="Normal 49 2 4 4" xfId="12015"/>
    <cellStyle name="Normal 49 2 5" xfId="12019"/>
    <cellStyle name="Normal 49 2 5 2" xfId="12020"/>
    <cellStyle name="Normal 49 2 6" xfId="12021"/>
    <cellStyle name="Normal 49 2 7" xfId="11998"/>
    <cellStyle name="Normal 49 20" xfId="4363"/>
    <cellStyle name="Normal 49 20 2" xfId="12023"/>
    <cellStyle name="Normal 49 20 2 2" xfId="12024"/>
    <cellStyle name="Normal 49 20 3" xfId="12025"/>
    <cellStyle name="Normal 49 20 4" xfId="12022"/>
    <cellStyle name="Normal 49 21" xfId="12026"/>
    <cellStyle name="Normal 49 21 2" xfId="12027"/>
    <cellStyle name="Normal 49 22" xfId="12028"/>
    <cellStyle name="Normal 49 23" xfId="11789"/>
    <cellStyle name="Normal 49 3" xfId="2610"/>
    <cellStyle name="Normal 49 3 2" xfId="2611"/>
    <cellStyle name="Normal 49 3 2 2" xfId="6149"/>
    <cellStyle name="Normal 49 3 2 2 2" xfId="12032"/>
    <cellStyle name="Normal 49 3 2 2 2 2" xfId="12033"/>
    <cellStyle name="Normal 49 3 2 2 3" xfId="12034"/>
    <cellStyle name="Normal 49 3 2 2 4" xfId="12031"/>
    <cellStyle name="Normal 49 3 2 3" xfId="12035"/>
    <cellStyle name="Normal 49 3 2 3 2" xfId="12036"/>
    <cellStyle name="Normal 49 3 2 4" xfId="12037"/>
    <cellStyle name="Normal 49 3 2 5" xfId="12030"/>
    <cellStyle name="Normal 49 3 3" xfId="2612"/>
    <cellStyle name="Normal 49 3 3 2" xfId="6150"/>
    <cellStyle name="Normal 49 3 3 2 2" xfId="12040"/>
    <cellStyle name="Normal 49 3 3 2 2 2" xfId="12041"/>
    <cellStyle name="Normal 49 3 3 2 3" xfId="12042"/>
    <cellStyle name="Normal 49 3 3 2 4" xfId="12039"/>
    <cellStyle name="Normal 49 3 3 3" xfId="12043"/>
    <cellStyle name="Normal 49 3 3 3 2" xfId="12044"/>
    <cellStyle name="Normal 49 3 3 4" xfId="12045"/>
    <cellStyle name="Normal 49 3 3 5" xfId="12038"/>
    <cellStyle name="Normal 49 3 4" xfId="4373"/>
    <cellStyle name="Normal 49 3 4 2" xfId="12047"/>
    <cellStyle name="Normal 49 3 4 2 2" xfId="12048"/>
    <cellStyle name="Normal 49 3 4 3" xfId="12049"/>
    <cellStyle name="Normal 49 3 4 4" xfId="12046"/>
    <cellStyle name="Normal 49 3 5" xfId="12050"/>
    <cellStyle name="Normal 49 3 5 2" xfId="12051"/>
    <cellStyle name="Normal 49 3 6" xfId="12052"/>
    <cellStyle name="Normal 49 3 7" xfId="12029"/>
    <cellStyle name="Normal 49 4" xfId="2613"/>
    <cellStyle name="Normal 49 4 2" xfId="2614"/>
    <cellStyle name="Normal 49 4 2 2" xfId="6151"/>
    <cellStyle name="Normal 49 4 2 2 2" xfId="12056"/>
    <cellStyle name="Normal 49 4 2 2 2 2" xfId="12057"/>
    <cellStyle name="Normal 49 4 2 2 3" xfId="12058"/>
    <cellStyle name="Normal 49 4 2 2 4" xfId="12055"/>
    <cellStyle name="Normal 49 4 2 3" xfId="12059"/>
    <cellStyle name="Normal 49 4 2 3 2" xfId="12060"/>
    <cellStyle name="Normal 49 4 2 4" xfId="12061"/>
    <cellStyle name="Normal 49 4 2 5" xfId="12054"/>
    <cellStyle name="Normal 49 4 3" xfId="2615"/>
    <cellStyle name="Normal 49 4 3 2" xfId="6152"/>
    <cellStyle name="Normal 49 4 3 2 2" xfId="12064"/>
    <cellStyle name="Normal 49 4 3 2 2 2" xfId="12065"/>
    <cellStyle name="Normal 49 4 3 2 3" xfId="12066"/>
    <cellStyle name="Normal 49 4 3 2 4" xfId="12063"/>
    <cellStyle name="Normal 49 4 3 3" xfId="12067"/>
    <cellStyle name="Normal 49 4 3 3 2" xfId="12068"/>
    <cellStyle name="Normal 49 4 3 4" xfId="12069"/>
    <cellStyle name="Normal 49 4 3 5" xfId="12062"/>
    <cellStyle name="Normal 49 4 4" xfId="4374"/>
    <cellStyle name="Normal 49 4 4 2" xfId="12071"/>
    <cellStyle name="Normal 49 4 4 2 2" xfId="12072"/>
    <cellStyle name="Normal 49 4 4 3" xfId="12073"/>
    <cellStyle name="Normal 49 4 4 4" xfId="12070"/>
    <cellStyle name="Normal 49 4 5" xfId="12074"/>
    <cellStyle name="Normal 49 4 5 2" xfId="12075"/>
    <cellStyle name="Normal 49 4 6" xfId="12076"/>
    <cellStyle name="Normal 49 4 7" xfId="12053"/>
    <cellStyle name="Normal 49 5" xfId="2616"/>
    <cellStyle name="Normal 49 5 2" xfId="2617"/>
    <cellStyle name="Normal 49 5 2 2" xfId="6153"/>
    <cellStyle name="Normal 49 5 2 2 2" xfId="12080"/>
    <cellStyle name="Normal 49 5 2 2 2 2" xfId="12081"/>
    <cellStyle name="Normal 49 5 2 2 3" xfId="12082"/>
    <cellStyle name="Normal 49 5 2 2 4" xfId="12079"/>
    <cellStyle name="Normal 49 5 2 3" xfId="12083"/>
    <cellStyle name="Normal 49 5 2 3 2" xfId="12084"/>
    <cellStyle name="Normal 49 5 2 4" xfId="12085"/>
    <cellStyle name="Normal 49 5 2 5" xfId="12078"/>
    <cellStyle name="Normal 49 5 3" xfId="2618"/>
    <cellStyle name="Normal 49 5 3 2" xfId="6154"/>
    <cellStyle name="Normal 49 5 3 2 2" xfId="12088"/>
    <cellStyle name="Normal 49 5 3 2 2 2" xfId="12089"/>
    <cellStyle name="Normal 49 5 3 2 3" xfId="12090"/>
    <cellStyle name="Normal 49 5 3 2 4" xfId="12087"/>
    <cellStyle name="Normal 49 5 3 3" xfId="12091"/>
    <cellStyle name="Normal 49 5 3 3 2" xfId="12092"/>
    <cellStyle name="Normal 49 5 3 4" xfId="12093"/>
    <cellStyle name="Normal 49 5 3 5" xfId="12086"/>
    <cellStyle name="Normal 49 5 4" xfId="4375"/>
    <cellStyle name="Normal 49 5 4 2" xfId="12095"/>
    <cellStyle name="Normal 49 5 4 2 2" xfId="12096"/>
    <cellStyle name="Normal 49 5 4 3" xfId="12097"/>
    <cellStyle name="Normal 49 5 4 4" xfId="12094"/>
    <cellStyle name="Normal 49 5 5" xfId="12098"/>
    <cellStyle name="Normal 49 5 5 2" xfId="12099"/>
    <cellStyle name="Normal 49 5 6" xfId="12100"/>
    <cellStyle name="Normal 49 5 7" xfId="12077"/>
    <cellStyle name="Normal 49 6" xfId="2619"/>
    <cellStyle name="Normal 49 6 2" xfId="2620"/>
    <cellStyle name="Normal 49 6 2 2" xfId="6155"/>
    <cellStyle name="Normal 49 6 2 2 2" xfId="12104"/>
    <cellStyle name="Normal 49 6 2 2 2 2" xfId="12105"/>
    <cellStyle name="Normal 49 6 2 2 3" xfId="12106"/>
    <cellStyle name="Normal 49 6 2 2 4" xfId="12103"/>
    <cellStyle name="Normal 49 6 2 3" xfId="12107"/>
    <cellStyle name="Normal 49 6 2 3 2" xfId="12108"/>
    <cellStyle name="Normal 49 6 2 4" xfId="12109"/>
    <cellStyle name="Normal 49 6 2 5" xfId="12102"/>
    <cellStyle name="Normal 49 6 3" xfId="2621"/>
    <cellStyle name="Normal 49 6 3 2" xfId="6156"/>
    <cellStyle name="Normal 49 6 3 2 2" xfId="12112"/>
    <cellStyle name="Normal 49 6 3 2 2 2" xfId="12113"/>
    <cellStyle name="Normal 49 6 3 2 3" xfId="12114"/>
    <cellStyle name="Normal 49 6 3 2 4" xfId="12111"/>
    <cellStyle name="Normal 49 6 3 3" xfId="12115"/>
    <cellStyle name="Normal 49 6 3 3 2" xfId="12116"/>
    <cellStyle name="Normal 49 6 3 4" xfId="12117"/>
    <cellStyle name="Normal 49 6 3 5" xfId="12110"/>
    <cellStyle name="Normal 49 6 4" xfId="4376"/>
    <cellStyle name="Normal 49 6 4 2" xfId="12119"/>
    <cellStyle name="Normal 49 6 4 2 2" xfId="12120"/>
    <cellStyle name="Normal 49 6 4 3" xfId="12121"/>
    <cellStyle name="Normal 49 6 4 4" xfId="12118"/>
    <cellStyle name="Normal 49 6 5" xfId="12122"/>
    <cellStyle name="Normal 49 6 5 2" xfId="12123"/>
    <cellStyle name="Normal 49 6 6" xfId="12124"/>
    <cellStyle name="Normal 49 6 7" xfId="12101"/>
    <cellStyle name="Normal 49 7" xfId="2622"/>
    <cellStyle name="Normal 49 7 2" xfId="2623"/>
    <cellStyle name="Normal 49 7 2 2" xfId="6157"/>
    <cellStyle name="Normal 49 7 2 2 2" xfId="12128"/>
    <cellStyle name="Normal 49 7 2 2 2 2" xfId="12129"/>
    <cellStyle name="Normal 49 7 2 2 3" xfId="12130"/>
    <cellStyle name="Normal 49 7 2 2 4" xfId="12127"/>
    <cellStyle name="Normal 49 7 2 3" xfId="12131"/>
    <cellStyle name="Normal 49 7 2 3 2" xfId="12132"/>
    <cellStyle name="Normal 49 7 2 4" xfId="12133"/>
    <cellStyle name="Normal 49 7 2 5" xfId="12126"/>
    <cellStyle name="Normal 49 7 3" xfId="2624"/>
    <cellStyle name="Normal 49 7 3 2" xfId="6158"/>
    <cellStyle name="Normal 49 7 3 2 2" xfId="12136"/>
    <cellStyle name="Normal 49 7 3 2 2 2" xfId="12137"/>
    <cellStyle name="Normal 49 7 3 2 3" xfId="12138"/>
    <cellStyle name="Normal 49 7 3 2 4" xfId="12135"/>
    <cellStyle name="Normal 49 7 3 3" xfId="12139"/>
    <cellStyle name="Normal 49 7 3 3 2" xfId="12140"/>
    <cellStyle name="Normal 49 7 3 4" xfId="12141"/>
    <cellStyle name="Normal 49 7 3 5" xfId="12134"/>
    <cellStyle name="Normal 49 7 4" xfId="4377"/>
    <cellStyle name="Normal 49 7 4 2" xfId="12143"/>
    <cellStyle name="Normal 49 7 4 2 2" xfId="12144"/>
    <cellStyle name="Normal 49 7 4 3" xfId="12145"/>
    <cellStyle name="Normal 49 7 4 4" xfId="12142"/>
    <cellStyle name="Normal 49 7 5" xfId="12146"/>
    <cellStyle name="Normal 49 7 5 2" xfId="12147"/>
    <cellStyle name="Normal 49 7 6" xfId="12148"/>
    <cellStyle name="Normal 49 7 7" xfId="12125"/>
    <cellStyle name="Normal 49 8" xfId="2625"/>
    <cellStyle name="Normal 49 8 2" xfId="2626"/>
    <cellStyle name="Normal 49 8 2 2" xfId="6159"/>
    <cellStyle name="Normal 49 8 2 2 2" xfId="12152"/>
    <cellStyle name="Normal 49 8 2 2 2 2" xfId="12153"/>
    <cellStyle name="Normal 49 8 2 2 3" xfId="12154"/>
    <cellStyle name="Normal 49 8 2 2 4" xfId="12151"/>
    <cellStyle name="Normal 49 8 2 3" xfId="12155"/>
    <cellStyle name="Normal 49 8 2 3 2" xfId="12156"/>
    <cellStyle name="Normal 49 8 2 4" xfId="12157"/>
    <cellStyle name="Normal 49 8 2 5" xfId="12150"/>
    <cellStyle name="Normal 49 8 3" xfId="2627"/>
    <cellStyle name="Normal 49 8 3 2" xfId="6160"/>
    <cellStyle name="Normal 49 8 3 2 2" xfId="12160"/>
    <cellStyle name="Normal 49 8 3 2 2 2" xfId="12161"/>
    <cellStyle name="Normal 49 8 3 2 3" xfId="12162"/>
    <cellStyle name="Normal 49 8 3 2 4" xfId="12159"/>
    <cellStyle name="Normal 49 8 3 3" xfId="12163"/>
    <cellStyle name="Normal 49 8 3 3 2" xfId="12164"/>
    <cellStyle name="Normal 49 8 3 4" xfId="12165"/>
    <cellStyle name="Normal 49 8 3 5" xfId="12158"/>
    <cellStyle name="Normal 49 8 4" xfId="4378"/>
    <cellStyle name="Normal 49 8 4 2" xfId="12167"/>
    <cellStyle name="Normal 49 8 4 2 2" xfId="12168"/>
    <cellStyle name="Normal 49 8 4 3" xfId="12169"/>
    <cellStyle name="Normal 49 8 4 4" xfId="12166"/>
    <cellStyle name="Normal 49 8 5" xfId="12170"/>
    <cellStyle name="Normal 49 8 5 2" xfId="12171"/>
    <cellStyle name="Normal 49 8 6" xfId="12172"/>
    <cellStyle name="Normal 49 8 7" xfId="12149"/>
    <cellStyle name="Normal 49 9" xfId="2628"/>
    <cellStyle name="Normal 49 9 2" xfId="2629"/>
    <cellStyle name="Normal 49 9 2 2" xfId="6161"/>
    <cellStyle name="Normal 49 9 2 2 2" xfId="12176"/>
    <cellStyle name="Normal 49 9 2 2 2 2" xfId="12177"/>
    <cellStyle name="Normal 49 9 2 2 3" xfId="12178"/>
    <cellStyle name="Normal 49 9 2 2 4" xfId="12175"/>
    <cellStyle name="Normal 49 9 2 3" xfId="12179"/>
    <cellStyle name="Normal 49 9 2 3 2" xfId="12180"/>
    <cellStyle name="Normal 49 9 2 4" xfId="12181"/>
    <cellStyle name="Normal 49 9 2 5" xfId="12174"/>
    <cellStyle name="Normal 49 9 3" xfId="2630"/>
    <cellStyle name="Normal 49 9 3 2" xfId="6162"/>
    <cellStyle name="Normal 49 9 3 2 2" xfId="12184"/>
    <cellStyle name="Normal 49 9 3 2 2 2" xfId="12185"/>
    <cellStyle name="Normal 49 9 3 2 3" xfId="12186"/>
    <cellStyle name="Normal 49 9 3 2 4" xfId="12183"/>
    <cellStyle name="Normal 49 9 3 3" xfId="12187"/>
    <cellStyle name="Normal 49 9 3 3 2" xfId="12188"/>
    <cellStyle name="Normal 49 9 3 4" xfId="12189"/>
    <cellStyle name="Normal 49 9 3 5" xfId="12182"/>
    <cellStyle name="Normal 49 9 4" xfId="4379"/>
    <cellStyle name="Normal 49 9 4 2" xfId="12191"/>
    <cellStyle name="Normal 49 9 4 2 2" xfId="12192"/>
    <cellStyle name="Normal 49 9 4 3" xfId="12193"/>
    <cellStyle name="Normal 49 9 4 4" xfId="12190"/>
    <cellStyle name="Normal 49 9 5" xfId="12194"/>
    <cellStyle name="Normal 49 9 5 2" xfId="12195"/>
    <cellStyle name="Normal 49 9 6" xfId="12196"/>
    <cellStyle name="Normal 49 9 7" xfId="12173"/>
    <cellStyle name="Normal 5" xfId="2631"/>
    <cellStyle name="Normal 5 10" xfId="2632"/>
    <cellStyle name="Normal 5 10 2" xfId="2633"/>
    <cellStyle name="Normal 5 10 2 2" xfId="6163"/>
    <cellStyle name="Normal 5 10 2 2 2" xfId="12201"/>
    <cellStyle name="Normal 5 10 2 2 2 2" xfId="12202"/>
    <cellStyle name="Normal 5 10 2 2 3" xfId="12203"/>
    <cellStyle name="Normal 5 10 2 2 4" xfId="12200"/>
    <cellStyle name="Normal 5 10 2 3" xfId="12204"/>
    <cellStyle name="Normal 5 10 2 3 2" xfId="12205"/>
    <cellStyle name="Normal 5 10 2 4" xfId="12206"/>
    <cellStyle name="Normal 5 10 2 5" xfId="12199"/>
    <cellStyle name="Normal 5 10 3" xfId="2634"/>
    <cellStyle name="Normal 5 10 3 2" xfId="6164"/>
    <cellStyle name="Normal 5 10 3 2 2" xfId="12209"/>
    <cellStyle name="Normal 5 10 3 2 2 2" xfId="12210"/>
    <cellStyle name="Normal 5 10 3 2 3" xfId="12211"/>
    <cellStyle name="Normal 5 10 3 2 4" xfId="12208"/>
    <cellStyle name="Normal 5 10 3 3" xfId="12212"/>
    <cellStyle name="Normal 5 10 3 3 2" xfId="12213"/>
    <cellStyle name="Normal 5 10 3 4" xfId="12214"/>
    <cellStyle name="Normal 5 10 3 5" xfId="12207"/>
    <cellStyle name="Normal 5 10 4" xfId="4381"/>
    <cellStyle name="Normal 5 10 4 2" xfId="12216"/>
    <cellStyle name="Normal 5 10 4 2 2" xfId="12217"/>
    <cellStyle name="Normal 5 10 4 3" xfId="12218"/>
    <cellStyle name="Normal 5 10 4 4" xfId="12215"/>
    <cellStyle name="Normal 5 10 5" xfId="12219"/>
    <cellStyle name="Normal 5 10 5 2" xfId="12220"/>
    <cellStyle name="Normal 5 10 6" xfId="12221"/>
    <cellStyle name="Normal 5 10 7" xfId="12198"/>
    <cellStyle name="Normal 5 11" xfId="2635"/>
    <cellStyle name="Normal 5 11 2" xfId="2636"/>
    <cellStyle name="Normal 5 11 2 2" xfId="6165"/>
    <cellStyle name="Normal 5 11 2 2 2" xfId="12225"/>
    <cellStyle name="Normal 5 11 2 2 2 2" xfId="12226"/>
    <cellStyle name="Normal 5 11 2 2 3" xfId="12227"/>
    <cellStyle name="Normal 5 11 2 2 4" xfId="12224"/>
    <cellStyle name="Normal 5 11 2 3" xfId="12228"/>
    <cellStyle name="Normal 5 11 2 3 2" xfId="12229"/>
    <cellStyle name="Normal 5 11 2 4" xfId="12230"/>
    <cellStyle name="Normal 5 11 2 5" xfId="12223"/>
    <cellStyle name="Normal 5 11 3" xfId="2637"/>
    <cellStyle name="Normal 5 11 3 2" xfId="6166"/>
    <cellStyle name="Normal 5 11 3 2 2" xfId="12233"/>
    <cellStyle name="Normal 5 11 3 2 2 2" xfId="12234"/>
    <cellStyle name="Normal 5 11 3 2 3" xfId="12235"/>
    <cellStyle name="Normal 5 11 3 2 4" xfId="12232"/>
    <cellStyle name="Normal 5 11 3 3" xfId="12236"/>
    <cellStyle name="Normal 5 11 3 3 2" xfId="12237"/>
    <cellStyle name="Normal 5 11 3 4" xfId="12238"/>
    <cellStyle name="Normal 5 11 3 5" xfId="12231"/>
    <cellStyle name="Normal 5 11 4" xfId="4382"/>
    <cellStyle name="Normal 5 11 4 2" xfId="12240"/>
    <cellStyle name="Normal 5 11 4 2 2" xfId="12241"/>
    <cellStyle name="Normal 5 11 4 3" xfId="12242"/>
    <cellStyle name="Normal 5 11 4 4" xfId="12239"/>
    <cellStyle name="Normal 5 11 5" xfId="12243"/>
    <cellStyle name="Normal 5 11 5 2" xfId="12244"/>
    <cellStyle name="Normal 5 11 6" xfId="12245"/>
    <cellStyle name="Normal 5 11 7" xfId="12222"/>
    <cellStyle name="Normal 5 12" xfId="2638"/>
    <cellStyle name="Normal 5 12 2" xfId="2639"/>
    <cellStyle name="Normal 5 12 2 2" xfId="6167"/>
    <cellStyle name="Normal 5 12 2 2 2" xfId="12249"/>
    <cellStyle name="Normal 5 12 2 2 2 2" xfId="12250"/>
    <cellStyle name="Normal 5 12 2 2 3" xfId="12251"/>
    <cellStyle name="Normal 5 12 2 2 4" xfId="12248"/>
    <cellStyle name="Normal 5 12 2 3" xfId="12252"/>
    <cellStyle name="Normal 5 12 2 3 2" xfId="12253"/>
    <cellStyle name="Normal 5 12 2 4" xfId="12254"/>
    <cellStyle name="Normal 5 12 2 5" xfId="12247"/>
    <cellStyle name="Normal 5 12 3" xfId="2640"/>
    <cellStyle name="Normal 5 12 3 2" xfId="6168"/>
    <cellStyle name="Normal 5 12 3 2 2" xfId="12257"/>
    <cellStyle name="Normal 5 12 3 2 2 2" xfId="12258"/>
    <cellStyle name="Normal 5 12 3 2 3" xfId="12259"/>
    <cellStyle name="Normal 5 12 3 2 4" xfId="12256"/>
    <cellStyle name="Normal 5 12 3 3" xfId="12260"/>
    <cellStyle name="Normal 5 12 3 3 2" xfId="12261"/>
    <cellStyle name="Normal 5 12 3 4" xfId="12262"/>
    <cellStyle name="Normal 5 12 3 5" xfId="12255"/>
    <cellStyle name="Normal 5 12 4" xfId="4383"/>
    <cellStyle name="Normal 5 12 4 2" xfId="12264"/>
    <cellStyle name="Normal 5 12 4 2 2" xfId="12265"/>
    <cellStyle name="Normal 5 12 4 3" xfId="12266"/>
    <cellStyle name="Normal 5 12 4 4" xfId="12263"/>
    <cellStyle name="Normal 5 12 5" xfId="12267"/>
    <cellStyle name="Normal 5 12 5 2" xfId="12268"/>
    <cellStyle name="Normal 5 12 6" xfId="12269"/>
    <cellStyle name="Normal 5 12 7" xfId="12246"/>
    <cellStyle name="Normal 5 13" xfId="2641"/>
    <cellStyle name="Normal 5 13 2" xfId="2642"/>
    <cellStyle name="Normal 5 13 2 2" xfId="6169"/>
    <cellStyle name="Normal 5 13 2 2 2" xfId="12273"/>
    <cellStyle name="Normal 5 13 2 2 2 2" xfId="12274"/>
    <cellStyle name="Normal 5 13 2 2 3" xfId="12275"/>
    <cellStyle name="Normal 5 13 2 2 4" xfId="12272"/>
    <cellStyle name="Normal 5 13 2 3" xfId="12276"/>
    <cellStyle name="Normal 5 13 2 3 2" xfId="12277"/>
    <cellStyle name="Normal 5 13 2 4" xfId="12278"/>
    <cellStyle name="Normal 5 13 2 5" xfId="12271"/>
    <cellStyle name="Normal 5 13 3" xfId="2643"/>
    <cellStyle name="Normal 5 13 3 2" xfId="6170"/>
    <cellStyle name="Normal 5 13 3 2 2" xfId="12281"/>
    <cellStyle name="Normal 5 13 3 2 2 2" xfId="12282"/>
    <cellStyle name="Normal 5 13 3 2 3" xfId="12283"/>
    <cellStyle name="Normal 5 13 3 2 4" xfId="12280"/>
    <cellStyle name="Normal 5 13 3 3" xfId="12284"/>
    <cellStyle name="Normal 5 13 3 3 2" xfId="12285"/>
    <cellStyle name="Normal 5 13 3 4" xfId="12286"/>
    <cellStyle name="Normal 5 13 3 5" xfId="12279"/>
    <cellStyle name="Normal 5 13 4" xfId="4384"/>
    <cellStyle name="Normal 5 13 4 2" xfId="12288"/>
    <cellStyle name="Normal 5 13 4 2 2" xfId="12289"/>
    <cellStyle name="Normal 5 13 4 3" xfId="12290"/>
    <cellStyle name="Normal 5 13 4 4" xfId="12287"/>
    <cellStyle name="Normal 5 13 5" xfId="12291"/>
    <cellStyle name="Normal 5 13 5 2" xfId="12292"/>
    <cellStyle name="Normal 5 13 6" xfId="12293"/>
    <cellStyle name="Normal 5 13 7" xfId="12270"/>
    <cellStyle name="Normal 5 14" xfId="2644"/>
    <cellStyle name="Normal 5 14 2" xfId="2645"/>
    <cellStyle name="Normal 5 14 2 2" xfId="6171"/>
    <cellStyle name="Normal 5 14 2 2 2" xfId="12297"/>
    <cellStyle name="Normal 5 14 2 2 2 2" xfId="12298"/>
    <cellStyle name="Normal 5 14 2 2 3" xfId="12299"/>
    <cellStyle name="Normal 5 14 2 2 4" xfId="12296"/>
    <cellStyle name="Normal 5 14 2 3" xfId="12300"/>
    <cellStyle name="Normal 5 14 2 3 2" xfId="12301"/>
    <cellStyle name="Normal 5 14 2 4" xfId="12302"/>
    <cellStyle name="Normal 5 14 2 5" xfId="12295"/>
    <cellStyle name="Normal 5 14 3" xfId="2646"/>
    <cellStyle name="Normal 5 14 3 2" xfId="6172"/>
    <cellStyle name="Normal 5 14 3 2 2" xfId="12305"/>
    <cellStyle name="Normal 5 14 3 2 2 2" xfId="12306"/>
    <cellStyle name="Normal 5 14 3 2 3" xfId="12307"/>
    <cellStyle name="Normal 5 14 3 2 4" xfId="12304"/>
    <cellStyle name="Normal 5 14 3 3" xfId="12308"/>
    <cellStyle name="Normal 5 14 3 3 2" xfId="12309"/>
    <cellStyle name="Normal 5 14 3 4" xfId="12310"/>
    <cellStyle name="Normal 5 14 3 5" xfId="12303"/>
    <cellStyle name="Normal 5 14 4" xfId="4385"/>
    <cellStyle name="Normal 5 14 4 2" xfId="12312"/>
    <cellStyle name="Normal 5 14 4 2 2" xfId="12313"/>
    <cellStyle name="Normal 5 14 4 3" xfId="12314"/>
    <cellStyle name="Normal 5 14 4 4" xfId="12311"/>
    <cellStyle name="Normal 5 14 5" xfId="12315"/>
    <cellStyle name="Normal 5 14 5 2" xfId="12316"/>
    <cellStyle name="Normal 5 14 6" xfId="12317"/>
    <cellStyle name="Normal 5 14 7" xfId="12294"/>
    <cellStyle name="Normal 5 15" xfId="2647"/>
    <cellStyle name="Normal 5 15 2" xfId="2648"/>
    <cellStyle name="Normal 5 15 2 2" xfId="6173"/>
    <cellStyle name="Normal 5 15 2 2 2" xfId="12321"/>
    <cellStyle name="Normal 5 15 2 2 2 2" xfId="12322"/>
    <cellStyle name="Normal 5 15 2 2 3" xfId="12323"/>
    <cellStyle name="Normal 5 15 2 2 4" xfId="12320"/>
    <cellStyle name="Normal 5 15 2 3" xfId="12324"/>
    <cellStyle name="Normal 5 15 2 3 2" xfId="12325"/>
    <cellStyle name="Normal 5 15 2 4" xfId="12326"/>
    <cellStyle name="Normal 5 15 2 5" xfId="12319"/>
    <cellStyle name="Normal 5 15 3" xfId="2649"/>
    <cellStyle name="Normal 5 15 3 2" xfId="6174"/>
    <cellStyle name="Normal 5 15 3 2 2" xfId="12329"/>
    <cellStyle name="Normal 5 15 3 2 2 2" xfId="12330"/>
    <cellStyle name="Normal 5 15 3 2 3" xfId="12331"/>
    <cellStyle name="Normal 5 15 3 2 4" xfId="12328"/>
    <cellStyle name="Normal 5 15 3 3" xfId="12332"/>
    <cellStyle name="Normal 5 15 3 3 2" xfId="12333"/>
    <cellStyle name="Normal 5 15 3 4" xfId="12334"/>
    <cellStyle name="Normal 5 15 3 5" xfId="12327"/>
    <cellStyle name="Normal 5 15 4" xfId="4386"/>
    <cellStyle name="Normal 5 15 4 2" xfId="12336"/>
    <cellStyle name="Normal 5 15 4 2 2" xfId="12337"/>
    <cellStyle name="Normal 5 15 4 3" xfId="12338"/>
    <cellStyle name="Normal 5 15 4 4" xfId="12335"/>
    <cellStyle name="Normal 5 15 5" xfId="12339"/>
    <cellStyle name="Normal 5 15 5 2" xfId="12340"/>
    <cellStyle name="Normal 5 15 6" xfId="12341"/>
    <cellStyle name="Normal 5 15 7" xfId="12318"/>
    <cellStyle name="Normal 5 16" xfId="2650"/>
    <cellStyle name="Normal 5 16 2" xfId="2651"/>
    <cellStyle name="Normal 5 16 2 2" xfId="6175"/>
    <cellStyle name="Normal 5 16 2 2 2" xfId="12345"/>
    <cellStyle name="Normal 5 16 2 2 2 2" xfId="12346"/>
    <cellStyle name="Normal 5 16 2 2 3" xfId="12347"/>
    <cellStyle name="Normal 5 16 2 2 4" xfId="12344"/>
    <cellStyle name="Normal 5 16 2 3" xfId="12348"/>
    <cellStyle name="Normal 5 16 2 3 2" xfId="12349"/>
    <cellStyle name="Normal 5 16 2 4" xfId="12350"/>
    <cellStyle name="Normal 5 16 2 5" xfId="12343"/>
    <cellStyle name="Normal 5 16 3" xfId="2652"/>
    <cellStyle name="Normal 5 16 3 2" xfId="6176"/>
    <cellStyle name="Normal 5 16 3 2 2" xfId="12353"/>
    <cellStyle name="Normal 5 16 3 2 2 2" xfId="12354"/>
    <cellStyle name="Normal 5 16 3 2 3" xfId="12355"/>
    <cellStyle name="Normal 5 16 3 2 4" xfId="12352"/>
    <cellStyle name="Normal 5 16 3 3" xfId="12356"/>
    <cellStyle name="Normal 5 16 3 3 2" xfId="12357"/>
    <cellStyle name="Normal 5 16 3 4" xfId="12358"/>
    <cellStyle name="Normal 5 16 3 5" xfId="12351"/>
    <cellStyle name="Normal 5 16 4" xfId="4387"/>
    <cellStyle name="Normal 5 16 4 2" xfId="12360"/>
    <cellStyle name="Normal 5 16 4 2 2" xfId="12361"/>
    <cellStyle name="Normal 5 16 4 3" xfId="12362"/>
    <cellStyle name="Normal 5 16 4 4" xfId="12359"/>
    <cellStyle name="Normal 5 16 5" xfId="12363"/>
    <cellStyle name="Normal 5 16 5 2" xfId="12364"/>
    <cellStyle name="Normal 5 16 6" xfId="12365"/>
    <cellStyle name="Normal 5 16 7" xfId="12342"/>
    <cellStyle name="Normal 5 17" xfId="2653"/>
    <cellStyle name="Normal 5 17 2" xfId="2654"/>
    <cellStyle name="Normal 5 17 2 2" xfId="6177"/>
    <cellStyle name="Normal 5 17 2 2 2" xfId="12369"/>
    <cellStyle name="Normal 5 17 2 2 2 2" xfId="12370"/>
    <cellStyle name="Normal 5 17 2 2 3" xfId="12371"/>
    <cellStyle name="Normal 5 17 2 2 4" xfId="12368"/>
    <cellStyle name="Normal 5 17 2 3" xfId="12372"/>
    <cellStyle name="Normal 5 17 2 3 2" xfId="12373"/>
    <cellStyle name="Normal 5 17 2 4" xfId="12374"/>
    <cellStyle name="Normal 5 17 2 5" xfId="12367"/>
    <cellStyle name="Normal 5 17 3" xfId="2655"/>
    <cellStyle name="Normal 5 17 3 2" xfId="6178"/>
    <cellStyle name="Normal 5 17 3 2 2" xfId="12377"/>
    <cellStyle name="Normal 5 17 3 2 2 2" xfId="12378"/>
    <cellStyle name="Normal 5 17 3 2 3" xfId="12379"/>
    <cellStyle name="Normal 5 17 3 2 4" xfId="12376"/>
    <cellStyle name="Normal 5 17 3 3" xfId="12380"/>
    <cellStyle name="Normal 5 17 3 3 2" xfId="12381"/>
    <cellStyle name="Normal 5 17 3 4" xfId="12382"/>
    <cellStyle name="Normal 5 17 3 5" xfId="12375"/>
    <cellStyle name="Normal 5 17 4" xfId="4388"/>
    <cellStyle name="Normal 5 17 4 2" xfId="12384"/>
    <cellStyle name="Normal 5 17 4 2 2" xfId="12385"/>
    <cellStyle name="Normal 5 17 4 3" xfId="12386"/>
    <cellStyle name="Normal 5 17 4 4" xfId="12383"/>
    <cellStyle name="Normal 5 17 5" xfId="12387"/>
    <cellStyle name="Normal 5 17 5 2" xfId="12388"/>
    <cellStyle name="Normal 5 17 6" xfId="12389"/>
    <cellStyle name="Normal 5 17 7" xfId="12366"/>
    <cellStyle name="Normal 5 18" xfId="2656"/>
    <cellStyle name="Normal 5 18 2" xfId="6179"/>
    <cellStyle name="Normal 5 18 2 2" xfId="12392"/>
    <cellStyle name="Normal 5 18 2 2 2" xfId="12393"/>
    <cellStyle name="Normal 5 18 2 3" xfId="12394"/>
    <cellStyle name="Normal 5 18 2 4" xfId="12391"/>
    <cellStyle name="Normal 5 18 3" xfId="12395"/>
    <cellStyle name="Normal 5 18 3 2" xfId="12396"/>
    <cellStyle name="Normal 5 18 4" xfId="12397"/>
    <cellStyle name="Normal 5 18 5" xfId="12390"/>
    <cellStyle name="Normal 5 19" xfId="2657"/>
    <cellStyle name="Normal 5 19 2" xfId="6180"/>
    <cellStyle name="Normal 5 19 2 2" xfId="12400"/>
    <cellStyle name="Normal 5 19 2 2 2" xfId="12401"/>
    <cellStyle name="Normal 5 19 2 3" xfId="12402"/>
    <cellStyle name="Normal 5 19 2 4" xfId="12399"/>
    <cellStyle name="Normal 5 19 3" xfId="12403"/>
    <cellStyle name="Normal 5 19 3 2" xfId="12404"/>
    <cellStyle name="Normal 5 19 4" xfId="12405"/>
    <cellStyle name="Normal 5 19 5" xfId="12398"/>
    <cellStyle name="Normal 5 2" xfId="2658"/>
    <cellStyle name="Normal 5 2 2" xfId="2659"/>
    <cellStyle name="Normal 5 2 2 2" xfId="6181"/>
    <cellStyle name="Normal 5 2 2 2 2" xfId="12409"/>
    <cellStyle name="Normal 5 2 2 2 2 2" xfId="12410"/>
    <cellStyle name="Normal 5 2 2 2 3" xfId="12411"/>
    <cellStyle name="Normal 5 2 2 2 4" xfId="12408"/>
    <cellStyle name="Normal 5 2 2 3" xfId="12412"/>
    <cellStyle name="Normal 5 2 2 3 2" xfId="12413"/>
    <cellStyle name="Normal 5 2 2 4" xfId="12414"/>
    <cellStyle name="Normal 5 2 2 5" xfId="12407"/>
    <cellStyle name="Normal 5 2 3" xfId="2660"/>
    <cellStyle name="Normal 5 2 3 2" xfId="6182"/>
    <cellStyle name="Normal 5 2 3 2 2" xfId="12417"/>
    <cellStyle name="Normal 5 2 3 2 2 2" xfId="12418"/>
    <cellStyle name="Normal 5 2 3 2 3" xfId="12419"/>
    <cellStyle name="Normal 5 2 3 2 4" xfId="12416"/>
    <cellStyle name="Normal 5 2 3 3" xfId="12420"/>
    <cellStyle name="Normal 5 2 3 3 2" xfId="12421"/>
    <cellStyle name="Normal 5 2 3 4" xfId="12422"/>
    <cellStyle name="Normal 5 2 3 5" xfId="12415"/>
    <cellStyle name="Normal 5 2 4" xfId="4389"/>
    <cellStyle name="Normal 5 2 4 2" xfId="12424"/>
    <cellStyle name="Normal 5 2 4 2 2" xfId="12425"/>
    <cellStyle name="Normal 5 2 4 3" xfId="12426"/>
    <cellStyle name="Normal 5 2 4 4" xfId="12423"/>
    <cellStyle name="Normal 5 2 5" xfId="12427"/>
    <cellStyle name="Normal 5 2 5 2" xfId="12428"/>
    <cellStyle name="Normal 5 2 6" xfId="12429"/>
    <cellStyle name="Normal 5 2 7" xfId="12406"/>
    <cellStyle name="Normal 5 20" xfId="4380"/>
    <cellStyle name="Normal 5 20 2" xfId="12431"/>
    <cellStyle name="Normal 5 20 2 2" xfId="12432"/>
    <cellStyle name="Normal 5 20 3" xfId="12433"/>
    <cellStyle name="Normal 5 20 4" xfId="12430"/>
    <cellStyle name="Normal 5 21" xfId="12434"/>
    <cellStyle name="Normal 5 21 2" xfId="12435"/>
    <cellStyle name="Normal 5 22" xfId="12436"/>
    <cellStyle name="Normal 5 23" xfId="12197"/>
    <cellStyle name="Normal 5 3" xfId="2661"/>
    <cellStyle name="Normal 5 3 2" xfId="2662"/>
    <cellStyle name="Normal 5 3 2 2" xfId="6183"/>
    <cellStyle name="Normal 5 3 2 2 2" xfId="12440"/>
    <cellStyle name="Normal 5 3 2 2 2 2" xfId="12441"/>
    <cellStyle name="Normal 5 3 2 2 3" xfId="12442"/>
    <cellStyle name="Normal 5 3 2 2 4" xfId="12439"/>
    <cellStyle name="Normal 5 3 2 3" xfId="12443"/>
    <cellStyle name="Normal 5 3 2 3 2" xfId="12444"/>
    <cellStyle name="Normal 5 3 2 4" xfId="12445"/>
    <cellStyle name="Normal 5 3 2 5" xfId="12438"/>
    <cellStyle name="Normal 5 3 3" xfId="2663"/>
    <cellStyle name="Normal 5 3 3 2" xfId="6184"/>
    <cellStyle name="Normal 5 3 3 2 2" xfId="12448"/>
    <cellStyle name="Normal 5 3 3 2 2 2" xfId="12449"/>
    <cellStyle name="Normal 5 3 3 2 3" xfId="12450"/>
    <cellStyle name="Normal 5 3 3 2 4" xfId="12447"/>
    <cellStyle name="Normal 5 3 3 3" xfId="12451"/>
    <cellStyle name="Normal 5 3 3 3 2" xfId="12452"/>
    <cellStyle name="Normal 5 3 3 4" xfId="12453"/>
    <cellStyle name="Normal 5 3 3 5" xfId="12446"/>
    <cellStyle name="Normal 5 3 4" xfId="4390"/>
    <cellStyle name="Normal 5 3 4 2" xfId="12455"/>
    <cellStyle name="Normal 5 3 4 2 2" xfId="12456"/>
    <cellStyle name="Normal 5 3 4 3" xfId="12457"/>
    <cellStyle name="Normal 5 3 4 4" xfId="12454"/>
    <cellStyle name="Normal 5 3 5" xfId="12458"/>
    <cellStyle name="Normal 5 3 5 2" xfId="12459"/>
    <cellStyle name="Normal 5 3 6" xfId="12460"/>
    <cellStyle name="Normal 5 3 7" xfId="12437"/>
    <cellStyle name="Normal 5 4" xfId="2664"/>
    <cellStyle name="Normal 5 4 2" xfId="2665"/>
    <cellStyle name="Normal 5 4 2 2" xfId="6185"/>
    <cellStyle name="Normal 5 4 2 2 2" xfId="12464"/>
    <cellStyle name="Normal 5 4 2 2 2 2" xfId="12465"/>
    <cellStyle name="Normal 5 4 2 2 3" xfId="12466"/>
    <cellStyle name="Normal 5 4 2 2 4" xfId="12463"/>
    <cellStyle name="Normal 5 4 2 3" xfId="12467"/>
    <cellStyle name="Normal 5 4 2 3 2" xfId="12468"/>
    <cellStyle name="Normal 5 4 2 4" xfId="12469"/>
    <cellStyle name="Normal 5 4 2 5" xfId="12462"/>
    <cellStyle name="Normal 5 4 3" xfId="2666"/>
    <cellStyle name="Normal 5 4 3 2" xfId="6186"/>
    <cellStyle name="Normal 5 4 3 2 2" xfId="12472"/>
    <cellStyle name="Normal 5 4 3 2 2 2" xfId="12473"/>
    <cellStyle name="Normal 5 4 3 2 3" xfId="12474"/>
    <cellStyle name="Normal 5 4 3 2 4" xfId="12471"/>
    <cellStyle name="Normal 5 4 3 3" xfId="12475"/>
    <cellStyle name="Normal 5 4 3 3 2" xfId="12476"/>
    <cellStyle name="Normal 5 4 3 4" xfId="12477"/>
    <cellStyle name="Normal 5 4 3 5" xfId="12470"/>
    <cellStyle name="Normal 5 4 4" xfId="4391"/>
    <cellStyle name="Normal 5 4 4 2" xfId="12479"/>
    <cellStyle name="Normal 5 4 4 2 2" xfId="12480"/>
    <cellStyle name="Normal 5 4 4 3" xfId="12481"/>
    <cellStyle name="Normal 5 4 4 4" xfId="12478"/>
    <cellStyle name="Normal 5 4 5" xfId="12482"/>
    <cellStyle name="Normal 5 4 5 2" xfId="12483"/>
    <cellStyle name="Normal 5 4 6" xfId="12484"/>
    <cellStyle name="Normal 5 4 7" xfId="12461"/>
    <cellStyle name="Normal 5 5" xfId="2667"/>
    <cellStyle name="Normal 5 5 2" xfId="2668"/>
    <cellStyle name="Normal 5 5 2 2" xfId="6187"/>
    <cellStyle name="Normal 5 5 2 2 2" xfId="12488"/>
    <cellStyle name="Normal 5 5 2 2 2 2" xfId="12489"/>
    <cellStyle name="Normal 5 5 2 2 3" xfId="12490"/>
    <cellStyle name="Normal 5 5 2 2 4" xfId="12487"/>
    <cellStyle name="Normal 5 5 2 3" xfId="12491"/>
    <cellStyle name="Normal 5 5 2 3 2" xfId="12492"/>
    <cellStyle name="Normal 5 5 2 4" xfId="12493"/>
    <cellStyle name="Normal 5 5 2 5" xfId="12486"/>
    <cellStyle name="Normal 5 5 3" xfId="2669"/>
    <cellStyle name="Normal 5 5 3 2" xfId="6188"/>
    <cellStyle name="Normal 5 5 3 2 2" xfId="12496"/>
    <cellStyle name="Normal 5 5 3 2 2 2" xfId="12497"/>
    <cellStyle name="Normal 5 5 3 2 3" xfId="12498"/>
    <cellStyle name="Normal 5 5 3 2 4" xfId="12495"/>
    <cellStyle name="Normal 5 5 3 3" xfId="12499"/>
    <cellStyle name="Normal 5 5 3 3 2" xfId="12500"/>
    <cellStyle name="Normal 5 5 3 4" xfId="12501"/>
    <cellStyle name="Normal 5 5 3 5" xfId="12494"/>
    <cellStyle name="Normal 5 5 4" xfId="4392"/>
    <cellStyle name="Normal 5 5 4 2" xfId="12503"/>
    <cellStyle name="Normal 5 5 4 2 2" xfId="12504"/>
    <cellStyle name="Normal 5 5 4 3" xfId="12505"/>
    <cellStyle name="Normal 5 5 4 4" xfId="12502"/>
    <cellStyle name="Normal 5 5 5" xfId="12506"/>
    <cellStyle name="Normal 5 5 5 2" xfId="12507"/>
    <cellStyle name="Normal 5 5 6" xfId="12508"/>
    <cellStyle name="Normal 5 5 7" xfId="12485"/>
    <cellStyle name="Normal 5 6" xfId="2670"/>
    <cellStyle name="Normal 5 6 2" xfId="2671"/>
    <cellStyle name="Normal 5 6 2 2" xfId="6189"/>
    <cellStyle name="Normal 5 6 2 2 2" xfId="12512"/>
    <cellStyle name="Normal 5 6 2 2 2 2" xfId="12513"/>
    <cellStyle name="Normal 5 6 2 2 3" xfId="12514"/>
    <cellStyle name="Normal 5 6 2 2 4" xfId="12511"/>
    <cellStyle name="Normal 5 6 2 3" xfId="12515"/>
    <cellStyle name="Normal 5 6 2 3 2" xfId="12516"/>
    <cellStyle name="Normal 5 6 2 4" xfId="12517"/>
    <cellStyle name="Normal 5 6 2 5" xfId="12510"/>
    <cellStyle name="Normal 5 6 3" xfId="2672"/>
    <cellStyle name="Normal 5 6 3 2" xfId="6190"/>
    <cellStyle name="Normal 5 6 3 2 2" xfId="12520"/>
    <cellStyle name="Normal 5 6 3 2 2 2" xfId="12521"/>
    <cellStyle name="Normal 5 6 3 2 3" xfId="12522"/>
    <cellStyle name="Normal 5 6 3 2 4" xfId="12519"/>
    <cellStyle name="Normal 5 6 3 3" xfId="12523"/>
    <cellStyle name="Normal 5 6 3 3 2" xfId="12524"/>
    <cellStyle name="Normal 5 6 3 4" xfId="12525"/>
    <cellStyle name="Normal 5 6 3 5" xfId="12518"/>
    <cellStyle name="Normal 5 6 4" xfId="4393"/>
    <cellStyle name="Normal 5 6 4 2" xfId="12527"/>
    <cellStyle name="Normal 5 6 4 2 2" xfId="12528"/>
    <cellStyle name="Normal 5 6 4 3" xfId="12529"/>
    <cellStyle name="Normal 5 6 4 4" xfId="12526"/>
    <cellStyle name="Normal 5 6 5" xfId="12530"/>
    <cellStyle name="Normal 5 6 5 2" xfId="12531"/>
    <cellStyle name="Normal 5 6 6" xfId="12532"/>
    <cellStyle name="Normal 5 6 7" xfId="12509"/>
    <cellStyle name="Normal 5 7" xfId="2673"/>
    <cellStyle name="Normal 5 7 2" xfId="2674"/>
    <cellStyle name="Normal 5 7 2 2" xfId="6191"/>
    <cellStyle name="Normal 5 7 2 2 2" xfId="12536"/>
    <cellStyle name="Normal 5 7 2 2 2 2" xfId="12537"/>
    <cellStyle name="Normal 5 7 2 2 3" xfId="12538"/>
    <cellStyle name="Normal 5 7 2 2 4" xfId="12535"/>
    <cellStyle name="Normal 5 7 2 3" xfId="12539"/>
    <cellStyle name="Normal 5 7 2 3 2" xfId="12540"/>
    <cellStyle name="Normal 5 7 2 4" xfId="12541"/>
    <cellStyle name="Normal 5 7 2 5" xfId="12534"/>
    <cellStyle name="Normal 5 7 3" xfId="2675"/>
    <cellStyle name="Normal 5 7 3 2" xfId="6192"/>
    <cellStyle name="Normal 5 7 3 2 2" xfId="12544"/>
    <cellStyle name="Normal 5 7 3 2 2 2" xfId="12545"/>
    <cellStyle name="Normal 5 7 3 2 3" xfId="12546"/>
    <cellStyle name="Normal 5 7 3 2 4" xfId="12543"/>
    <cellStyle name="Normal 5 7 3 3" xfId="12547"/>
    <cellStyle name="Normal 5 7 3 3 2" xfId="12548"/>
    <cellStyle name="Normal 5 7 3 4" xfId="12549"/>
    <cellStyle name="Normal 5 7 3 5" xfId="12542"/>
    <cellStyle name="Normal 5 7 4" xfId="4394"/>
    <cellStyle name="Normal 5 7 4 2" xfId="12551"/>
    <cellStyle name="Normal 5 7 4 2 2" xfId="12552"/>
    <cellStyle name="Normal 5 7 4 3" xfId="12553"/>
    <cellStyle name="Normal 5 7 4 4" xfId="12550"/>
    <cellStyle name="Normal 5 7 5" xfId="12554"/>
    <cellStyle name="Normal 5 7 5 2" xfId="12555"/>
    <cellStyle name="Normal 5 7 6" xfId="12556"/>
    <cellStyle name="Normal 5 7 7" xfId="12533"/>
    <cellStyle name="Normal 5 8" xfId="2676"/>
    <cellStyle name="Normal 5 8 2" xfId="2677"/>
    <cellStyle name="Normal 5 8 2 2" xfId="6193"/>
    <cellStyle name="Normal 5 8 2 2 2" xfId="12560"/>
    <cellStyle name="Normal 5 8 2 2 2 2" xfId="12561"/>
    <cellStyle name="Normal 5 8 2 2 3" xfId="12562"/>
    <cellStyle name="Normal 5 8 2 2 4" xfId="12559"/>
    <cellStyle name="Normal 5 8 2 3" xfId="12563"/>
    <cellStyle name="Normal 5 8 2 3 2" xfId="12564"/>
    <cellStyle name="Normal 5 8 2 4" xfId="12565"/>
    <cellStyle name="Normal 5 8 2 5" xfId="12558"/>
    <cellStyle name="Normal 5 8 3" xfId="2678"/>
    <cellStyle name="Normal 5 8 3 2" xfId="6194"/>
    <cellStyle name="Normal 5 8 3 2 2" xfId="12568"/>
    <cellStyle name="Normal 5 8 3 2 2 2" xfId="12569"/>
    <cellStyle name="Normal 5 8 3 2 3" xfId="12570"/>
    <cellStyle name="Normal 5 8 3 2 4" xfId="12567"/>
    <cellStyle name="Normal 5 8 3 3" xfId="12571"/>
    <cellStyle name="Normal 5 8 3 3 2" xfId="12572"/>
    <cellStyle name="Normal 5 8 3 4" xfId="12573"/>
    <cellStyle name="Normal 5 8 3 5" xfId="12566"/>
    <cellStyle name="Normal 5 8 4" xfId="4395"/>
    <cellStyle name="Normal 5 8 4 2" xfId="12575"/>
    <cellStyle name="Normal 5 8 4 2 2" xfId="12576"/>
    <cellStyle name="Normal 5 8 4 3" xfId="12577"/>
    <cellStyle name="Normal 5 8 4 4" xfId="12574"/>
    <cellStyle name="Normal 5 8 5" xfId="12578"/>
    <cellStyle name="Normal 5 8 5 2" xfId="12579"/>
    <cellStyle name="Normal 5 8 6" xfId="12580"/>
    <cellStyle name="Normal 5 8 7" xfId="12557"/>
    <cellStyle name="Normal 5 9" xfId="2679"/>
    <cellStyle name="Normal 5 9 2" xfId="2680"/>
    <cellStyle name="Normal 5 9 2 2" xfId="6195"/>
    <cellStyle name="Normal 5 9 2 2 2" xfId="12584"/>
    <cellStyle name="Normal 5 9 2 2 2 2" xfId="12585"/>
    <cellStyle name="Normal 5 9 2 2 3" xfId="12586"/>
    <cellStyle name="Normal 5 9 2 2 4" xfId="12583"/>
    <cellStyle name="Normal 5 9 2 3" xfId="12587"/>
    <cellStyle name="Normal 5 9 2 3 2" xfId="12588"/>
    <cellStyle name="Normal 5 9 2 4" xfId="12589"/>
    <cellStyle name="Normal 5 9 2 5" xfId="12582"/>
    <cellStyle name="Normal 5 9 3" xfId="2681"/>
    <cellStyle name="Normal 5 9 3 2" xfId="6196"/>
    <cellStyle name="Normal 5 9 3 2 2" xfId="12592"/>
    <cellStyle name="Normal 5 9 3 2 2 2" xfId="12593"/>
    <cellStyle name="Normal 5 9 3 2 3" xfId="12594"/>
    <cellStyle name="Normal 5 9 3 2 4" xfId="12591"/>
    <cellStyle name="Normal 5 9 3 3" xfId="12595"/>
    <cellStyle name="Normal 5 9 3 3 2" xfId="12596"/>
    <cellStyle name="Normal 5 9 3 4" xfId="12597"/>
    <cellStyle name="Normal 5 9 3 5" xfId="12590"/>
    <cellStyle name="Normal 5 9 4" xfId="4396"/>
    <cellStyle name="Normal 5 9 4 2" xfId="12599"/>
    <cellStyle name="Normal 5 9 4 2 2" xfId="12600"/>
    <cellStyle name="Normal 5 9 4 3" xfId="12601"/>
    <cellStyle name="Normal 5 9 4 4" xfId="12598"/>
    <cellStyle name="Normal 5 9 5" xfId="12602"/>
    <cellStyle name="Normal 5 9 5 2" xfId="12603"/>
    <cellStyle name="Normal 5 9 6" xfId="12604"/>
    <cellStyle name="Normal 5 9 7" xfId="12581"/>
    <cellStyle name="Normal 50" xfId="2682"/>
    <cellStyle name="Normal 50 10" xfId="2683"/>
    <cellStyle name="Normal 50 10 2" xfId="2684"/>
    <cellStyle name="Normal 50 10 2 2" xfId="6197"/>
    <cellStyle name="Normal 50 10 2 2 2" xfId="12609"/>
    <cellStyle name="Normal 50 10 2 2 2 2" xfId="12610"/>
    <cellStyle name="Normal 50 10 2 2 3" xfId="12611"/>
    <cellStyle name="Normal 50 10 2 2 4" xfId="12608"/>
    <cellStyle name="Normal 50 10 2 3" xfId="12612"/>
    <cellStyle name="Normal 50 10 2 3 2" xfId="12613"/>
    <cellStyle name="Normal 50 10 2 4" xfId="12614"/>
    <cellStyle name="Normal 50 10 2 5" xfId="12607"/>
    <cellStyle name="Normal 50 10 3" xfId="2685"/>
    <cellStyle name="Normal 50 10 3 2" xfId="6198"/>
    <cellStyle name="Normal 50 10 3 2 2" xfId="12617"/>
    <cellStyle name="Normal 50 10 3 2 2 2" xfId="12618"/>
    <cellStyle name="Normal 50 10 3 2 3" xfId="12619"/>
    <cellStyle name="Normal 50 10 3 2 4" xfId="12616"/>
    <cellStyle name="Normal 50 10 3 3" xfId="12620"/>
    <cellStyle name="Normal 50 10 3 3 2" xfId="12621"/>
    <cellStyle name="Normal 50 10 3 4" xfId="12622"/>
    <cellStyle name="Normal 50 10 3 5" xfId="12615"/>
    <cellStyle name="Normal 50 10 4" xfId="4398"/>
    <cellStyle name="Normal 50 10 4 2" xfId="12624"/>
    <cellStyle name="Normal 50 10 4 2 2" xfId="12625"/>
    <cellStyle name="Normal 50 10 4 3" xfId="12626"/>
    <cellStyle name="Normal 50 10 4 4" xfId="12623"/>
    <cellStyle name="Normal 50 10 5" xfId="12627"/>
    <cellStyle name="Normal 50 10 5 2" xfId="12628"/>
    <cellStyle name="Normal 50 10 6" xfId="12629"/>
    <cellStyle name="Normal 50 10 7" xfId="12606"/>
    <cellStyle name="Normal 50 11" xfId="2686"/>
    <cellStyle name="Normal 50 11 2" xfId="2687"/>
    <cellStyle name="Normal 50 11 2 2" xfId="6199"/>
    <cellStyle name="Normal 50 11 2 2 2" xfId="12633"/>
    <cellStyle name="Normal 50 11 2 2 2 2" xfId="12634"/>
    <cellStyle name="Normal 50 11 2 2 3" xfId="12635"/>
    <cellStyle name="Normal 50 11 2 2 4" xfId="12632"/>
    <cellStyle name="Normal 50 11 2 3" xfId="12636"/>
    <cellStyle name="Normal 50 11 2 3 2" xfId="12637"/>
    <cellStyle name="Normal 50 11 2 4" xfId="12638"/>
    <cellStyle name="Normal 50 11 2 5" xfId="12631"/>
    <cellStyle name="Normal 50 11 3" xfId="2688"/>
    <cellStyle name="Normal 50 11 3 2" xfId="6200"/>
    <cellStyle name="Normal 50 11 3 2 2" xfId="12641"/>
    <cellStyle name="Normal 50 11 3 2 2 2" xfId="12642"/>
    <cellStyle name="Normal 50 11 3 2 3" xfId="12643"/>
    <cellStyle name="Normal 50 11 3 2 4" xfId="12640"/>
    <cellStyle name="Normal 50 11 3 3" xfId="12644"/>
    <cellStyle name="Normal 50 11 3 3 2" xfId="12645"/>
    <cellStyle name="Normal 50 11 3 4" xfId="12646"/>
    <cellStyle name="Normal 50 11 3 5" xfId="12639"/>
    <cellStyle name="Normal 50 11 4" xfId="4399"/>
    <cellStyle name="Normal 50 11 4 2" xfId="12648"/>
    <cellStyle name="Normal 50 11 4 2 2" xfId="12649"/>
    <cellStyle name="Normal 50 11 4 3" xfId="12650"/>
    <cellStyle name="Normal 50 11 4 4" xfId="12647"/>
    <cellStyle name="Normal 50 11 5" xfId="12651"/>
    <cellStyle name="Normal 50 11 5 2" xfId="12652"/>
    <cellStyle name="Normal 50 11 6" xfId="12653"/>
    <cellStyle name="Normal 50 11 7" xfId="12630"/>
    <cellStyle name="Normal 50 12" xfId="2689"/>
    <cellStyle name="Normal 50 12 2" xfId="2690"/>
    <cellStyle name="Normal 50 12 2 2" xfId="6201"/>
    <cellStyle name="Normal 50 12 2 2 2" xfId="12657"/>
    <cellStyle name="Normal 50 12 2 2 2 2" xfId="12658"/>
    <cellStyle name="Normal 50 12 2 2 3" xfId="12659"/>
    <cellStyle name="Normal 50 12 2 2 4" xfId="12656"/>
    <cellStyle name="Normal 50 12 2 3" xfId="12660"/>
    <cellStyle name="Normal 50 12 2 3 2" xfId="12661"/>
    <cellStyle name="Normal 50 12 2 4" xfId="12662"/>
    <cellStyle name="Normal 50 12 2 5" xfId="12655"/>
    <cellStyle name="Normal 50 12 3" xfId="2691"/>
    <cellStyle name="Normal 50 12 3 2" xfId="6202"/>
    <cellStyle name="Normal 50 12 3 2 2" xfId="12665"/>
    <cellStyle name="Normal 50 12 3 2 2 2" xfId="12666"/>
    <cellStyle name="Normal 50 12 3 2 3" xfId="12667"/>
    <cellStyle name="Normal 50 12 3 2 4" xfId="12664"/>
    <cellStyle name="Normal 50 12 3 3" xfId="12668"/>
    <cellStyle name="Normal 50 12 3 3 2" xfId="12669"/>
    <cellStyle name="Normal 50 12 3 4" xfId="12670"/>
    <cellStyle name="Normal 50 12 3 5" xfId="12663"/>
    <cellStyle name="Normal 50 12 4" xfId="4400"/>
    <cellStyle name="Normal 50 12 4 2" xfId="12672"/>
    <cellStyle name="Normal 50 12 4 2 2" xfId="12673"/>
    <cellStyle name="Normal 50 12 4 3" xfId="12674"/>
    <cellStyle name="Normal 50 12 4 4" xfId="12671"/>
    <cellStyle name="Normal 50 12 5" xfId="12675"/>
    <cellStyle name="Normal 50 12 5 2" xfId="12676"/>
    <cellStyle name="Normal 50 12 6" xfId="12677"/>
    <cellStyle name="Normal 50 12 7" xfId="12654"/>
    <cellStyle name="Normal 50 13" xfId="2692"/>
    <cellStyle name="Normal 50 13 2" xfId="2693"/>
    <cellStyle name="Normal 50 13 2 2" xfId="6203"/>
    <cellStyle name="Normal 50 13 2 2 2" xfId="12681"/>
    <cellStyle name="Normal 50 13 2 2 2 2" xfId="12682"/>
    <cellStyle name="Normal 50 13 2 2 3" xfId="12683"/>
    <cellStyle name="Normal 50 13 2 2 4" xfId="12680"/>
    <cellStyle name="Normal 50 13 2 3" xfId="12684"/>
    <cellStyle name="Normal 50 13 2 3 2" xfId="12685"/>
    <cellStyle name="Normal 50 13 2 4" xfId="12686"/>
    <cellStyle name="Normal 50 13 2 5" xfId="12679"/>
    <cellStyle name="Normal 50 13 3" xfId="2694"/>
    <cellStyle name="Normal 50 13 3 2" xfId="6204"/>
    <cellStyle name="Normal 50 13 3 2 2" xfId="12689"/>
    <cellStyle name="Normal 50 13 3 2 2 2" xfId="12690"/>
    <cellStyle name="Normal 50 13 3 2 3" xfId="12691"/>
    <cellStyle name="Normal 50 13 3 2 4" xfId="12688"/>
    <cellStyle name="Normal 50 13 3 3" xfId="12692"/>
    <cellStyle name="Normal 50 13 3 3 2" xfId="12693"/>
    <cellStyle name="Normal 50 13 3 4" xfId="12694"/>
    <cellStyle name="Normal 50 13 3 5" xfId="12687"/>
    <cellStyle name="Normal 50 13 4" xfId="4401"/>
    <cellStyle name="Normal 50 13 4 2" xfId="12696"/>
    <cellStyle name="Normal 50 13 4 2 2" xfId="12697"/>
    <cellStyle name="Normal 50 13 4 3" xfId="12698"/>
    <cellStyle name="Normal 50 13 4 4" xfId="12695"/>
    <cellStyle name="Normal 50 13 5" xfId="12699"/>
    <cellStyle name="Normal 50 13 5 2" xfId="12700"/>
    <cellStyle name="Normal 50 13 6" xfId="12701"/>
    <cellStyle name="Normal 50 13 7" xfId="12678"/>
    <cellStyle name="Normal 50 14" xfId="2695"/>
    <cellStyle name="Normal 50 14 2" xfId="2696"/>
    <cellStyle name="Normal 50 14 2 2" xfId="6205"/>
    <cellStyle name="Normal 50 14 2 2 2" xfId="12705"/>
    <cellStyle name="Normal 50 14 2 2 2 2" xfId="12706"/>
    <cellStyle name="Normal 50 14 2 2 3" xfId="12707"/>
    <cellStyle name="Normal 50 14 2 2 4" xfId="12704"/>
    <cellStyle name="Normal 50 14 2 3" xfId="12708"/>
    <cellStyle name="Normal 50 14 2 3 2" xfId="12709"/>
    <cellStyle name="Normal 50 14 2 4" xfId="12710"/>
    <cellStyle name="Normal 50 14 2 5" xfId="12703"/>
    <cellStyle name="Normal 50 14 3" xfId="2697"/>
    <cellStyle name="Normal 50 14 3 2" xfId="6206"/>
    <cellStyle name="Normal 50 14 3 2 2" xfId="12713"/>
    <cellStyle name="Normal 50 14 3 2 2 2" xfId="12714"/>
    <cellStyle name="Normal 50 14 3 2 3" xfId="12715"/>
    <cellStyle name="Normal 50 14 3 2 4" xfId="12712"/>
    <cellStyle name="Normal 50 14 3 3" xfId="12716"/>
    <cellStyle name="Normal 50 14 3 3 2" xfId="12717"/>
    <cellStyle name="Normal 50 14 3 4" xfId="12718"/>
    <cellStyle name="Normal 50 14 3 5" xfId="12711"/>
    <cellStyle name="Normal 50 14 4" xfId="4402"/>
    <cellStyle name="Normal 50 14 4 2" xfId="12720"/>
    <cellStyle name="Normal 50 14 4 2 2" xfId="12721"/>
    <cellStyle name="Normal 50 14 4 3" xfId="12722"/>
    <cellStyle name="Normal 50 14 4 4" xfId="12719"/>
    <cellStyle name="Normal 50 14 5" xfId="12723"/>
    <cellStyle name="Normal 50 14 5 2" xfId="12724"/>
    <cellStyle name="Normal 50 14 6" xfId="12725"/>
    <cellStyle name="Normal 50 14 7" xfId="12702"/>
    <cellStyle name="Normal 50 15" xfId="2698"/>
    <cellStyle name="Normal 50 15 2" xfId="2699"/>
    <cellStyle name="Normal 50 15 2 2" xfId="6207"/>
    <cellStyle name="Normal 50 15 2 2 2" xfId="12729"/>
    <cellStyle name="Normal 50 15 2 2 2 2" xfId="12730"/>
    <cellStyle name="Normal 50 15 2 2 3" xfId="12731"/>
    <cellStyle name="Normal 50 15 2 2 4" xfId="12728"/>
    <cellStyle name="Normal 50 15 2 3" xfId="12732"/>
    <cellStyle name="Normal 50 15 2 3 2" xfId="12733"/>
    <cellStyle name="Normal 50 15 2 4" xfId="12734"/>
    <cellStyle name="Normal 50 15 2 5" xfId="12727"/>
    <cellStyle name="Normal 50 15 3" xfId="2700"/>
    <cellStyle name="Normal 50 15 3 2" xfId="6208"/>
    <cellStyle name="Normal 50 15 3 2 2" xfId="12737"/>
    <cellStyle name="Normal 50 15 3 2 2 2" xfId="12738"/>
    <cellStyle name="Normal 50 15 3 2 3" xfId="12739"/>
    <cellStyle name="Normal 50 15 3 2 4" xfId="12736"/>
    <cellStyle name="Normal 50 15 3 3" xfId="12740"/>
    <cellStyle name="Normal 50 15 3 3 2" xfId="12741"/>
    <cellStyle name="Normal 50 15 3 4" xfId="12742"/>
    <cellStyle name="Normal 50 15 3 5" xfId="12735"/>
    <cellStyle name="Normal 50 15 4" xfId="4403"/>
    <cellStyle name="Normal 50 15 4 2" xfId="12744"/>
    <cellStyle name="Normal 50 15 4 2 2" xfId="12745"/>
    <cellStyle name="Normal 50 15 4 3" xfId="12746"/>
    <cellStyle name="Normal 50 15 4 4" xfId="12743"/>
    <cellStyle name="Normal 50 15 5" xfId="12747"/>
    <cellStyle name="Normal 50 15 5 2" xfId="12748"/>
    <cellStyle name="Normal 50 15 6" xfId="12749"/>
    <cellStyle name="Normal 50 15 7" xfId="12726"/>
    <cellStyle name="Normal 50 16" xfId="2701"/>
    <cellStyle name="Normal 50 16 2" xfId="6209"/>
    <cellStyle name="Normal 50 16 2 2" xfId="12752"/>
    <cellStyle name="Normal 50 16 2 2 2" xfId="12753"/>
    <cellStyle name="Normal 50 16 2 3" xfId="12754"/>
    <cellStyle name="Normal 50 16 2 4" xfId="12751"/>
    <cellStyle name="Normal 50 16 3" xfId="12755"/>
    <cellStyle name="Normal 50 16 3 2" xfId="12756"/>
    <cellStyle name="Normal 50 16 4" xfId="12757"/>
    <cellStyle name="Normal 50 16 5" xfId="12750"/>
    <cellStyle name="Normal 50 17" xfId="2702"/>
    <cellStyle name="Normal 50 17 2" xfId="6210"/>
    <cellStyle name="Normal 50 17 2 2" xfId="12760"/>
    <cellStyle name="Normal 50 17 2 2 2" xfId="12761"/>
    <cellStyle name="Normal 50 17 2 3" xfId="12762"/>
    <cellStyle name="Normal 50 17 2 4" xfId="12759"/>
    <cellStyle name="Normal 50 17 3" xfId="12763"/>
    <cellStyle name="Normal 50 17 3 2" xfId="12764"/>
    <cellStyle name="Normal 50 17 4" xfId="12765"/>
    <cellStyle name="Normal 50 17 5" xfId="12758"/>
    <cellStyle name="Normal 50 18" xfId="4397"/>
    <cellStyle name="Normal 50 18 2" xfId="12767"/>
    <cellStyle name="Normal 50 18 2 2" xfId="12768"/>
    <cellStyle name="Normal 50 18 3" xfId="12769"/>
    <cellStyle name="Normal 50 18 4" xfId="12766"/>
    <cellStyle name="Normal 50 19" xfId="12770"/>
    <cellStyle name="Normal 50 19 2" xfId="12771"/>
    <cellStyle name="Normal 50 2" xfId="2703"/>
    <cellStyle name="Normal 50 2 2" xfId="2704"/>
    <cellStyle name="Normal 50 2 2 2" xfId="6211"/>
    <cellStyle name="Normal 50 2 2 2 2" xfId="12775"/>
    <cellStyle name="Normal 50 2 2 2 2 2" xfId="12776"/>
    <cellStyle name="Normal 50 2 2 2 3" xfId="12777"/>
    <cellStyle name="Normal 50 2 2 2 4" xfId="12774"/>
    <cellStyle name="Normal 50 2 2 3" xfId="12778"/>
    <cellStyle name="Normal 50 2 2 3 2" xfId="12779"/>
    <cellStyle name="Normal 50 2 2 4" xfId="12780"/>
    <cellStyle name="Normal 50 2 2 5" xfId="12773"/>
    <cellStyle name="Normal 50 2 3" xfId="2705"/>
    <cellStyle name="Normal 50 2 3 2" xfId="6212"/>
    <cellStyle name="Normal 50 2 3 2 2" xfId="12783"/>
    <cellStyle name="Normal 50 2 3 2 2 2" xfId="12784"/>
    <cellStyle name="Normal 50 2 3 2 3" xfId="12785"/>
    <cellStyle name="Normal 50 2 3 2 4" xfId="12782"/>
    <cellStyle name="Normal 50 2 3 3" xfId="12786"/>
    <cellStyle name="Normal 50 2 3 3 2" xfId="12787"/>
    <cellStyle name="Normal 50 2 3 4" xfId="12788"/>
    <cellStyle name="Normal 50 2 3 5" xfId="12781"/>
    <cellStyle name="Normal 50 2 4" xfId="4404"/>
    <cellStyle name="Normal 50 2 4 2" xfId="12790"/>
    <cellStyle name="Normal 50 2 4 2 2" xfId="12791"/>
    <cellStyle name="Normal 50 2 4 3" xfId="12792"/>
    <cellStyle name="Normal 50 2 4 4" xfId="12789"/>
    <cellStyle name="Normal 50 2 5" xfId="12793"/>
    <cellStyle name="Normal 50 2 5 2" xfId="12794"/>
    <cellStyle name="Normal 50 2 6" xfId="12795"/>
    <cellStyle name="Normal 50 2 7" xfId="12772"/>
    <cellStyle name="Normal 50 20" xfId="12796"/>
    <cellStyle name="Normal 50 21" xfId="12605"/>
    <cellStyle name="Normal 50 3" xfId="2706"/>
    <cellStyle name="Normal 50 3 2" xfId="2707"/>
    <cellStyle name="Normal 50 3 2 2" xfId="6213"/>
    <cellStyle name="Normal 50 3 2 2 2" xfId="12800"/>
    <cellStyle name="Normal 50 3 2 2 2 2" xfId="12801"/>
    <cellStyle name="Normal 50 3 2 2 3" xfId="12802"/>
    <cellStyle name="Normal 50 3 2 2 4" xfId="12799"/>
    <cellStyle name="Normal 50 3 2 3" xfId="12803"/>
    <cellStyle name="Normal 50 3 2 3 2" xfId="12804"/>
    <cellStyle name="Normal 50 3 2 4" xfId="12805"/>
    <cellStyle name="Normal 50 3 2 5" xfId="12798"/>
    <cellStyle name="Normal 50 3 3" xfId="2708"/>
    <cellStyle name="Normal 50 3 3 2" xfId="6214"/>
    <cellStyle name="Normal 50 3 3 2 2" xfId="12808"/>
    <cellStyle name="Normal 50 3 3 2 2 2" xfId="12809"/>
    <cellStyle name="Normal 50 3 3 2 3" xfId="12810"/>
    <cellStyle name="Normal 50 3 3 2 4" xfId="12807"/>
    <cellStyle name="Normal 50 3 3 3" xfId="12811"/>
    <cellStyle name="Normal 50 3 3 3 2" xfId="12812"/>
    <cellStyle name="Normal 50 3 3 4" xfId="12813"/>
    <cellStyle name="Normal 50 3 3 5" xfId="12806"/>
    <cellStyle name="Normal 50 3 4" xfId="4405"/>
    <cellStyle name="Normal 50 3 4 2" xfId="12815"/>
    <cellStyle name="Normal 50 3 4 2 2" xfId="12816"/>
    <cellStyle name="Normal 50 3 4 3" xfId="12817"/>
    <cellStyle name="Normal 50 3 4 4" xfId="12814"/>
    <cellStyle name="Normal 50 3 5" xfId="12818"/>
    <cellStyle name="Normal 50 3 5 2" xfId="12819"/>
    <cellStyle name="Normal 50 3 6" xfId="12820"/>
    <cellStyle name="Normal 50 3 7" xfId="12797"/>
    <cellStyle name="Normal 50 4" xfId="2709"/>
    <cellStyle name="Normal 50 4 2" xfId="2710"/>
    <cellStyle name="Normal 50 4 2 2" xfId="6215"/>
    <cellStyle name="Normal 50 4 2 2 2" xfId="12824"/>
    <cellStyle name="Normal 50 4 2 2 2 2" xfId="12825"/>
    <cellStyle name="Normal 50 4 2 2 3" xfId="12826"/>
    <cellStyle name="Normal 50 4 2 2 4" xfId="12823"/>
    <cellStyle name="Normal 50 4 2 3" xfId="12827"/>
    <cellStyle name="Normal 50 4 2 3 2" xfId="12828"/>
    <cellStyle name="Normal 50 4 2 4" xfId="12829"/>
    <cellStyle name="Normal 50 4 2 5" xfId="12822"/>
    <cellStyle name="Normal 50 4 3" xfId="2711"/>
    <cellStyle name="Normal 50 4 3 2" xfId="6216"/>
    <cellStyle name="Normal 50 4 3 2 2" xfId="12832"/>
    <cellStyle name="Normal 50 4 3 2 2 2" xfId="12833"/>
    <cellStyle name="Normal 50 4 3 2 3" xfId="12834"/>
    <cellStyle name="Normal 50 4 3 2 4" xfId="12831"/>
    <cellStyle name="Normal 50 4 3 3" xfId="12835"/>
    <cellStyle name="Normal 50 4 3 3 2" xfId="12836"/>
    <cellStyle name="Normal 50 4 3 4" xfId="12837"/>
    <cellStyle name="Normal 50 4 3 5" xfId="12830"/>
    <cellStyle name="Normal 50 4 4" xfId="4406"/>
    <cellStyle name="Normal 50 4 4 2" xfId="12839"/>
    <cellStyle name="Normal 50 4 4 2 2" xfId="12840"/>
    <cellStyle name="Normal 50 4 4 3" xfId="12841"/>
    <cellStyle name="Normal 50 4 4 4" xfId="12838"/>
    <cellStyle name="Normal 50 4 5" xfId="12842"/>
    <cellStyle name="Normal 50 4 5 2" xfId="12843"/>
    <cellStyle name="Normal 50 4 6" xfId="12844"/>
    <cellStyle name="Normal 50 4 7" xfId="12821"/>
    <cellStyle name="Normal 50 5" xfId="2712"/>
    <cellStyle name="Normal 50 5 2" xfId="2713"/>
    <cellStyle name="Normal 50 5 2 2" xfId="6217"/>
    <cellStyle name="Normal 50 5 2 2 2" xfId="12848"/>
    <cellStyle name="Normal 50 5 2 2 2 2" xfId="12849"/>
    <cellStyle name="Normal 50 5 2 2 3" xfId="12850"/>
    <cellStyle name="Normal 50 5 2 2 4" xfId="12847"/>
    <cellStyle name="Normal 50 5 2 3" xfId="12851"/>
    <cellStyle name="Normal 50 5 2 3 2" xfId="12852"/>
    <cellStyle name="Normal 50 5 2 4" xfId="12853"/>
    <cellStyle name="Normal 50 5 2 5" xfId="12846"/>
    <cellStyle name="Normal 50 5 3" xfId="2714"/>
    <cellStyle name="Normal 50 5 3 2" xfId="6218"/>
    <cellStyle name="Normal 50 5 3 2 2" xfId="12856"/>
    <cellStyle name="Normal 50 5 3 2 2 2" xfId="12857"/>
    <cellStyle name="Normal 50 5 3 2 3" xfId="12858"/>
    <cellStyle name="Normal 50 5 3 2 4" xfId="12855"/>
    <cellStyle name="Normal 50 5 3 3" xfId="12859"/>
    <cellStyle name="Normal 50 5 3 3 2" xfId="12860"/>
    <cellStyle name="Normal 50 5 3 4" xfId="12861"/>
    <cellStyle name="Normal 50 5 3 5" xfId="12854"/>
    <cellStyle name="Normal 50 5 4" xfId="4407"/>
    <cellStyle name="Normal 50 5 4 2" xfId="12863"/>
    <cellStyle name="Normal 50 5 4 2 2" xfId="12864"/>
    <cellStyle name="Normal 50 5 4 3" xfId="12865"/>
    <cellStyle name="Normal 50 5 4 4" xfId="12862"/>
    <cellStyle name="Normal 50 5 5" xfId="12866"/>
    <cellStyle name="Normal 50 5 5 2" xfId="12867"/>
    <cellStyle name="Normal 50 5 6" xfId="12868"/>
    <cellStyle name="Normal 50 5 7" xfId="12845"/>
    <cellStyle name="Normal 50 6" xfId="2715"/>
    <cellStyle name="Normal 50 6 2" xfId="2716"/>
    <cellStyle name="Normal 50 6 2 2" xfId="6219"/>
    <cellStyle name="Normal 50 6 2 2 2" xfId="12872"/>
    <cellStyle name="Normal 50 6 2 2 2 2" xfId="12873"/>
    <cellStyle name="Normal 50 6 2 2 3" xfId="12874"/>
    <cellStyle name="Normal 50 6 2 2 4" xfId="12871"/>
    <cellStyle name="Normal 50 6 2 3" xfId="12875"/>
    <cellStyle name="Normal 50 6 2 3 2" xfId="12876"/>
    <cellStyle name="Normal 50 6 2 4" xfId="12877"/>
    <cellStyle name="Normal 50 6 2 5" xfId="12870"/>
    <cellStyle name="Normal 50 6 3" xfId="2717"/>
    <cellStyle name="Normal 50 6 3 2" xfId="6220"/>
    <cellStyle name="Normal 50 6 3 2 2" xfId="12880"/>
    <cellStyle name="Normal 50 6 3 2 2 2" xfId="12881"/>
    <cellStyle name="Normal 50 6 3 2 3" xfId="12882"/>
    <cellStyle name="Normal 50 6 3 2 4" xfId="12879"/>
    <cellStyle name="Normal 50 6 3 3" xfId="12883"/>
    <cellStyle name="Normal 50 6 3 3 2" xfId="12884"/>
    <cellStyle name="Normal 50 6 3 4" xfId="12885"/>
    <cellStyle name="Normal 50 6 3 5" xfId="12878"/>
    <cellStyle name="Normal 50 6 4" xfId="4408"/>
    <cellStyle name="Normal 50 6 4 2" xfId="12887"/>
    <cellStyle name="Normal 50 6 4 2 2" xfId="12888"/>
    <cellStyle name="Normal 50 6 4 3" xfId="12889"/>
    <cellStyle name="Normal 50 6 4 4" xfId="12886"/>
    <cellStyle name="Normal 50 6 5" xfId="12890"/>
    <cellStyle name="Normal 50 6 5 2" xfId="12891"/>
    <cellStyle name="Normal 50 6 6" xfId="12892"/>
    <cellStyle name="Normal 50 6 7" xfId="12869"/>
    <cellStyle name="Normal 50 7" xfId="2718"/>
    <cellStyle name="Normal 50 7 2" xfId="2719"/>
    <cellStyle name="Normal 50 7 2 2" xfId="6221"/>
    <cellStyle name="Normal 50 7 2 2 2" xfId="12896"/>
    <cellStyle name="Normal 50 7 2 2 2 2" xfId="12897"/>
    <cellStyle name="Normal 50 7 2 2 3" xfId="12898"/>
    <cellStyle name="Normal 50 7 2 2 4" xfId="12895"/>
    <cellStyle name="Normal 50 7 2 3" xfId="12899"/>
    <cellStyle name="Normal 50 7 2 3 2" xfId="12900"/>
    <cellStyle name="Normal 50 7 2 4" xfId="12901"/>
    <cellStyle name="Normal 50 7 2 5" xfId="12894"/>
    <cellStyle name="Normal 50 7 3" xfId="2720"/>
    <cellStyle name="Normal 50 7 3 2" xfId="6222"/>
    <cellStyle name="Normal 50 7 3 2 2" xfId="12904"/>
    <cellStyle name="Normal 50 7 3 2 2 2" xfId="12905"/>
    <cellStyle name="Normal 50 7 3 2 3" xfId="12906"/>
    <cellStyle name="Normal 50 7 3 2 4" xfId="12903"/>
    <cellStyle name="Normal 50 7 3 3" xfId="12907"/>
    <cellStyle name="Normal 50 7 3 3 2" xfId="12908"/>
    <cellStyle name="Normal 50 7 3 4" xfId="12909"/>
    <cellStyle name="Normal 50 7 3 5" xfId="12902"/>
    <cellStyle name="Normal 50 7 4" xfId="4409"/>
    <cellStyle name="Normal 50 7 4 2" xfId="12911"/>
    <cellStyle name="Normal 50 7 4 2 2" xfId="12912"/>
    <cellStyle name="Normal 50 7 4 3" xfId="12913"/>
    <cellStyle name="Normal 50 7 4 4" xfId="12910"/>
    <cellStyle name="Normal 50 7 5" xfId="12914"/>
    <cellStyle name="Normal 50 7 5 2" xfId="12915"/>
    <cellStyle name="Normal 50 7 6" xfId="12916"/>
    <cellStyle name="Normal 50 7 7" xfId="12893"/>
    <cellStyle name="Normal 50 8" xfId="2721"/>
    <cellStyle name="Normal 50 8 2" xfId="2722"/>
    <cellStyle name="Normal 50 8 2 2" xfId="6223"/>
    <cellStyle name="Normal 50 8 2 2 2" xfId="12920"/>
    <cellStyle name="Normal 50 8 2 2 2 2" xfId="12921"/>
    <cellStyle name="Normal 50 8 2 2 3" xfId="12922"/>
    <cellStyle name="Normal 50 8 2 2 4" xfId="12919"/>
    <cellStyle name="Normal 50 8 2 3" xfId="12923"/>
    <cellStyle name="Normal 50 8 2 3 2" xfId="12924"/>
    <cellStyle name="Normal 50 8 2 4" xfId="12925"/>
    <cellStyle name="Normal 50 8 2 5" xfId="12918"/>
    <cellStyle name="Normal 50 8 3" xfId="2723"/>
    <cellStyle name="Normal 50 8 3 2" xfId="6224"/>
    <cellStyle name="Normal 50 8 3 2 2" xfId="12928"/>
    <cellStyle name="Normal 50 8 3 2 2 2" xfId="12929"/>
    <cellStyle name="Normal 50 8 3 2 3" xfId="12930"/>
    <cellStyle name="Normal 50 8 3 2 4" xfId="12927"/>
    <cellStyle name="Normal 50 8 3 3" xfId="12931"/>
    <cellStyle name="Normal 50 8 3 3 2" xfId="12932"/>
    <cellStyle name="Normal 50 8 3 4" xfId="12933"/>
    <cellStyle name="Normal 50 8 3 5" xfId="12926"/>
    <cellStyle name="Normal 50 8 4" xfId="4410"/>
    <cellStyle name="Normal 50 8 4 2" xfId="12935"/>
    <cellStyle name="Normal 50 8 4 2 2" xfId="12936"/>
    <cellStyle name="Normal 50 8 4 3" xfId="12937"/>
    <cellStyle name="Normal 50 8 4 4" xfId="12934"/>
    <cellStyle name="Normal 50 8 5" xfId="12938"/>
    <cellStyle name="Normal 50 8 5 2" xfId="12939"/>
    <cellStyle name="Normal 50 8 6" xfId="12940"/>
    <cellStyle name="Normal 50 8 7" xfId="12917"/>
    <cellStyle name="Normal 50 9" xfId="2724"/>
    <cellStyle name="Normal 50 9 2" xfId="2725"/>
    <cellStyle name="Normal 50 9 2 2" xfId="6225"/>
    <cellStyle name="Normal 50 9 2 2 2" xfId="12944"/>
    <cellStyle name="Normal 50 9 2 2 2 2" xfId="12945"/>
    <cellStyle name="Normal 50 9 2 2 3" xfId="12946"/>
    <cellStyle name="Normal 50 9 2 2 4" xfId="12943"/>
    <cellStyle name="Normal 50 9 2 3" xfId="12947"/>
    <cellStyle name="Normal 50 9 2 3 2" xfId="12948"/>
    <cellStyle name="Normal 50 9 2 4" xfId="12949"/>
    <cellStyle name="Normal 50 9 2 5" xfId="12942"/>
    <cellStyle name="Normal 50 9 3" xfId="2726"/>
    <cellStyle name="Normal 50 9 3 2" xfId="6226"/>
    <cellStyle name="Normal 50 9 3 2 2" xfId="12952"/>
    <cellStyle name="Normal 50 9 3 2 2 2" xfId="12953"/>
    <cellStyle name="Normal 50 9 3 2 3" xfId="12954"/>
    <cellStyle name="Normal 50 9 3 2 4" xfId="12951"/>
    <cellStyle name="Normal 50 9 3 3" xfId="12955"/>
    <cellStyle name="Normal 50 9 3 3 2" xfId="12956"/>
    <cellStyle name="Normal 50 9 3 4" xfId="12957"/>
    <cellStyle name="Normal 50 9 3 5" xfId="12950"/>
    <cellStyle name="Normal 50 9 4" xfId="4411"/>
    <cellStyle name="Normal 50 9 4 2" xfId="12959"/>
    <cellStyle name="Normal 50 9 4 2 2" xfId="12960"/>
    <cellStyle name="Normal 50 9 4 3" xfId="12961"/>
    <cellStyle name="Normal 50 9 4 4" xfId="12958"/>
    <cellStyle name="Normal 50 9 5" xfId="12962"/>
    <cellStyle name="Normal 50 9 5 2" xfId="12963"/>
    <cellStyle name="Normal 50 9 6" xfId="12964"/>
    <cellStyle name="Normal 50 9 7" xfId="12941"/>
    <cellStyle name="Normal 51" xfId="2727"/>
    <cellStyle name="Normal 51 2" xfId="2728"/>
    <cellStyle name="Normal 51 2 2" xfId="6227"/>
    <cellStyle name="Normal 51 2 2 2" xfId="12968"/>
    <cellStyle name="Normal 51 2 2 2 2" xfId="12969"/>
    <cellStyle name="Normal 51 2 2 3" xfId="12970"/>
    <cellStyle name="Normal 51 2 2 4" xfId="12967"/>
    <cellStyle name="Normal 51 2 3" xfId="12971"/>
    <cellStyle name="Normal 51 2 3 2" xfId="12972"/>
    <cellStyle name="Normal 51 2 4" xfId="12973"/>
    <cellStyle name="Normal 51 2 5" xfId="12966"/>
    <cellStyle name="Normal 51 3" xfId="2729"/>
    <cellStyle name="Normal 51 3 2" xfId="6228"/>
    <cellStyle name="Normal 51 3 2 2" xfId="12976"/>
    <cellStyle name="Normal 51 3 2 2 2" xfId="12977"/>
    <cellStyle name="Normal 51 3 2 3" xfId="12978"/>
    <cellStyle name="Normal 51 3 2 4" xfId="12975"/>
    <cellStyle name="Normal 51 3 3" xfId="12979"/>
    <cellStyle name="Normal 51 3 3 2" xfId="12980"/>
    <cellStyle name="Normal 51 3 4" xfId="12981"/>
    <cellStyle name="Normal 51 3 5" xfId="12974"/>
    <cellStyle name="Normal 51 4" xfId="2730"/>
    <cellStyle name="Normal 51 4 2" xfId="6742"/>
    <cellStyle name="Normal 51 4 2 2" xfId="12984"/>
    <cellStyle name="Normal 51 4 2 3" xfId="12983"/>
    <cellStyle name="Normal 51 4 3" xfId="12985"/>
    <cellStyle name="Normal 51 4 4" xfId="12982"/>
    <cellStyle name="Normal 51 5" xfId="4412"/>
    <cellStyle name="Normal 51 5 2" xfId="12987"/>
    <cellStyle name="Normal 51 5 3" xfId="12986"/>
    <cellStyle name="Normal 51 6" xfId="12988"/>
    <cellStyle name="Normal 51 7" xfId="12965"/>
    <cellStyle name="Normal 52" xfId="2731"/>
    <cellStyle name="Normal 52 10" xfId="2732"/>
    <cellStyle name="Normal 52 10 2" xfId="2733"/>
    <cellStyle name="Normal 52 10 2 2" xfId="6229"/>
    <cellStyle name="Normal 52 10 2 2 2" xfId="12993"/>
    <cellStyle name="Normal 52 10 2 2 2 2" xfId="12994"/>
    <cellStyle name="Normal 52 10 2 2 3" xfId="12995"/>
    <cellStyle name="Normal 52 10 2 2 4" xfId="12992"/>
    <cellStyle name="Normal 52 10 2 3" xfId="12996"/>
    <cellStyle name="Normal 52 10 2 3 2" xfId="12997"/>
    <cellStyle name="Normal 52 10 2 4" xfId="12998"/>
    <cellStyle name="Normal 52 10 2 5" xfId="12991"/>
    <cellStyle name="Normal 52 10 3" xfId="2734"/>
    <cellStyle name="Normal 52 10 3 2" xfId="6230"/>
    <cellStyle name="Normal 52 10 3 2 2" xfId="13001"/>
    <cellStyle name="Normal 52 10 3 2 2 2" xfId="13002"/>
    <cellStyle name="Normal 52 10 3 2 3" xfId="13003"/>
    <cellStyle name="Normal 52 10 3 2 4" xfId="13000"/>
    <cellStyle name="Normal 52 10 3 3" xfId="13004"/>
    <cellStyle name="Normal 52 10 3 3 2" xfId="13005"/>
    <cellStyle name="Normal 52 10 3 4" xfId="13006"/>
    <cellStyle name="Normal 52 10 3 5" xfId="12999"/>
    <cellStyle name="Normal 52 10 4" xfId="4414"/>
    <cellStyle name="Normal 52 10 4 2" xfId="13008"/>
    <cellStyle name="Normal 52 10 4 2 2" xfId="13009"/>
    <cellStyle name="Normal 52 10 4 3" xfId="13010"/>
    <cellStyle name="Normal 52 10 4 4" xfId="13007"/>
    <cellStyle name="Normal 52 10 5" xfId="13011"/>
    <cellStyle name="Normal 52 10 5 2" xfId="13012"/>
    <cellStyle name="Normal 52 10 6" xfId="13013"/>
    <cellStyle name="Normal 52 10 7" xfId="12990"/>
    <cellStyle name="Normal 52 11" xfId="2735"/>
    <cellStyle name="Normal 52 11 2" xfId="2736"/>
    <cellStyle name="Normal 52 11 2 2" xfId="6231"/>
    <cellStyle name="Normal 52 11 2 2 2" xfId="13017"/>
    <cellStyle name="Normal 52 11 2 2 2 2" xfId="13018"/>
    <cellStyle name="Normal 52 11 2 2 3" xfId="13019"/>
    <cellStyle name="Normal 52 11 2 2 4" xfId="13016"/>
    <cellStyle name="Normal 52 11 2 3" xfId="13020"/>
    <cellStyle name="Normal 52 11 2 3 2" xfId="13021"/>
    <cellStyle name="Normal 52 11 2 4" xfId="13022"/>
    <cellStyle name="Normal 52 11 2 5" xfId="13015"/>
    <cellStyle name="Normal 52 11 3" xfId="2737"/>
    <cellStyle name="Normal 52 11 3 2" xfId="6232"/>
    <cellStyle name="Normal 52 11 3 2 2" xfId="13025"/>
    <cellStyle name="Normal 52 11 3 2 2 2" xfId="13026"/>
    <cellStyle name="Normal 52 11 3 2 3" xfId="13027"/>
    <cellStyle name="Normal 52 11 3 2 4" xfId="13024"/>
    <cellStyle name="Normal 52 11 3 3" xfId="13028"/>
    <cellStyle name="Normal 52 11 3 3 2" xfId="13029"/>
    <cellStyle name="Normal 52 11 3 4" xfId="13030"/>
    <cellStyle name="Normal 52 11 3 5" xfId="13023"/>
    <cellStyle name="Normal 52 11 4" xfId="4415"/>
    <cellStyle name="Normal 52 11 4 2" xfId="13032"/>
    <cellStyle name="Normal 52 11 4 2 2" xfId="13033"/>
    <cellStyle name="Normal 52 11 4 3" xfId="13034"/>
    <cellStyle name="Normal 52 11 4 4" xfId="13031"/>
    <cellStyle name="Normal 52 11 5" xfId="13035"/>
    <cellStyle name="Normal 52 11 5 2" xfId="13036"/>
    <cellStyle name="Normal 52 11 6" xfId="13037"/>
    <cellStyle name="Normal 52 11 7" xfId="13014"/>
    <cellStyle name="Normal 52 12" xfId="2738"/>
    <cellStyle name="Normal 52 12 2" xfId="2739"/>
    <cellStyle name="Normal 52 12 2 2" xfId="6233"/>
    <cellStyle name="Normal 52 12 2 2 2" xfId="13041"/>
    <cellStyle name="Normal 52 12 2 2 2 2" xfId="13042"/>
    <cellStyle name="Normal 52 12 2 2 3" xfId="13043"/>
    <cellStyle name="Normal 52 12 2 2 4" xfId="13040"/>
    <cellStyle name="Normal 52 12 2 3" xfId="13044"/>
    <cellStyle name="Normal 52 12 2 3 2" xfId="13045"/>
    <cellStyle name="Normal 52 12 2 4" xfId="13046"/>
    <cellStyle name="Normal 52 12 2 5" xfId="13039"/>
    <cellStyle name="Normal 52 12 3" xfId="2740"/>
    <cellStyle name="Normal 52 12 3 2" xfId="6234"/>
    <cellStyle name="Normal 52 12 3 2 2" xfId="13049"/>
    <cellStyle name="Normal 52 12 3 2 2 2" xfId="13050"/>
    <cellStyle name="Normal 52 12 3 2 3" xfId="13051"/>
    <cellStyle name="Normal 52 12 3 2 4" xfId="13048"/>
    <cellStyle name="Normal 52 12 3 3" xfId="13052"/>
    <cellStyle name="Normal 52 12 3 3 2" xfId="13053"/>
    <cellStyle name="Normal 52 12 3 4" xfId="13054"/>
    <cellStyle name="Normal 52 12 3 5" xfId="13047"/>
    <cellStyle name="Normal 52 12 4" xfId="4416"/>
    <cellStyle name="Normal 52 12 4 2" xfId="13056"/>
    <cellStyle name="Normal 52 12 4 2 2" xfId="13057"/>
    <cellStyle name="Normal 52 12 4 3" xfId="13058"/>
    <cellStyle name="Normal 52 12 4 4" xfId="13055"/>
    <cellStyle name="Normal 52 12 5" xfId="13059"/>
    <cellStyle name="Normal 52 12 5 2" xfId="13060"/>
    <cellStyle name="Normal 52 12 6" xfId="13061"/>
    <cellStyle name="Normal 52 12 7" xfId="13038"/>
    <cellStyle name="Normal 52 13" xfId="2741"/>
    <cellStyle name="Normal 52 13 2" xfId="2742"/>
    <cellStyle name="Normal 52 13 2 2" xfId="6235"/>
    <cellStyle name="Normal 52 13 2 2 2" xfId="13065"/>
    <cellStyle name="Normal 52 13 2 2 2 2" xfId="13066"/>
    <cellStyle name="Normal 52 13 2 2 3" xfId="13067"/>
    <cellStyle name="Normal 52 13 2 2 4" xfId="13064"/>
    <cellStyle name="Normal 52 13 2 3" xfId="13068"/>
    <cellStyle name="Normal 52 13 2 3 2" xfId="13069"/>
    <cellStyle name="Normal 52 13 2 4" xfId="13070"/>
    <cellStyle name="Normal 52 13 2 5" xfId="13063"/>
    <cellStyle name="Normal 52 13 3" xfId="2743"/>
    <cellStyle name="Normal 52 13 3 2" xfId="6236"/>
    <cellStyle name="Normal 52 13 3 2 2" xfId="13073"/>
    <cellStyle name="Normal 52 13 3 2 2 2" xfId="13074"/>
    <cellStyle name="Normal 52 13 3 2 3" xfId="13075"/>
    <cellStyle name="Normal 52 13 3 2 4" xfId="13072"/>
    <cellStyle name="Normal 52 13 3 3" xfId="13076"/>
    <cellStyle name="Normal 52 13 3 3 2" xfId="13077"/>
    <cellStyle name="Normal 52 13 3 4" xfId="13078"/>
    <cellStyle name="Normal 52 13 3 5" xfId="13071"/>
    <cellStyle name="Normal 52 13 4" xfId="4417"/>
    <cellStyle name="Normal 52 13 4 2" xfId="13080"/>
    <cellStyle name="Normal 52 13 4 2 2" xfId="13081"/>
    <cellStyle name="Normal 52 13 4 3" xfId="13082"/>
    <cellStyle name="Normal 52 13 4 4" xfId="13079"/>
    <cellStyle name="Normal 52 13 5" xfId="13083"/>
    <cellStyle name="Normal 52 13 5 2" xfId="13084"/>
    <cellStyle name="Normal 52 13 6" xfId="13085"/>
    <cellStyle name="Normal 52 13 7" xfId="13062"/>
    <cellStyle name="Normal 52 14" xfId="2744"/>
    <cellStyle name="Normal 52 14 2" xfId="2745"/>
    <cellStyle name="Normal 52 14 2 2" xfId="6237"/>
    <cellStyle name="Normal 52 14 2 2 2" xfId="13089"/>
    <cellStyle name="Normal 52 14 2 2 2 2" xfId="13090"/>
    <cellStyle name="Normal 52 14 2 2 3" xfId="13091"/>
    <cellStyle name="Normal 52 14 2 2 4" xfId="13088"/>
    <cellStyle name="Normal 52 14 2 3" xfId="13092"/>
    <cellStyle name="Normal 52 14 2 3 2" xfId="13093"/>
    <cellStyle name="Normal 52 14 2 4" xfId="13094"/>
    <cellStyle name="Normal 52 14 2 5" xfId="13087"/>
    <cellStyle name="Normal 52 14 3" xfId="2746"/>
    <cellStyle name="Normal 52 14 3 2" xfId="6238"/>
    <cellStyle name="Normal 52 14 3 2 2" xfId="13097"/>
    <cellStyle name="Normal 52 14 3 2 2 2" xfId="13098"/>
    <cellStyle name="Normal 52 14 3 2 3" xfId="13099"/>
    <cellStyle name="Normal 52 14 3 2 4" xfId="13096"/>
    <cellStyle name="Normal 52 14 3 3" xfId="13100"/>
    <cellStyle name="Normal 52 14 3 3 2" xfId="13101"/>
    <cellStyle name="Normal 52 14 3 4" xfId="13102"/>
    <cellStyle name="Normal 52 14 3 5" xfId="13095"/>
    <cellStyle name="Normal 52 14 4" xfId="4418"/>
    <cellStyle name="Normal 52 14 4 2" xfId="13104"/>
    <cellStyle name="Normal 52 14 4 2 2" xfId="13105"/>
    <cellStyle name="Normal 52 14 4 3" xfId="13106"/>
    <cellStyle name="Normal 52 14 4 4" xfId="13103"/>
    <cellStyle name="Normal 52 14 5" xfId="13107"/>
    <cellStyle name="Normal 52 14 5 2" xfId="13108"/>
    <cellStyle name="Normal 52 14 6" xfId="13109"/>
    <cellStyle name="Normal 52 14 7" xfId="13086"/>
    <cellStyle name="Normal 52 15" xfId="2747"/>
    <cellStyle name="Normal 52 15 2" xfId="2748"/>
    <cellStyle name="Normal 52 15 2 2" xfId="6239"/>
    <cellStyle name="Normal 52 15 2 2 2" xfId="13113"/>
    <cellStyle name="Normal 52 15 2 2 2 2" xfId="13114"/>
    <cellStyle name="Normal 52 15 2 2 3" xfId="13115"/>
    <cellStyle name="Normal 52 15 2 2 4" xfId="13112"/>
    <cellStyle name="Normal 52 15 2 3" xfId="13116"/>
    <cellStyle name="Normal 52 15 2 3 2" xfId="13117"/>
    <cellStyle name="Normal 52 15 2 4" xfId="13118"/>
    <cellStyle name="Normal 52 15 2 5" xfId="13111"/>
    <cellStyle name="Normal 52 15 3" xfId="2749"/>
    <cellStyle name="Normal 52 15 3 2" xfId="6240"/>
    <cellStyle name="Normal 52 15 3 2 2" xfId="13121"/>
    <cellStyle name="Normal 52 15 3 2 2 2" xfId="13122"/>
    <cellStyle name="Normal 52 15 3 2 3" xfId="13123"/>
    <cellStyle name="Normal 52 15 3 2 4" xfId="13120"/>
    <cellStyle name="Normal 52 15 3 3" xfId="13124"/>
    <cellStyle name="Normal 52 15 3 3 2" xfId="13125"/>
    <cellStyle name="Normal 52 15 3 4" xfId="13126"/>
    <cellStyle name="Normal 52 15 3 5" xfId="13119"/>
    <cellStyle name="Normal 52 15 4" xfId="4419"/>
    <cellStyle name="Normal 52 15 4 2" xfId="13128"/>
    <cellStyle name="Normal 52 15 4 2 2" xfId="13129"/>
    <cellStyle name="Normal 52 15 4 3" xfId="13130"/>
    <cellStyle name="Normal 52 15 4 4" xfId="13127"/>
    <cellStyle name="Normal 52 15 5" xfId="13131"/>
    <cellStyle name="Normal 52 15 5 2" xfId="13132"/>
    <cellStyle name="Normal 52 15 6" xfId="13133"/>
    <cellStyle name="Normal 52 15 7" xfId="13110"/>
    <cellStyle name="Normal 52 16" xfId="2750"/>
    <cellStyle name="Normal 52 16 2" xfId="6241"/>
    <cellStyle name="Normal 52 16 2 2" xfId="13136"/>
    <cellStyle name="Normal 52 16 2 2 2" xfId="13137"/>
    <cellStyle name="Normal 52 16 2 3" xfId="13138"/>
    <cellStyle name="Normal 52 16 2 4" xfId="13135"/>
    <cellStyle name="Normal 52 16 3" xfId="13139"/>
    <cellStyle name="Normal 52 16 3 2" xfId="13140"/>
    <cellStyle name="Normal 52 16 4" xfId="13141"/>
    <cellStyle name="Normal 52 16 5" xfId="13134"/>
    <cellStyle name="Normal 52 17" xfId="2751"/>
    <cellStyle name="Normal 52 17 2" xfId="6242"/>
    <cellStyle name="Normal 52 17 2 2" xfId="13144"/>
    <cellStyle name="Normal 52 17 2 2 2" xfId="13145"/>
    <cellStyle name="Normal 52 17 2 3" xfId="13146"/>
    <cellStyle name="Normal 52 17 2 4" xfId="13143"/>
    <cellStyle name="Normal 52 17 3" xfId="13147"/>
    <cellStyle name="Normal 52 17 3 2" xfId="13148"/>
    <cellStyle name="Normal 52 17 4" xfId="13149"/>
    <cellStyle name="Normal 52 17 5" xfId="13142"/>
    <cellStyle name="Normal 52 18" xfId="4413"/>
    <cellStyle name="Normal 52 18 2" xfId="13151"/>
    <cellStyle name="Normal 52 18 2 2" xfId="13152"/>
    <cellStyle name="Normal 52 18 3" xfId="13153"/>
    <cellStyle name="Normal 52 18 4" xfId="13150"/>
    <cellStyle name="Normal 52 19" xfId="13154"/>
    <cellStyle name="Normal 52 19 2" xfId="13155"/>
    <cellStyle name="Normal 52 2" xfId="2752"/>
    <cellStyle name="Normal 52 2 2" xfId="2753"/>
    <cellStyle name="Normal 52 2 2 2" xfId="6243"/>
    <cellStyle name="Normal 52 2 2 2 2" xfId="13159"/>
    <cellStyle name="Normal 52 2 2 2 2 2" xfId="13160"/>
    <cellStyle name="Normal 52 2 2 2 3" xfId="13161"/>
    <cellStyle name="Normal 52 2 2 2 4" xfId="13158"/>
    <cellStyle name="Normal 52 2 2 3" xfId="13162"/>
    <cellStyle name="Normal 52 2 2 3 2" xfId="13163"/>
    <cellStyle name="Normal 52 2 2 4" xfId="13164"/>
    <cellStyle name="Normal 52 2 2 5" xfId="13157"/>
    <cellStyle name="Normal 52 2 3" xfId="2754"/>
    <cellStyle name="Normal 52 2 3 2" xfId="6244"/>
    <cellStyle name="Normal 52 2 3 2 2" xfId="13167"/>
    <cellStyle name="Normal 52 2 3 2 2 2" xfId="13168"/>
    <cellStyle name="Normal 52 2 3 2 3" xfId="13169"/>
    <cellStyle name="Normal 52 2 3 2 4" xfId="13166"/>
    <cellStyle name="Normal 52 2 3 3" xfId="13170"/>
    <cellStyle name="Normal 52 2 3 3 2" xfId="13171"/>
    <cellStyle name="Normal 52 2 3 4" xfId="13172"/>
    <cellStyle name="Normal 52 2 3 5" xfId="13165"/>
    <cellStyle name="Normal 52 2 4" xfId="4420"/>
    <cellStyle name="Normal 52 2 4 2" xfId="13174"/>
    <cellStyle name="Normal 52 2 4 2 2" xfId="13175"/>
    <cellStyle name="Normal 52 2 4 3" xfId="13176"/>
    <cellStyle name="Normal 52 2 4 4" xfId="13173"/>
    <cellStyle name="Normal 52 2 5" xfId="13177"/>
    <cellStyle name="Normal 52 2 5 2" xfId="13178"/>
    <cellStyle name="Normal 52 2 6" xfId="13179"/>
    <cellStyle name="Normal 52 2 7" xfId="13156"/>
    <cellStyle name="Normal 52 20" xfId="13180"/>
    <cellStyle name="Normal 52 21" xfId="12989"/>
    <cellStyle name="Normal 52 3" xfId="2755"/>
    <cellStyle name="Normal 52 3 2" xfId="2756"/>
    <cellStyle name="Normal 52 3 2 2" xfId="6245"/>
    <cellStyle name="Normal 52 3 2 2 2" xfId="13184"/>
    <cellStyle name="Normal 52 3 2 2 2 2" xfId="13185"/>
    <cellStyle name="Normal 52 3 2 2 3" xfId="13186"/>
    <cellStyle name="Normal 52 3 2 2 4" xfId="13183"/>
    <cellStyle name="Normal 52 3 2 3" xfId="13187"/>
    <cellStyle name="Normal 52 3 2 3 2" xfId="13188"/>
    <cellStyle name="Normal 52 3 2 4" xfId="13189"/>
    <cellStyle name="Normal 52 3 2 5" xfId="13182"/>
    <cellStyle name="Normal 52 3 3" xfId="2757"/>
    <cellStyle name="Normal 52 3 3 2" xfId="6246"/>
    <cellStyle name="Normal 52 3 3 2 2" xfId="13192"/>
    <cellStyle name="Normal 52 3 3 2 2 2" xfId="13193"/>
    <cellStyle name="Normal 52 3 3 2 3" xfId="13194"/>
    <cellStyle name="Normal 52 3 3 2 4" xfId="13191"/>
    <cellStyle name="Normal 52 3 3 3" xfId="13195"/>
    <cellStyle name="Normal 52 3 3 3 2" xfId="13196"/>
    <cellStyle name="Normal 52 3 3 4" xfId="13197"/>
    <cellStyle name="Normal 52 3 3 5" xfId="13190"/>
    <cellStyle name="Normal 52 3 4" xfId="4421"/>
    <cellStyle name="Normal 52 3 4 2" xfId="13199"/>
    <cellStyle name="Normal 52 3 4 2 2" xfId="13200"/>
    <cellStyle name="Normal 52 3 4 3" xfId="13201"/>
    <cellStyle name="Normal 52 3 4 4" xfId="13198"/>
    <cellStyle name="Normal 52 3 5" xfId="13202"/>
    <cellStyle name="Normal 52 3 5 2" xfId="13203"/>
    <cellStyle name="Normal 52 3 6" xfId="13204"/>
    <cellStyle name="Normal 52 3 7" xfId="13181"/>
    <cellStyle name="Normal 52 4" xfId="2758"/>
    <cellStyle name="Normal 52 4 2" xfId="2759"/>
    <cellStyle name="Normal 52 4 2 2" xfId="6247"/>
    <cellStyle name="Normal 52 4 2 2 2" xfId="13208"/>
    <cellStyle name="Normal 52 4 2 2 2 2" xfId="13209"/>
    <cellStyle name="Normal 52 4 2 2 3" xfId="13210"/>
    <cellStyle name="Normal 52 4 2 2 4" xfId="13207"/>
    <cellStyle name="Normal 52 4 2 3" xfId="13211"/>
    <cellStyle name="Normal 52 4 2 3 2" xfId="13212"/>
    <cellStyle name="Normal 52 4 2 4" xfId="13213"/>
    <cellStyle name="Normal 52 4 2 5" xfId="13206"/>
    <cellStyle name="Normal 52 4 3" xfId="2760"/>
    <cellStyle name="Normal 52 4 3 2" xfId="6248"/>
    <cellStyle name="Normal 52 4 3 2 2" xfId="13216"/>
    <cellStyle name="Normal 52 4 3 2 2 2" xfId="13217"/>
    <cellStyle name="Normal 52 4 3 2 3" xfId="13218"/>
    <cellStyle name="Normal 52 4 3 2 4" xfId="13215"/>
    <cellStyle name="Normal 52 4 3 3" xfId="13219"/>
    <cellStyle name="Normal 52 4 3 3 2" xfId="13220"/>
    <cellStyle name="Normal 52 4 3 4" xfId="13221"/>
    <cellStyle name="Normal 52 4 3 5" xfId="13214"/>
    <cellStyle name="Normal 52 4 4" xfId="4422"/>
    <cellStyle name="Normal 52 4 4 2" xfId="13223"/>
    <cellStyle name="Normal 52 4 4 2 2" xfId="13224"/>
    <cellStyle name="Normal 52 4 4 3" xfId="13225"/>
    <cellStyle name="Normal 52 4 4 4" xfId="13222"/>
    <cellStyle name="Normal 52 4 5" xfId="13226"/>
    <cellStyle name="Normal 52 4 5 2" xfId="13227"/>
    <cellStyle name="Normal 52 4 6" xfId="13228"/>
    <cellStyle name="Normal 52 4 7" xfId="13205"/>
    <cellStyle name="Normal 52 5" xfId="2761"/>
    <cellStyle name="Normal 52 5 2" xfId="2762"/>
    <cellStyle name="Normal 52 5 2 2" xfId="6249"/>
    <cellStyle name="Normal 52 5 2 2 2" xfId="13232"/>
    <cellStyle name="Normal 52 5 2 2 2 2" xfId="13233"/>
    <cellStyle name="Normal 52 5 2 2 3" xfId="13234"/>
    <cellStyle name="Normal 52 5 2 2 4" xfId="13231"/>
    <cellStyle name="Normal 52 5 2 3" xfId="13235"/>
    <cellStyle name="Normal 52 5 2 3 2" xfId="13236"/>
    <cellStyle name="Normal 52 5 2 4" xfId="13237"/>
    <cellStyle name="Normal 52 5 2 5" xfId="13230"/>
    <cellStyle name="Normal 52 5 3" xfId="2763"/>
    <cellStyle name="Normal 52 5 3 2" xfId="6250"/>
    <cellStyle name="Normal 52 5 3 2 2" xfId="13240"/>
    <cellStyle name="Normal 52 5 3 2 2 2" xfId="13241"/>
    <cellStyle name="Normal 52 5 3 2 3" xfId="13242"/>
    <cellStyle name="Normal 52 5 3 2 4" xfId="13239"/>
    <cellStyle name="Normal 52 5 3 3" xfId="13243"/>
    <cellStyle name="Normal 52 5 3 3 2" xfId="13244"/>
    <cellStyle name="Normal 52 5 3 4" xfId="13245"/>
    <cellStyle name="Normal 52 5 3 5" xfId="13238"/>
    <cellStyle name="Normal 52 5 4" xfId="4423"/>
    <cellStyle name="Normal 52 5 4 2" xfId="13247"/>
    <cellStyle name="Normal 52 5 4 2 2" xfId="13248"/>
    <cellStyle name="Normal 52 5 4 3" xfId="13249"/>
    <cellStyle name="Normal 52 5 4 4" xfId="13246"/>
    <cellStyle name="Normal 52 5 5" xfId="13250"/>
    <cellStyle name="Normal 52 5 5 2" xfId="13251"/>
    <cellStyle name="Normal 52 5 6" xfId="13252"/>
    <cellStyle name="Normal 52 5 7" xfId="13229"/>
    <cellStyle name="Normal 52 6" xfId="2764"/>
    <cellStyle name="Normal 52 6 2" xfId="2765"/>
    <cellStyle name="Normal 52 6 2 2" xfId="6251"/>
    <cellStyle name="Normal 52 6 2 2 2" xfId="13256"/>
    <cellStyle name="Normal 52 6 2 2 2 2" xfId="13257"/>
    <cellStyle name="Normal 52 6 2 2 3" xfId="13258"/>
    <cellStyle name="Normal 52 6 2 2 4" xfId="13255"/>
    <cellStyle name="Normal 52 6 2 3" xfId="13259"/>
    <cellStyle name="Normal 52 6 2 3 2" xfId="13260"/>
    <cellStyle name="Normal 52 6 2 4" xfId="13261"/>
    <cellStyle name="Normal 52 6 2 5" xfId="13254"/>
    <cellStyle name="Normal 52 6 3" xfId="2766"/>
    <cellStyle name="Normal 52 6 3 2" xfId="6252"/>
    <cellStyle name="Normal 52 6 3 2 2" xfId="13264"/>
    <cellStyle name="Normal 52 6 3 2 2 2" xfId="13265"/>
    <cellStyle name="Normal 52 6 3 2 3" xfId="13266"/>
    <cellStyle name="Normal 52 6 3 2 4" xfId="13263"/>
    <cellStyle name="Normal 52 6 3 3" xfId="13267"/>
    <cellStyle name="Normal 52 6 3 3 2" xfId="13268"/>
    <cellStyle name="Normal 52 6 3 4" xfId="13269"/>
    <cellStyle name="Normal 52 6 3 5" xfId="13262"/>
    <cellStyle name="Normal 52 6 4" xfId="4424"/>
    <cellStyle name="Normal 52 6 4 2" xfId="13271"/>
    <cellStyle name="Normal 52 6 4 2 2" xfId="13272"/>
    <cellStyle name="Normal 52 6 4 3" xfId="13273"/>
    <cellStyle name="Normal 52 6 4 4" xfId="13270"/>
    <cellStyle name="Normal 52 6 5" xfId="13274"/>
    <cellStyle name="Normal 52 6 5 2" xfId="13275"/>
    <cellStyle name="Normal 52 6 6" xfId="13276"/>
    <cellStyle name="Normal 52 6 7" xfId="13253"/>
    <cellStyle name="Normal 52 7" xfId="2767"/>
    <cellStyle name="Normal 52 7 2" xfId="2768"/>
    <cellStyle name="Normal 52 7 2 2" xfId="6253"/>
    <cellStyle name="Normal 52 7 2 2 2" xfId="13280"/>
    <cellStyle name="Normal 52 7 2 2 2 2" xfId="13281"/>
    <cellStyle name="Normal 52 7 2 2 3" xfId="13282"/>
    <cellStyle name="Normal 52 7 2 2 4" xfId="13279"/>
    <cellStyle name="Normal 52 7 2 3" xfId="13283"/>
    <cellStyle name="Normal 52 7 2 3 2" xfId="13284"/>
    <cellStyle name="Normal 52 7 2 4" xfId="13285"/>
    <cellStyle name="Normal 52 7 2 5" xfId="13278"/>
    <cellStyle name="Normal 52 7 3" xfId="2769"/>
    <cellStyle name="Normal 52 7 3 2" xfId="6254"/>
    <cellStyle name="Normal 52 7 3 2 2" xfId="13288"/>
    <cellStyle name="Normal 52 7 3 2 2 2" xfId="13289"/>
    <cellStyle name="Normal 52 7 3 2 3" xfId="13290"/>
    <cellStyle name="Normal 52 7 3 2 4" xfId="13287"/>
    <cellStyle name="Normal 52 7 3 3" xfId="13291"/>
    <cellStyle name="Normal 52 7 3 3 2" xfId="13292"/>
    <cellStyle name="Normal 52 7 3 4" xfId="13293"/>
    <cellStyle name="Normal 52 7 3 5" xfId="13286"/>
    <cellStyle name="Normal 52 7 4" xfId="4425"/>
    <cellStyle name="Normal 52 7 4 2" xfId="13295"/>
    <cellStyle name="Normal 52 7 4 2 2" xfId="13296"/>
    <cellStyle name="Normal 52 7 4 3" xfId="13297"/>
    <cellStyle name="Normal 52 7 4 4" xfId="13294"/>
    <cellStyle name="Normal 52 7 5" xfId="13298"/>
    <cellStyle name="Normal 52 7 5 2" xfId="13299"/>
    <cellStyle name="Normal 52 7 6" xfId="13300"/>
    <cellStyle name="Normal 52 7 7" xfId="13277"/>
    <cellStyle name="Normal 52 8" xfId="2770"/>
    <cellStyle name="Normal 52 8 2" xfId="2771"/>
    <cellStyle name="Normal 52 8 2 2" xfId="6255"/>
    <cellStyle name="Normal 52 8 2 2 2" xfId="13304"/>
    <cellStyle name="Normal 52 8 2 2 2 2" xfId="13305"/>
    <cellStyle name="Normal 52 8 2 2 3" xfId="13306"/>
    <cellStyle name="Normal 52 8 2 2 4" xfId="13303"/>
    <cellStyle name="Normal 52 8 2 3" xfId="13307"/>
    <cellStyle name="Normal 52 8 2 3 2" xfId="13308"/>
    <cellStyle name="Normal 52 8 2 4" xfId="13309"/>
    <cellStyle name="Normal 52 8 2 5" xfId="13302"/>
    <cellStyle name="Normal 52 8 3" xfId="2772"/>
    <cellStyle name="Normal 52 8 3 2" xfId="6256"/>
    <cellStyle name="Normal 52 8 3 2 2" xfId="13312"/>
    <cellStyle name="Normal 52 8 3 2 2 2" xfId="13313"/>
    <cellStyle name="Normal 52 8 3 2 3" xfId="13314"/>
    <cellStyle name="Normal 52 8 3 2 4" xfId="13311"/>
    <cellStyle name="Normal 52 8 3 3" xfId="13315"/>
    <cellStyle name="Normal 52 8 3 3 2" xfId="13316"/>
    <cellStyle name="Normal 52 8 3 4" xfId="13317"/>
    <cellStyle name="Normal 52 8 3 5" xfId="13310"/>
    <cellStyle name="Normal 52 8 4" xfId="4426"/>
    <cellStyle name="Normal 52 8 4 2" xfId="13319"/>
    <cellStyle name="Normal 52 8 4 2 2" xfId="13320"/>
    <cellStyle name="Normal 52 8 4 3" xfId="13321"/>
    <cellStyle name="Normal 52 8 4 4" xfId="13318"/>
    <cellStyle name="Normal 52 8 5" xfId="13322"/>
    <cellStyle name="Normal 52 8 5 2" xfId="13323"/>
    <cellStyle name="Normal 52 8 6" xfId="13324"/>
    <cellStyle name="Normal 52 8 7" xfId="13301"/>
    <cellStyle name="Normal 52 9" xfId="2773"/>
    <cellStyle name="Normal 52 9 2" xfId="2774"/>
    <cellStyle name="Normal 52 9 2 2" xfId="6257"/>
    <cellStyle name="Normal 52 9 2 2 2" xfId="13328"/>
    <cellStyle name="Normal 52 9 2 2 2 2" xfId="13329"/>
    <cellStyle name="Normal 52 9 2 2 3" xfId="13330"/>
    <cellStyle name="Normal 52 9 2 2 4" xfId="13327"/>
    <cellStyle name="Normal 52 9 2 3" xfId="13331"/>
    <cellStyle name="Normal 52 9 2 3 2" xfId="13332"/>
    <cellStyle name="Normal 52 9 2 4" xfId="13333"/>
    <cellStyle name="Normal 52 9 2 5" xfId="13326"/>
    <cellStyle name="Normal 52 9 3" xfId="2775"/>
    <cellStyle name="Normal 52 9 3 2" xfId="6258"/>
    <cellStyle name="Normal 52 9 3 2 2" xfId="13336"/>
    <cellStyle name="Normal 52 9 3 2 2 2" xfId="13337"/>
    <cellStyle name="Normal 52 9 3 2 3" xfId="13338"/>
    <cellStyle name="Normal 52 9 3 2 4" xfId="13335"/>
    <cellStyle name="Normal 52 9 3 3" xfId="13339"/>
    <cellStyle name="Normal 52 9 3 3 2" xfId="13340"/>
    <cellStyle name="Normal 52 9 3 4" xfId="13341"/>
    <cellStyle name="Normal 52 9 3 5" xfId="13334"/>
    <cellStyle name="Normal 52 9 4" xfId="4427"/>
    <cellStyle name="Normal 52 9 4 2" xfId="13343"/>
    <cellStyle name="Normal 52 9 4 2 2" xfId="13344"/>
    <cellStyle name="Normal 52 9 4 3" xfId="13345"/>
    <cellStyle name="Normal 52 9 4 4" xfId="13342"/>
    <cellStyle name="Normal 52 9 5" xfId="13346"/>
    <cellStyle name="Normal 52 9 5 2" xfId="13347"/>
    <cellStyle name="Normal 52 9 6" xfId="13348"/>
    <cellStyle name="Normal 52 9 7" xfId="13325"/>
    <cellStyle name="Normal 53" xfId="2776"/>
    <cellStyle name="Normal 53 10" xfId="2777"/>
    <cellStyle name="Normal 53 10 2" xfId="2778"/>
    <cellStyle name="Normal 53 10 2 2" xfId="6259"/>
    <cellStyle name="Normal 53 10 2 2 2" xfId="13353"/>
    <cellStyle name="Normal 53 10 2 2 2 2" xfId="13354"/>
    <cellStyle name="Normal 53 10 2 2 3" xfId="13355"/>
    <cellStyle name="Normal 53 10 2 2 4" xfId="13352"/>
    <cellStyle name="Normal 53 10 2 3" xfId="13356"/>
    <cellStyle name="Normal 53 10 2 3 2" xfId="13357"/>
    <cellStyle name="Normal 53 10 2 4" xfId="13358"/>
    <cellStyle name="Normal 53 10 2 5" xfId="13351"/>
    <cellStyle name="Normal 53 10 3" xfId="2779"/>
    <cellStyle name="Normal 53 10 3 2" xfId="6260"/>
    <cellStyle name="Normal 53 10 3 2 2" xfId="13361"/>
    <cellStyle name="Normal 53 10 3 2 2 2" xfId="13362"/>
    <cellStyle name="Normal 53 10 3 2 3" xfId="13363"/>
    <cellStyle name="Normal 53 10 3 2 4" xfId="13360"/>
    <cellStyle name="Normal 53 10 3 3" xfId="13364"/>
    <cellStyle name="Normal 53 10 3 3 2" xfId="13365"/>
    <cellStyle name="Normal 53 10 3 4" xfId="13366"/>
    <cellStyle name="Normal 53 10 3 5" xfId="13359"/>
    <cellStyle name="Normal 53 10 4" xfId="4429"/>
    <cellStyle name="Normal 53 10 4 2" xfId="13368"/>
    <cellStyle name="Normal 53 10 4 2 2" xfId="13369"/>
    <cellStyle name="Normal 53 10 4 3" xfId="13370"/>
    <cellStyle name="Normal 53 10 4 4" xfId="13367"/>
    <cellStyle name="Normal 53 10 5" xfId="13371"/>
    <cellStyle name="Normal 53 10 5 2" xfId="13372"/>
    <cellStyle name="Normal 53 10 6" xfId="13373"/>
    <cellStyle name="Normal 53 10 7" xfId="13350"/>
    <cellStyle name="Normal 53 11" xfId="2780"/>
    <cellStyle name="Normal 53 11 2" xfId="2781"/>
    <cellStyle name="Normal 53 11 2 2" xfId="6261"/>
    <cellStyle name="Normal 53 11 2 2 2" xfId="13377"/>
    <cellStyle name="Normal 53 11 2 2 2 2" xfId="13378"/>
    <cellStyle name="Normal 53 11 2 2 3" xfId="13379"/>
    <cellStyle name="Normal 53 11 2 2 4" xfId="13376"/>
    <cellStyle name="Normal 53 11 2 3" xfId="13380"/>
    <cellStyle name="Normal 53 11 2 3 2" xfId="13381"/>
    <cellStyle name="Normal 53 11 2 4" xfId="13382"/>
    <cellStyle name="Normal 53 11 2 5" xfId="13375"/>
    <cellStyle name="Normal 53 11 3" xfId="2782"/>
    <cellStyle name="Normal 53 11 3 2" xfId="6262"/>
    <cellStyle name="Normal 53 11 3 2 2" xfId="13385"/>
    <cellStyle name="Normal 53 11 3 2 2 2" xfId="13386"/>
    <cellStyle name="Normal 53 11 3 2 3" xfId="13387"/>
    <cellStyle name="Normal 53 11 3 2 4" xfId="13384"/>
    <cellStyle name="Normal 53 11 3 3" xfId="13388"/>
    <cellStyle name="Normal 53 11 3 3 2" xfId="13389"/>
    <cellStyle name="Normal 53 11 3 4" xfId="13390"/>
    <cellStyle name="Normal 53 11 3 5" xfId="13383"/>
    <cellStyle name="Normal 53 11 4" xfId="4430"/>
    <cellStyle name="Normal 53 11 4 2" xfId="13392"/>
    <cellStyle name="Normal 53 11 4 2 2" xfId="13393"/>
    <cellStyle name="Normal 53 11 4 3" xfId="13394"/>
    <cellStyle name="Normal 53 11 4 4" xfId="13391"/>
    <cellStyle name="Normal 53 11 5" xfId="13395"/>
    <cellStyle name="Normal 53 11 5 2" xfId="13396"/>
    <cellStyle name="Normal 53 11 6" xfId="13397"/>
    <cellStyle name="Normal 53 11 7" xfId="13374"/>
    <cellStyle name="Normal 53 12" xfId="2783"/>
    <cellStyle name="Normal 53 12 2" xfId="2784"/>
    <cellStyle name="Normal 53 12 2 2" xfId="6263"/>
    <cellStyle name="Normal 53 12 2 2 2" xfId="13401"/>
    <cellStyle name="Normal 53 12 2 2 2 2" xfId="13402"/>
    <cellStyle name="Normal 53 12 2 2 3" xfId="13403"/>
    <cellStyle name="Normal 53 12 2 2 4" xfId="13400"/>
    <cellStyle name="Normal 53 12 2 3" xfId="13404"/>
    <cellStyle name="Normal 53 12 2 3 2" xfId="13405"/>
    <cellStyle name="Normal 53 12 2 4" xfId="13406"/>
    <cellStyle name="Normal 53 12 2 5" xfId="13399"/>
    <cellStyle name="Normal 53 12 3" xfId="2785"/>
    <cellStyle name="Normal 53 12 3 2" xfId="6264"/>
    <cellStyle name="Normal 53 12 3 2 2" xfId="13409"/>
    <cellStyle name="Normal 53 12 3 2 2 2" xfId="13410"/>
    <cellStyle name="Normal 53 12 3 2 3" xfId="13411"/>
    <cellStyle name="Normal 53 12 3 2 4" xfId="13408"/>
    <cellStyle name="Normal 53 12 3 3" xfId="13412"/>
    <cellStyle name="Normal 53 12 3 3 2" xfId="13413"/>
    <cellStyle name="Normal 53 12 3 4" xfId="13414"/>
    <cellStyle name="Normal 53 12 3 5" xfId="13407"/>
    <cellStyle name="Normal 53 12 4" xfId="4431"/>
    <cellStyle name="Normal 53 12 4 2" xfId="13416"/>
    <cellStyle name="Normal 53 12 4 2 2" xfId="13417"/>
    <cellStyle name="Normal 53 12 4 3" xfId="13418"/>
    <cellStyle name="Normal 53 12 4 4" xfId="13415"/>
    <cellStyle name="Normal 53 12 5" xfId="13419"/>
    <cellStyle name="Normal 53 12 5 2" xfId="13420"/>
    <cellStyle name="Normal 53 12 6" xfId="13421"/>
    <cellStyle name="Normal 53 12 7" xfId="13398"/>
    <cellStyle name="Normal 53 13" xfId="2786"/>
    <cellStyle name="Normal 53 13 2" xfId="2787"/>
    <cellStyle name="Normal 53 13 2 2" xfId="6265"/>
    <cellStyle name="Normal 53 13 2 2 2" xfId="13425"/>
    <cellStyle name="Normal 53 13 2 2 2 2" xfId="13426"/>
    <cellStyle name="Normal 53 13 2 2 3" xfId="13427"/>
    <cellStyle name="Normal 53 13 2 2 4" xfId="13424"/>
    <cellStyle name="Normal 53 13 2 3" xfId="13428"/>
    <cellStyle name="Normal 53 13 2 3 2" xfId="13429"/>
    <cellStyle name="Normal 53 13 2 4" xfId="13430"/>
    <cellStyle name="Normal 53 13 2 5" xfId="13423"/>
    <cellStyle name="Normal 53 13 3" xfId="2788"/>
    <cellStyle name="Normal 53 13 3 2" xfId="6266"/>
    <cellStyle name="Normal 53 13 3 2 2" xfId="13433"/>
    <cellStyle name="Normal 53 13 3 2 2 2" xfId="13434"/>
    <cellStyle name="Normal 53 13 3 2 3" xfId="13435"/>
    <cellStyle name="Normal 53 13 3 2 4" xfId="13432"/>
    <cellStyle name="Normal 53 13 3 3" xfId="13436"/>
    <cellStyle name="Normal 53 13 3 3 2" xfId="13437"/>
    <cellStyle name="Normal 53 13 3 4" xfId="13438"/>
    <cellStyle name="Normal 53 13 3 5" xfId="13431"/>
    <cellStyle name="Normal 53 13 4" xfId="4432"/>
    <cellStyle name="Normal 53 13 4 2" xfId="13440"/>
    <cellStyle name="Normal 53 13 4 2 2" xfId="13441"/>
    <cellStyle name="Normal 53 13 4 3" xfId="13442"/>
    <cellStyle name="Normal 53 13 4 4" xfId="13439"/>
    <cellStyle name="Normal 53 13 5" xfId="13443"/>
    <cellStyle name="Normal 53 13 5 2" xfId="13444"/>
    <cellStyle name="Normal 53 13 6" xfId="13445"/>
    <cellStyle name="Normal 53 13 7" xfId="13422"/>
    <cellStyle name="Normal 53 14" xfId="2789"/>
    <cellStyle name="Normal 53 14 2" xfId="2790"/>
    <cellStyle name="Normal 53 14 2 2" xfId="6267"/>
    <cellStyle name="Normal 53 14 2 2 2" xfId="13449"/>
    <cellStyle name="Normal 53 14 2 2 2 2" xfId="13450"/>
    <cellStyle name="Normal 53 14 2 2 3" xfId="13451"/>
    <cellStyle name="Normal 53 14 2 2 4" xfId="13448"/>
    <cellStyle name="Normal 53 14 2 3" xfId="13452"/>
    <cellStyle name="Normal 53 14 2 3 2" xfId="13453"/>
    <cellStyle name="Normal 53 14 2 4" xfId="13454"/>
    <cellStyle name="Normal 53 14 2 5" xfId="13447"/>
    <cellStyle name="Normal 53 14 3" xfId="2791"/>
    <cellStyle name="Normal 53 14 3 2" xfId="6268"/>
    <cellStyle name="Normal 53 14 3 2 2" xfId="13457"/>
    <cellStyle name="Normal 53 14 3 2 2 2" xfId="13458"/>
    <cellStyle name="Normal 53 14 3 2 3" xfId="13459"/>
    <cellStyle name="Normal 53 14 3 2 4" xfId="13456"/>
    <cellStyle name="Normal 53 14 3 3" xfId="13460"/>
    <cellStyle name="Normal 53 14 3 3 2" xfId="13461"/>
    <cellStyle name="Normal 53 14 3 4" xfId="13462"/>
    <cellStyle name="Normal 53 14 3 5" xfId="13455"/>
    <cellStyle name="Normal 53 14 4" xfId="4433"/>
    <cellStyle name="Normal 53 14 4 2" xfId="13464"/>
    <cellStyle name="Normal 53 14 4 2 2" xfId="13465"/>
    <cellStyle name="Normal 53 14 4 3" xfId="13466"/>
    <cellStyle name="Normal 53 14 4 4" xfId="13463"/>
    <cellStyle name="Normal 53 14 5" xfId="13467"/>
    <cellStyle name="Normal 53 14 5 2" xfId="13468"/>
    <cellStyle name="Normal 53 14 6" xfId="13469"/>
    <cellStyle name="Normal 53 14 7" xfId="13446"/>
    <cellStyle name="Normal 53 15" xfId="2792"/>
    <cellStyle name="Normal 53 15 2" xfId="2793"/>
    <cellStyle name="Normal 53 15 2 2" xfId="6269"/>
    <cellStyle name="Normal 53 15 2 2 2" xfId="13473"/>
    <cellStyle name="Normal 53 15 2 2 2 2" xfId="13474"/>
    <cellStyle name="Normal 53 15 2 2 3" xfId="13475"/>
    <cellStyle name="Normal 53 15 2 2 4" xfId="13472"/>
    <cellStyle name="Normal 53 15 2 3" xfId="13476"/>
    <cellStyle name="Normal 53 15 2 3 2" xfId="13477"/>
    <cellStyle name="Normal 53 15 2 4" xfId="13478"/>
    <cellStyle name="Normal 53 15 2 5" xfId="13471"/>
    <cellStyle name="Normal 53 15 3" xfId="2794"/>
    <cellStyle name="Normal 53 15 3 2" xfId="6270"/>
    <cellStyle name="Normal 53 15 3 2 2" xfId="13481"/>
    <cellStyle name="Normal 53 15 3 2 2 2" xfId="13482"/>
    <cellStyle name="Normal 53 15 3 2 3" xfId="13483"/>
    <cellStyle name="Normal 53 15 3 2 4" xfId="13480"/>
    <cellStyle name="Normal 53 15 3 3" xfId="13484"/>
    <cellStyle name="Normal 53 15 3 3 2" xfId="13485"/>
    <cellStyle name="Normal 53 15 3 4" xfId="13486"/>
    <cellStyle name="Normal 53 15 3 5" xfId="13479"/>
    <cellStyle name="Normal 53 15 4" xfId="4434"/>
    <cellStyle name="Normal 53 15 4 2" xfId="13488"/>
    <cellStyle name="Normal 53 15 4 2 2" xfId="13489"/>
    <cellStyle name="Normal 53 15 4 3" xfId="13490"/>
    <cellStyle name="Normal 53 15 4 4" xfId="13487"/>
    <cellStyle name="Normal 53 15 5" xfId="13491"/>
    <cellStyle name="Normal 53 15 5 2" xfId="13492"/>
    <cellStyle name="Normal 53 15 6" xfId="13493"/>
    <cellStyle name="Normal 53 15 7" xfId="13470"/>
    <cellStyle name="Normal 53 16" xfId="2795"/>
    <cellStyle name="Normal 53 16 2" xfId="6271"/>
    <cellStyle name="Normal 53 16 2 2" xfId="13496"/>
    <cellStyle name="Normal 53 16 2 2 2" xfId="13497"/>
    <cellStyle name="Normal 53 16 2 3" xfId="13498"/>
    <cellStyle name="Normal 53 16 2 4" xfId="13495"/>
    <cellStyle name="Normal 53 16 3" xfId="13499"/>
    <cellStyle name="Normal 53 16 3 2" xfId="13500"/>
    <cellStyle name="Normal 53 16 4" xfId="13501"/>
    <cellStyle name="Normal 53 16 5" xfId="13494"/>
    <cellStyle name="Normal 53 17" xfId="2796"/>
    <cellStyle name="Normal 53 17 2" xfId="6272"/>
    <cellStyle name="Normal 53 17 2 2" xfId="13504"/>
    <cellStyle name="Normal 53 17 2 2 2" xfId="13505"/>
    <cellStyle name="Normal 53 17 2 3" xfId="13506"/>
    <cellStyle name="Normal 53 17 2 4" xfId="13503"/>
    <cellStyle name="Normal 53 17 3" xfId="13507"/>
    <cellStyle name="Normal 53 17 3 2" xfId="13508"/>
    <cellStyle name="Normal 53 17 4" xfId="13509"/>
    <cellStyle name="Normal 53 17 5" xfId="13502"/>
    <cellStyle name="Normal 53 18" xfId="4428"/>
    <cellStyle name="Normal 53 18 2" xfId="13511"/>
    <cellStyle name="Normal 53 18 2 2" xfId="13512"/>
    <cellStyle name="Normal 53 18 3" xfId="13513"/>
    <cellStyle name="Normal 53 18 4" xfId="13510"/>
    <cellStyle name="Normal 53 19" xfId="13514"/>
    <cellStyle name="Normal 53 19 2" xfId="13515"/>
    <cellStyle name="Normal 53 2" xfId="2797"/>
    <cellStyle name="Normal 53 2 2" xfId="2798"/>
    <cellStyle name="Normal 53 2 2 2" xfId="6273"/>
    <cellStyle name="Normal 53 2 2 2 2" xfId="13519"/>
    <cellStyle name="Normal 53 2 2 2 2 2" xfId="13520"/>
    <cellStyle name="Normal 53 2 2 2 3" xfId="13521"/>
    <cellStyle name="Normal 53 2 2 2 4" xfId="13518"/>
    <cellStyle name="Normal 53 2 2 3" xfId="13522"/>
    <cellStyle name="Normal 53 2 2 3 2" xfId="13523"/>
    <cellStyle name="Normal 53 2 2 4" xfId="13524"/>
    <cellStyle name="Normal 53 2 2 5" xfId="13517"/>
    <cellStyle name="Normal 53 2 3" xfId="2799"/>
    <cellStyle name="Normal 53 2 3 2" xfId="6274"/>
    <cellStyle name="Normal 53 2 3 2 2" xfId="13527"/>
    <cellStyle name="Normal 53 2 3 2 2 2" xfId="13528"/>
    <cellStyle name="Normal 53 2 3 2 3" xfId="13529"/>
    <cellStyle name="Normal 53 2 3 2 4" xfId="13526"/>
    <cellStyle name="Normal 53 2 3 3" xfId="13530"/>
    <cellStyle name="Normal 53 2 3 3 2" xfId="13531"/>
    <cellStyle name="Normal 53 2 3 4" xfId="13532"/>
    <cellStyle name="Normal 53 2 3 5" xfId="13525"/>
    <cellStyle name="Normal 53 2 4" xfId="4435"/>
    <cellStyle name="Normal 53 2 4 2" xfId="13534"/>
    <cellStyle name="Normal 53 2 4 2 2" xfId="13535"/>
    <cellStyle name="Normal 53 2 4 3" xfId="13536"/>
    <cellStyle name="Normal 53 2 4 4" xfId="13533"/>
    <cellStyle name="Normal 53 2 5" xfId="13537"/>
    <cellStyle name="Normal 53 2 5 2" xfId="13538"/>
    <cellStyle name="Normal 53 2 6" xfId="13539"/>
    <cellStyle name="Normal 53 2 7" xfId="13516"/>
    <cellStyle name="Normal 53 20" xfId="13540"/>
    <cellStyle name="Normal 53 21" xfId="13349"/>
    <cellStyle name="Normal 53 3" xfId="2800"/>
    <cellStyle name="Normal 53 3 2" xfId="2801"/>
    <cellStyle name="Normal 53 3 2 2" xfId="6275"/>
    <cellStyle name="Normal 53 3 2 2 2" xfId="13544"/>
    <cellStyle name="Normal 53 3 2 2 2 2" xfId="13545"/>
    <cellStyle name="Normal 53 3 2 2 3" xfId="13546"/>
    <cellStyle name="Normal 53 3 2 2 4" xfId="13543"/>
    <cellStyle name="Normal 53 3 2 3" xfId="13547"/>
    <cellStyle name="Normal 53 3 2 3 2" xfId="13548"/>
    <cellStyle name="Normal 53 3 2 4" xfId="13549"/>
    <cellStyle name="Normal 53 3 2 5" xfId="13542"/>
    <cellStyle name="Normal 53 3 3" xfId="2802"/>
    <cellStyle name="Normal 53 3 3 2" xfId="6276"/>
    <cellStyle name="Normal 53 3 3 2 2" xfId="13552"/>
    <cellStyle name="Normal 53 3 3 2 2 2" xfId="13553"/>
    <cellStyle name="Normal 53 3 3 2 3" xfId="13554"/>
    <cellStyle name="Normal 53 3 3 2 4" xfId="13551"/>
    <cellStyle name="Normal 53 3 3 3" xfId="13555"/>
    <cellStyle name="Normal 53 3 3 3 2" xfId="13556"/>
    <cellStyle name="Normal 53 3 3 4" xfId="13557"/>
    <cellStyle name="Normal 53 3 3 5" xfId="13550"/>
    <cellStyle name="Normal 53 3 4" xfId="4436"/>
    <cellStyle name="Normal 53 3 4 2" xfId="13559"/>
    <cellStyle name="Normal 53 3 4 2 2" xfId="13560"/>
    <cellStyle name="Normal 53 3 4 3" xfId="13561"/>
    <cellStyle name="Normal 53 3 4 4" xfId="13558"/>
    <cellStyle name="Normal 53 3 5" xfId="13562"/>
    <cellStyle name="Normal 53 3 5 2" xfId="13563"/>
    <cellStyle name="Normal 53 3 6" xfId="13564"/>
    <cellStyle name="Normal 53 3 7" xfId="13541"/>
    <cellStyle name="Normal 53 4" xfId="2803"/>
    <cellStyle name="Normal 53 4 2" xfId="2804"/>
    <cellStyle name="Normal 53 4 2 2" xfId="6277"/>
    <cellStyle name="Normal 53 4 2 2 2" xfId="13568"/>
    <cellStyle name="Normal 53 4 2 2 2 2" xfId="13569"/>
    <cellStyle name="Normal 53 4 2 2 3" xfId="13570"/>
    <cellStyle name="Normal 53 4 2 2 4" xfId="13567"/>
    <cellStyle name="Normal 53 4 2 3" xfId="13571"/>
    <cellStyle name="Normal 53 4 2 3 2" xfId="13572"/>
    <cellStyle name="Normal 53 4 2 4" xfId="13573"/>
    <cellStyle name="Normal 53 4 2 5" xfId="13566"/>
    <cellStyle name="Normal 53 4 3" xfId="2805"/>
    <cellStyle name="Normal 53 4 3 2" xfId="6278"/>
    <cellStyle name="Normal 53 4 3 2 2" xfId="13576"/>
    <cellStyle name="Normal 53 4 3 2 2 2" xfId="13577"/>
    <cellStyle name="Normal 53 4 3 2 3" xfId="13578"/>
    <cellStyle name="Normal 53 4 3 2 4" xfId="13575"/>
    <cellStyle name="Normal 53 4 3 3" xfId="13579"/>
    <cellStyle name="Normal 53 4 3 3 2" xfId="13580"/>
    <cellStyle name="Normal 53 4 3 4" xfId="13581"/>
    <cellStyle name="Normal 53 4 3 5" xfId="13574"/>
    <cellStyle name="Normal 53 4 4" xfId="4437"/>
    <cellStyle name="Normal 53 4 4 2" xfId="13583"/>
    <cellStyle name="Normal 53 4 4 2 2" xfId="13584"/>
    <cellStyle name="Normal 53 4 4 3" xfId="13585"/>
    <cellStyle name="Normal 53 4 4 4" xfId="13582"/>
    <cellStyle name="Normal 53 4 5" xfId="13586"/>
    <cellStyle name="Normal 53 4 5 2" xfId="13587"/>
    <cellStyle name="Normal 53 4 6" xfId="13588"/>
    <cellStyle name="Normal 53 4 7" xfId="13565"/>
    <cellStyle name="Normal 53 5" xfId="2806"/>
    <cellStyle name="Normal 53 5 2" xfId="2807"/>
    <cellStyle name="Normal 53 5 2 2" xfId="6279"/>
    <cellStyle name="Normal 53 5 2 2 2" xfId="13592"/>
    <cellStyle name="Normal 53 5 2 2 2 2" xfId="13593"/>
    <cellStyle name="Normal 53 5 2 2 3" xfId="13594"/>
    <cellStyle name="Normal 53 5 2 2 4" xfId="13591"/>
    <cellStyle name="Normal 53 5 2 3" xfId="13595"/>
    <cellStyle name="Normal 53 5 2 3 2" xfId="13596"/>
    <cellStyle name="Normal 53 5 2 4" xfId="13597"/>
    <cellStyle name="Normal 53 5 2 5" xfId="13590"/>
    <cellStyle name="Normal 53 5 3" xfId="2808"/>
    <cellStyle name="Normal 53 5 3 2" xfId="6280"/>
    <cellStyle name="Normal 53 5 3 2 2" xfId="13600"/>
    <cellStyle name="Normal 53 5 3 2 2 2" xfId="13601"/>
    <cellStyle name="Normal 53 5 3 2 3" xfId="13602"/>
    <cellStyle name="Normal 53 5 3 2 4" xfId="13599"/>
    <cellStyle name="Normal 53 5 3 3" xfId="13603"/>
    <cellStyle name="Normal 53 5 3 3 2" xfId="13604"/>
    <cellStyle name="Normal 53 5 3 4" xfId="13605"/>
    <cellStyle name="Normal 53 5 3 5" xfId="13598"/>
    <cellStyle name="Normal 53 5 4" xfId="4438"/>
    <cellStyle name="Normal 53 5 4 2" xfId="13607"/>
    <cellStyle name="Normal 53 5 4 2 2" xfId="13608"/>
    <cellStyle name="Normal 53 5 4 3" xfId="13609"/>
    <cellStyle name="Normal 53 5 4 4" xfId="13606"/>
    <cellStyle name="Normal 53 5 5" xfId="13610"/>
    <cellStyle name="Normal 53 5 5 2" xfId="13611"/>
    <cellStyle name="Normal 53 5 6" xfId="13612"/>
    <cellStyle name="Normal 53 5 7" xfId="13589"/>
    <cellStyle name="Normal 53 6" xfId="2809"/>
    <cellStyle name="Normal 53 6 2" xfId="2810"/>
    <cellStyle name="Normal 53 6 2 2" xfId="6281"/>
    <cellStyle name="Normal 53 6 2 2 2" xfId="13616"/>
    <cellStyle name="Normal 53 6 2 2 2 2" xfId="13617"/>
    <cellStyle name="Normal 53 6 2 2 3" xfId="13618"/>
    <cellStyle name="Normal 53 6 2 2 4" xfId="13615"/>
    <cellStyle name="Normal 53 6 2 3" xfId="13619"/>
    <cellStyle name="Normal 53 6 2 3 2" xfId="13620"/>
    <cellStyle name="Normal 53 6 2 4" xfId="13621"/>
    <cellStyle name="Normal 53 6 2 5" xfId="13614"/>
    <cellStyle name="Normal 53 6 3" xfId="2811"/>
    <cellStyle name="Normal 53 6 3 2" xfId="6282"/>
    <cellStyle name="Normal 53 6 3 2 2" xfId="13624"/>
    <cellStyle name="Normal 53 6 3 2 2 2" xfId="13625"/>
    <cellStyle name="Normal 53 6 3 2 3" xfId="13626"/>
    <cellStyle name="Normal 53 6 3 2 4" xfId="13623"/>
    <cellStyle name="Normal 53 6 3 3" xfId="13627"/>
    <cellStyle name="Normal 53 6 3 3 2" xfId="13628"/>
    <cellStyle name="Normal 53 6 3 4" xfId="13629"/>
    <cellStyle name="Normal 53 6 3 5" xfId="13622"/>
    <cellStyle name="Normal 53 6 4" xfId="4439"/>
    <cellStyle name="Normal 53 6 4 2" xfId="13631"/>
    <cellStyle name="Normal 53 6 4 2 2" xfId="13632"/>
    <cellStyle name="Normal 53 6 4 3" xfId="13633"/>
    <cellStyle name="Normal 53 6 4 4" xfId="13630"/>
    <cellStyle name="Normal 53 6 5" xfId="13634"/>
    <cellStyle name="Normal 53 6 5 2" xfId="13635"/>
    <cellStyle name="Normal 53 6 6" xfId="13636"/>
    <cellStyle name="Normal 53 6 7" xfId="13613"/>
    <cellStyle name="Normal 53 7" xfId="2812"/>
    <cellStyle name="Normal 53 7 2" xfId="2813"/>
    <cellStyle name="Normal 53 7 2 2" xfId="6283"/>
    <cellStyle name="Normal 53 7 2 2 2" xfId="13640"/>
    <cellStyle name="Normal 53 7 2 2 2 2" xfId="13641"/>
    <cellStyle name="Normal 53 7 2 2 3" xfId="13642"/>
    <cellStyle name="Normal 53 7 2 2 4" xfId="13639"/>
    <cellStyle name="Normal 53 7 2 3" xfId="13643"/>
    <cellStyle name="Normal 53 7 2 3 2" xfId="13644"/>
    <cellStyle name="Normal 53 7 2 4" xfId="13645"/>
    <cellStyle name="Normal 53 7 2 5" xfId="13638"/>
    <cellStyle name="Normal 53 7 3" xfId="2814"/>
    <cellStyle name="Normal 53 7 3 2" xfId="6284"/>
    <cellStyle name="Normal 53 7 3 2 2" xfId="13648"/>
    <cellStyle name="Normal 53 7 3 2 2 2" xfId="13649"/>
    <cellStyle name="Normal 53 7 3 2 3" xfId="13650"/>
    <cellStyle name="Normal 53 7 3 2 4" xfId="13647"/>
    <cellStyle name="Normal 53 7 3 3" xfId="13651"/>
    <cellStyle name="Normal 53 7 3 3 2" xfId="13652"/>
    <cellStyle name="Normal 53 7 3 4" xfId="13653"/>
    <cellStyle name="Normal 53 7 3 5" xfId="13646"/>
    <cellStyle name="Normal 53 7 4" xfId="4440"/>
    <cellStyle name="Normal 53 7 4 2" xfId="13655"/>
    <cellStyle name="Normal 53 7 4 2 2" xfId="13656"/>
    <cellStyle name="Normal 53 7 4 3" xfId="13657"/>
    <cellStyle name="Normal 53 7 4 4" xfId="13654"/>
    <cellStyle name="Normal 53 7 5" xfId="13658"/>
    <cellStyle name="Normal 53 7 5 2" xfId="13659"/>
    <cellStyle name="Normal 53 7 6" xfId="13660"/>
    <cellStyle name="Normal 53 7 7" xfId="13637"/>
    <cellStyle name="Normal 53 8" xfId="2815"/>
    <cellStyle name="Normal 53 8 2" xfId="2816"/>
    <cellStyle name="Normal 53 8 2 2" xfId="6285"/>
    <cellStyle name="Normal 53 8 2 2 2" xfId="13664"/>
    <cellStyle name="Normal 53 8 2 2 2 2" xfId="13665"/>
    <cellStyle name="Normal 53 8 2 2 3" xfId="13666"/>
    <cellStyle name="Normal 53 8 2 2 4" xfId="13663"/>
    <cellStyle name="Normal 53 8 2 3" xfId="13667"/>
    <cellStyle name="Normal 53 8 2 3 2" xfId="13668"/>
    <cellStyle name="Normal 53 8 2 4" xfId="13669"/>
    <cellStyle name="Normal 53 8 2 5" xfId="13662"/>
    <cellStyle name="Normal 53 8 3" xfId="2817"/>
    <cellStyle name="Normal 53 8 3 2" xfId="6286"/>
    <cellStyle name="Normal 53 8 3 2 2" xfId="13672"/>
    <cellStyle name="Normal 53 8 3 2 2 2" xfId="13673"/>
    <cellStyle name="Normal 53 8 3 2 3" xfId="13674"/>
    <cellStyle name="Normal 53 8 3 2 4" xfId="13671"/>
    <cellStyle name="Normal 53 8 3 3" xfId="13675"/>
    <cellStyle name="Normal 53 8 3 3 2" xfId="13676"/>
    <cellStyle name="Normal 53 8 3 4" xfId="13677"/>
    <cellStyle name="Normal 53 8 3 5" xfId="13670"/>
    <cellStyle name="Normal 53 8 4" xfId="4441"/>
    <cellStyle name="Normal 53 8 4 2" xfId="13679"/>
    <cellStyle name="Normal 53 8 4 2 2" xfId="13680"/>
    <cellStyle name="Normal 53 8 4 3" xfId="13681"/>
    <cellStyle name="Normal 53 8 4 4" xfId="13678"/>
    <cellStyle name="Normal 53 8 5" xfId="13682"/>
    <cellStyle name="Normal 53 8 5 2" xfId="13683"/>
    <cellStyle name="Normal 53 8 6" xfId="13684"/>
    <cellStyle name="Normal 53 8 7" xfId="13661"/>
    <cellStyle name="Normal 53 9" xfId="2818"/>
    <cellStyle name="Normal 53 9 2" xfId="2819"/>
    <cellStyle name="Normal 53 9 2 2" xfId="6287"/>
    <cellStyle name="Normal 53 9 2 2 2" xfId="13688"/>
    <cellStyle name="Normal 53 9 2 2 2 2" xfId="13689"/>
    <cellStyle name="Normal 53 9 2 2 3" xfId="13690"/>
    <cellStyle name="Normal 53 9 2 2 4" xfId="13687"/>
    <cellStyle name="Normal 53 9 2 3" xfId="13691"/>
    <cellStyle name="Normal 53 9 2 3 2" xfId="13692"/>
    <cellStyle name="Normal 53 9 2 4" xfId="13693"/>
    <cellStyle name="Normal 53 9 2 5" xfId="13686"/>
    <cellStyle name="Normal 53 9 3" xfId="2820"/>
    <cellStyle name="Normal 53 9 3 2" xfId="6288"/>
    <cellStyle name="Normal 53 9 3 2 2" xfId="13696"/>
    <cellStyle name="Normal 53 9 3 2 2 2" xfId="13697"/>
    <cellStyle name="Normal 53 9 3 2 3" xfId="13698"/>
    <cellStyle name="Normal 53 9 3 2 4" xfId="13695"/>
    <cellStyle name="Normal 53 9 3 3" xfId="13699"/>
    <cellStyle name="Normal 53 9 3 3 2" xfId="13700"/>
    <cellStyle name="Normal 53 9 3 4" xfId="13701"/>
    <cellStyle name="Normal 53 9 3 5" xfId="13694"/>
    <cellStyle name="Normal 53 9 4" xfId="4442"/>
    <cellStyle name="Normal 53 9 4 2" xfId="13703"/>
    <cellStyle name="Normal 53 9 4 2 2" xfId="13704"/>
    <cellStyle name="Normal 53 9 4 3" xfId="13705"/>
    <cellStyle name="Normal 53 9 4 4" xfId="13702"/>
    <cellStyle name="Normal 53 9 5" xfId="13706"/>
    <cellStyle name="Normal 53 9 5 2" xfId="13707"/>
    <cellStyle name="Normal 53 9 6" xfId="13708"/>
    <cellStyle name="Normal 53 9 7" xfId="13685"/>
    <cellStyle name="Normal 54" xfId="2821"/>
    <cellStyle name="Normal 54 10" xfId="2822"/>
    <cellStyle name="Normal 54 10 2" xfId="2823"/>
    <cellStyle name="Normal 54 10 2 2" xfId="6289"/>
    <cellStyle name="Normal 54 10 2 2 2" xfId="13713"/>
    <cellStyle name="Normal 54 10 2 2 2 2" xfId="13714"/>
    <cellStyle name="Normal 54 10 2 2 3" xfId="13715"/>
    <cellStyle name="Normal 54 10 2 2 4" xfId="13712"/>
    <cellStyle name="Normal 54 10 2 3" xfId="13716"/>
    <cellStyle name="Normal 54 10 2 3 2" xfId="13717"/>
    <cellStyle name="Normal 54 10 2 4" xfId="13718"/>
    <cellStyle name="Normal 54 10 2 5" xfId="13711"/>
    <cellStyle name="Normal 54 10 3" xfId="2824"/>
    <cellStyle name="Normal 54 10 3 2" xfId="6290"/>
    <cellStyle name="Normal 54 10 3 2 2" xfId="13721"/>
    <cellStyle name="Normal 54 10 3 2 2 2" xfId="13722"/>
    <cellStyle name="Normal 54 10 3 2 3" xfId="13723"/>
    <cellStyle name="Normal 54 10 3 2 4" xfId="13720"/>
    <cellStyle name="Normal 54 10 3 3" xfId="13724"/>
    <cellStyle name="Normal 54 10 3 3 2" xfId="13725"/>
    <cellStyle name="Normal 54 10 3 4" xfId="13726"/>
    <cellStyle name="Normal 54 10 3 5" xfId="13719"/>
    <cellStyle name="Normal 54 10 4" xfId="4444"/>
    <cellStyle name="Normal 54 10 4 2" xfId="13728"/>
    <cellStyle name="Normal 54 10 4 2 2" xfId="13729"/>
    <cellStyle name="Normal 54 10 4 3" xfId="13730"/>
    <cellStyle name="Normal 54 10 4 4" xfId="13727"/>
    <cellStyle name="Normal 54 10 5" xfId="13731"/>
    <cellStyle name="Normal 54 10 5 2" xfId="13732"/>
    <cellStyle name="Normal 54 10 6" xfId="13733"/>
    <cellStyle name="Normal 54 10 7" xfId="13710"/>
    <cellStyle name="Normal 54 11" xfId="2825"/>
    <cellStyle name="Normal 54 11 2" xfId="2826"/>
    <cellStyle name="Normal 54 11 2 2" xfId="6291"/>
    <cellStyle name="Normal 54 11 2 2 2" xfId="13737"/>
    <cellStyle name="Normal 54 11 2 2 2 2" xfId="13738"/>
    <cellStyle name="Normal 54 11 2 2 3" xfId="13739"/>
    <cellStyle name="Normal 54 11 2 2 4" xfId="13736"/>
    <cellStyle name="Normal 54 11 2 3" xfId="13740"/>
    <cellStyle name="Normal 54 11 2 3 2" xfId="13741"/>
    <cellStyle name="Normal 54 11 2 4" xfId="13742"/>
    <cellStyle name="Normal 54 11 2 5" xfId="13735"/>
    <cellStyle name="Normal 54 11 3" xfId="2827"/>
    <cellStyle name="Normal 54 11 3 2" xfId="6292"/>
    <cellStyle name="Normal 54 11 3 2 2" xfId="13745"/>
    <cellStyle name="Normal 54 11 3 2 2 2" xfId="13746"/>
    <cellStyle name="Normal 54 11 3 2 3" xfId="13747"/>
    <cellStyle name="Normal 54 11 3 2 4" xfId="13744"/>
    <cellStyle name="Normal 54 11 3 3" xfId="13748"/>
    <cellStyle name="Normal 54 11 3 3 2" xfId="13749"/>
    <cellStyle name="Normal 54 11 3 4" xfId="13750"/>
    <cellStyle name="Normal 54 11 3 5" xfId="13743"/>
    <cellStyle name="Normal 54 11 4" xfId="4445"/>
    <cellStyle name="Normal 54 11 4 2" xfId="13752"/>
    <cellStyle name="Normal 54 11 4 2 2" xfId="13753"/>
    <cellStyle name="Normal 54 11 4 3" xfId="13754"/>
    <cellStyle name="Normal 54 11 4 4" xfId="13751"/>
    <cellStyle name="Normal 54 11 5" xfId="13755"/>
    <cellStyle name="Normal 54 11 5 2" xfId="13756"/>
    <cellStyle name="Normal 54 11 6" xfId="13757"/>
    <cellStyle name="Normal 54 11 7" xfId="13734"/>
    <cellStyle name="Normal 54 12" xfId="2828"/>
    <cellStyle name="Normal 54 12 2" xfId="2829"/>
    <cellStyle name="Normal 54 12 2 2" xfId="6293"/>
    <cellStyle name="Normal 54 12 2 2 2" xfId="13761"/>
    <cellStyle name="Normal 54 12 2 2 2 2" xfId="13762"/>
    <cellStyle name="Normal 54 12 2 2 3" xfId="13763"/>
    <cellStyle name="Normal 54 12 2 2 4" xfId="13760"/>
    <cellStyle name="Normal 54 12 2 3" xfId="13764"/>
    <cellStyle name="Normal 54 12 2 3 2" xfId="13765"/>
    <cellStyle name="Normal 54 12 2 4" xfId="13766"/>
    <cellStyle name="Normal 54 12 2 5" xfId="13759"/>
    <cellStyle name="Normal 54 12 3" xfId="2830"/>
    <cellStyle name="Normal 54 12 3 2" xfId="6294"/>
    <cellStyle name="Normal 54 12 3 2 2" xfId="13769"/>
    <cellStyle name="Normal 54 12 3 2 2 2" xfId="13770"/>
    <cellStyle name="Normal 54 12 3 2 3" xfId="13771"/>
    <cellStyle name="Normal 54 12 3 2 4" xfId="13768"/>
    <cellStyle name="Normal 54 12 3 3" xfId="13772"/>
    <cellStyle name="Normal 54 12 3 3 2" xfId="13773"/>
    <cellStyle name="Normal 54 12 3 4" xfId="13774"/>
    <cellStyle name="Normal 54 12 3 5" xfId="13767"/>
    <cellStyle name="Normal 54 12 4" xfId="4446"/>
    <cellStyle name="Normal 54 12 4 2" xfId="13776"/>
    <cellStyle name="Normal 54 12 4 2 2" xfId="13777"/>
    <cellStyle name="Normal 54 12 4 3" xfId="13778"/>
    <cellStyle name="Normal 54 12 4 4" xfId="13775"/>
    <cellStyle name="Normal 54 12 5" xfId="13779"/>
    <cellStyle name="Normal 54 12 5 2" xfId="13780"/>
    <cellStyle name="Normal 54 12 6" xfId="13781"/>
    <cellStyle name="Normal 54 12 7" xfId="13758"/>
    <cellStyle name="Normal 54 13" xfId="2831"/>
    <cellStyle name="Normal 54 13 2" xfId="2832"/>
    <cellStyle name="Normal 54 13 2 2" xfId="6295"/>
    <cellStyle name="Normal 54 13 2 2 2" xfId="13785"/>
    <cellStyle name="Normal 54 13 2 2 2 2" xfId="13786"/>
    <cellStyle name="Normal 54 13 2 2 3" xfId="13787"/>
    <cellStyle name="Normal 54 13 2 2 4" xfId="13784"/>
    <cellStyle name="Normal 54 13 2 3" xfId="13788"/>
    <cellStyle name="Normal 54 13 2 3 2" xfId="13789"/>
    <cellStyle name="Normal 54 13 2 4" xfId="13790"/>
    <cellStyle name="Normal 54 13 2 5" xfId="13783"/>
    <cellStyle name="Normal 54 13 3" xfId="2833"/>
    <cellStyle name="Normal 54 13 3 2" xfId="6296"/>
    <cellStyle name="Normal 54 13 3 2 2" xfId="13793"/>
    <cellStyle name="Normal 54 13 3 2 2 2" xfId="13794"/>
    <cellStyle name="Normal 54 13 3 2 3" xfId="13795"/>
    <cellStyle name="Normal 54 13 3 2 4" xfId="13792"/>
    <cellStyle name="Normal 54 13 3 3" xfId="13796"/>
    <cellStyle name="Normal 54 13 3 3 2" xfId="13797"/>
    <cellStyle name="Normal 54 13 3 4" xfId="13798"/>
    <cellStyle name="Normal 54 13 3 5" xfId="13791"/>
    <cellStyle name="Normal 54 13 4" xfId="4447"/>
    <cellStyle name="Normal 54 13 4 2" xfId="13800"/>
    <cellStyle name="Normal 54 13 4 2 2" xfId="13801"/>
    <cellStyle name="Normal 54 13 4 3" xfId="13802"/>
    <cellStyle name="Normal 54 13 4 4" xfId="13799"/>
    <cellStyle name="Normal 54 13 5" xfId="13803"/>
    <cellStyle name="Normal 54 13 5 2" xfId="13804"/>
    <cellStyle name="Normal 54 13 6" xfId="13805"/>
    <cellStyle name="Normal 54 13 7" xfId="13782"/>
    <cellStyle name="Normal 54 14" xfId="2834"/>
    <cellStyle name="Normal 54 14 2" xfId="2835"/>
    <cellStyle name="Normal 54 14 2 2" xfId="6297"/>
    <cellStyle name="Normal 54 14 2 2 2" xfId="13809"/>
    <cellStyle name="Normal 54 14 2 2 2 2" xfId="13810"/>
    <cellStyle name="Normal 54 14 2 2 3" xfId="13811"/>
    <cellStyle name="Normal 54 14 2 2 4" xfId="13808"/>
    <cellStyle name="Normal 54 14 2 3" xfId="13812"/>
    <cellStyle name="Normal 54 14 2 3 2" xfId="13813"/>
    <cellStyle name="Normal 54 14 2 4" xfId="13814"/>
    <cellStyle name="Normal 54 14 2 5" xfId="13807"/>
    <cellStyle name="Normal 54 14 3" xfId="2836"/>
    <cellStyle name="Normal 54 14 3 2" xfId="6298"/>
    <cellStyle name="Normal 54 14 3 2 2" xfId="13817"/>
    <cellStyle name="Normal 54 14 3 2 2 2" xfId="13818"/>
    <cellStyle name="Normal 54 14 3 2 3" xfId="13819"/>
    <cellStyle name="Normal 54 14 3 2 4" xfId="13816"/>
    <cellStyle name="Normal 54 14 3 3" xfId="13820"/>
    <cellStyle name="Normal 54 14 3 3 2" xfId="13821"/>
    <cellStyle name="Normal 54 14 3 4" xfId="13822"/>
    <cellStyle name="Normal 54 14 3 5" xfId="13815"/>
    <cellStyle name="Normal 54 14 4" xfId="4448"/>
    <cellStyle name="Normal 54 14 4 2" xfId="13824"/>
    <cellStyle name="Normal 54 14 4 2 2" xfId="13825"/>
    <cellStyle name="Normal 54 14 4 3" xfId="13826"/>
    <cellStyle name="Normal 54 14 4 4" xfId="13823"/>
    <cellStyle name="Normal 54 14 5" xfId="13827"/>
    <cellStyle name="Normal 54 14 5 2" xfId="13828"/>
    <cellStyle name="Normal 54 14 6" xfId="13829"/>
    <cellStyle name="Normal 54 14 7" xfId="13806"/>
    <cellStyle name="Normal 54 15" xfId="2837"/>
    <cellStyle name="Normal 54 15 2" xfId="2838"/>
    <cellStyle name="Normal 54 15 2 2" xfId="6299"/>
    <cellStyle name="Normal 54 15 2 2 2" xfId="13833"/>
    <cellStyle name="Normal 54 15 2 2 2 2" xfId="13834"/>
    <cellStyle name="Normal 54 15 2 2 3" xfId="13835"/>
    <cellStyle name="Normal 54 15 2 2 4" xfId="13832"/>
    <cellStyle name="Normal 54 15 2 3" xfId="13836"/>
    <cellStyle name="Normal 54 15 2 3 2" xfId="13837"/>
    <cellStyle name="Normal 54 15 2 4" xfId="13838"/>
    <cellStyle name="Normal 54 15 2 5" xfId="13831"/>
    <cellStyle name="Normal 54 15 3" xfId="2839"/>
    <cellStyle name="Normal 54 15 3 2" xfId="6300"/>
    <cellStyle name="Normal 54 15 3 2 2" xfId="13841"/>
    <cellStyle name="Normal 54 15 3 2 2 2" xfId="13842"/>
    <cellStyle name="Normal 54 15 3 2 3" xfId="13843"/>
    <cellStyle name="Normal 54 15 3 2 4" xfId="13840"/>
    <cellStyle name="Normal 54 15 3 3" xfId="13844"/>
    <cellStyle name="Normal 54 15 3 3 2" xfId="13845"/>
    <cellStyle name="Normal 54 15 3 4" xfId="13846"/>
    <cellStyle name="Normal 54 15 3 5" xfId="13839"/>
    <cellStyle name="Normal 54 15 4" xfId="4449"/>
    <cellStyle name="Normal 54 15 4 2" xfId="13848"/>
    <cellStyle name="Normal 54 15 4 2 2" xfId="13849"/>
    <cellStyle name="Normal 54 15 4 3" xfId="13850"/>
    <cellStyle name="Normal 54 15 4 4" xfId="13847"/>
    <cellStyle name="Normal 54 15 5" xfId="13851"/>
    <cellStyle name="Normal 54 15 5 2" xfId="13852"/>
    <cellStyle name="Normal 54 15 6" xfId="13853"/>
    <cellStyle name="Normal 54 15 7" xfId="13830"/>
    <cellStyle name="Normal 54 16" xfId="2840"/>
    <cellStyle name="Normal 54 16 2" xfId="6301"/>
    <cellStyle name="Normal 54 16 2 2" xfId="13856"/>
    <cellStyle name="Normal 54 16 2 2 2" xfId="13857"/>
    <cellStyle name="Normal 54 16 2 3" xfId="13858"/>
    <cellStyle name="Normal 54 16 2 4" xfId="13855"/>
    <cellStyle name="Normal 54 16 3" xfId="13859"/>
    <cellStyle name="Normal 54 16 3 2" xfId="13860"/>
    <cellStyle name="Normal 54 16 4" xfId="13861"/>
    <cellStyle name="Normal 54 16 5" xfId="13854"/>
    <cellStyle name="Normal 54 17" xfId="2841"/>
    <cellStyle name="Normal 54 17 2" xfId="6302"/>
    <cellStyle name="Normal 54 17 2 2" xfId="13864"/>
    <cellStyle name="Normal 54 17 2 2 2" xfId="13865"/>
    <cellStyle name="Normal 54 17 2 3" xfId="13866"/>
    <cellStyle name="Normal 54 17 2 4" xfId="13863"/>
    <cellStyle name="Normal 54 17 3" xfId="13867"/>
    <cellStyle name="Normal 54 17 3 2" xfId="13868"/>
    <cellStyle name="Normal 54 17 4" xfId="13869"/>
    <cellStyle name="Normal 54 17 5" xfId="13862"/>
    <cellStyle name="Normal 54 18" xfId="4443"/>
    <cellStyle name="Normal 54 18 2" xfId="13871"/>
    <cellStyle name="Normal 54 18 2 2" xfId="13872"/>
    <cellStyle name="Normal 54 18 3" xfId="13873"/>
    <cellStyle name="Normal 54 18 4" xfId="13870"/>
    <cellStyle name="Normal 54 19" xfId="13874"/>
    <cellStyle name="Normal 54 19 2" xfId="13875"/>
    <cellStyle name="Normal 54 2" xfId="2842"/>
    <cellStyle name="Normal 54 2 2" xfId="2843"/>
    <cellStyle name="Normal 54 2 2 2" xfId="6303"/>
    <cellStyle name="Normal 54 2 2 2 2" xfId="13879"/>
    <cellStyle name="Normal 54 2 2 2 2 2" xfId="13880"/>
    <cellStyle name="Normal 54 2 2 2 3" xfId="13881"/>
    <cellStyle name="Normal 54 2 2 2 4" xfId="13878"/>
    <cellStyle name="Normal 54 2 2 3" xfId="13882"/>
    <cellStyle name="Normal 54 2 2 3 2" xfId="13883"/>
    <cellStyle name="Normal 54 2 2 4" xfId="13884"/>
    <cellStyle name="Normal 54 2 2 5" xfId="13877"/>
    <cellStyle name="Normal 54 2 3" xfId="2844"/>
    <cellStyle name="Normal 54 2 3 2" xfId="6304"/>
    <cellStyle name="Normal 54 2 3 2 2" xfId="13887"/>
    <cellStyle name="Normal 54 2 3 2 2 2" xfId="13888"/>
    <cellStyle name="Normal 54 2 3 2 3" xfId="13889"/>
    <cellStyle name="Normal 54 2 3 2 4" xfId="13886"/>
    <cellStyle name="Normal 54 2 3 3" xfId="13890"/>
    <cellStyle name="Normal 54 2 3 3 2" xfId="13891"/>
    <cellStyle name="Normal 54 2 3 4" xfId="13892"/>
    <cellStyle name="Normal 54 2 3 5" xfId="13885"/>
    <cellStyle name="Normal 54 2 4" xfId="4450"/>
    <cellStyle name="Normal 54 2 4 2" xfId="13894"/>
    <cellStyle name="Normal 54 2 4 2 2" xfId="13895"/>
    <cellStyle name="Normal 54 2 4 3" xfId="13896"/>
    <cellStyle name="Normal 54 2 4 4" xfId="13893"/>
    <cellStyle name="Normal 54 2 5" xfId="13897"/>
    <cellStyle name="Normal 54 2 5 2" xfId="13898"/>
    <cellStyle name="Normal 54 2 6" xfId="13899"/>
    <cellStyle name="Normal 54 2 7" xfId="13876"/>
    <cellStyle name="Normal 54 20" xfId="13900"/>
    <cellStyle name="Normal 54 21" xfId="13709"/>
    <cellStyle name="Normal 54 3" xfId="2845"/>
    <cellStyle name="Normal 54 3 2" xfId="2846"/>
    <cellStyle name="Normal 54 3 2 2" xfId="6305"/>
    <cellStyle name="Normal 54 3 2 2 2" xfId="13904"/>
    <cellStyle name="Normal 54 3 2 2 2 2" xfId="13905"/>
    <cellStyle name="Normal 54 3 2 2 3" xfId="13906"/>
    <cellStyle name="Normal 54 3 2 2 4" xfId="13903"/>
    <cellStyle name="Normal 54 3 2 3" xfId="13907"/>
    <cellStyle name="Normal 54 3 2 3 2" xfId="13908"/>
    <cellStyle name="Normal 54 3 2 4" xfId="13909"/>
    <cellStyle name="Normal 54 3 2 5" xfId="13902"/>
    <cellStyle name="Normal 54 3 3" xfId="2847"/>
    <cellStyle name="Normal 54 3 3 2" xfId="6306"/>
    <cellStyle name="Normal 54 3 3 2 2" xfId="13912"/>
    <cellStyle name="Normal 54 3 3 2 2 2" xfId="13913"/>
    <cellStyle name="Normal 54 3 3 2 3" xfId="13914"/>
    <cellStyle name="Normal 54 3 3 2 4" xfId="13911"/>
    <cellStyle name="Normal 54 3 3 3" xfId="13915"/>
    <cellStyle name="Normal 54 3 3 3 2" xfId="13916"/>
    <cellStyle name="Normal 54 3 3 4" xfId="13917"/>
    <cellStyle name="Normal 54 3 3 5" xfId="13910"/>
    <cellStyle name="Normal 54 3 4" xfId="4451"/>
    <cellStyle name="Normal 54 3 4 2" xfId="13919"/>
    <cellStyle name="Normal 54 3 4 2 2" xfId="13920"/>
    <cellStyle name="Normal 54 3 4 3" xfId="13921"/>
    <cellStyle name="Normal 54 3 4 4" xfId="13918"/>
    <cellStyle name="Normal 54 3 5" xfId="13922"/>
    <cellStyle name="Normal 54 3 5 2" xfId="13923"/>
    <cellStyle name="Normal 54 3 6" xfId="13924"/>
    <cellStyle name="Normal 54 3 7" xfId="13901"/>
    <cellStyle name="Normal 54 4" xfId="2848"/>
    <cellStyle name="Normal 54 4 2" xfId="2849"/>
    <cellStyle name="Normal 54 4 2 2" xfId="6307"/>
    <cellStyle name="Normal 54 4 2 2 2" xfId="13928"/>
    <cellStyle name="Normal 54 4 2 2 2 2" xfId="13929"/>
    <cellStyle name="Normal 54 4 2 2 3" xfId="13930"/>
    <cellStyle name="Normal 54 4 2 2 4" xfId="13927"/>
    <cellStyle name="Normal 54 4 2 3" xfId="13931"/>
    <cellStyle name="Normal 54 4 2 3 2" xfId="13932"/>
    <cellStyle name="Normal 54 4 2 4" xfId="13933"/>
    <cellStyle name="Normal 54 4 2 5" xfId="13926"/>
    <cellStyle name="Normal 54 4 3" xfId="2850"/>
    <cellStyle name="Normal 54 4 3 2" xfId="6308"/>
    <cellStyle name="Normal 54 4 3 2 2" xfId="13936"/>
    <cellStyle name="Normal 54 4 3 2 2 2" xfId="13937"/>
    <cellStyle name="Normal 54 4 3 2 3" xfId="13938"/>
    <cellStyle name="Normal 54 4 3 2 4" xfId="13935"/>
    <cellStyle name="Normal 54 4 3 3" xfId="13939"/>
    <cellStyle name="Normal 54 4 3 3 2" xfId="13940"/>
    <cellStyle name="Normal 54 4 3 4" xfId="13941"/>
    <cellStyle name="Normal 54 4 3 5" xfId="13934"/>
    <cellStyle name="Normal 54 4 4" xfId="4452"/>
    <cellStyle name="Normal 54 4 4 2" xfId="13943"/>
    <cellStyle name="Normal 54 4 4 2 2" xfId="13944"/>
    <cellStyle name="Normal 54 4 4 3" xfId="13945"/>
    <cellStyle name="Normal 54 4 4 4" xfId="13942"/>
    <cellStyle name="Normal 54 4 5" xfId="13946"/>
    <cellStyle name="Normal 54 4 5 2" xfId="13947"/>
    <cellStyle name="Normal 54 4 6" xfId="13948"/>
    <cellStyle name="Normal 54 4 7" xfId="13925"/>
    <cellStyle name="Normal 54 5" xfId="2851"/>
    <cellStyle name="Normal 54 5 2" xfId="2852"/>
    <cellStyle name="Normal 54 5 2 2" xfId="6309"/>
    <cellStyle name="Normal 54 5 2 2 2" xfId="13952"/>
    <cellStyle name="Normal 54 5 2 2 2 2" xfId="13953"/>
    <cellStyle name="Normal 54 5 2 2 3" xfId="13954"/>
    <cellStyle name="Normal 54 5 2 2 4" xfId="13951"/>
    <cellStyle name="Normal 54 5 2 3" xfId="13955"/>
    <cellStyle name="Normal 54 5 2 3 2" xfId="13956"/>
    <cellStyle name="Normal 54 5 2 4" xfId="13957"/>
    <cellStyle name="Normal 54 5 2 5" xfId="13950"/>
    <cellStyle name="Normal 54 5 3" xfId="2853"/>
    <cellStyle name="Normal 54 5 3 2" xfId="6310"/>
    <cellStyle name="Normal 54 5 3 2 2" xfId="13960"/>
    <cellStyle name="Normal 54 5 3 2 2 2" xfId="13961"/>
    <cellStyle name="Normal 54 5 3 2 3" xfId="13962"/>
    <cellStyle name="Normal 54 5 3 2 4" xfId="13959"/>
    <cellStyle name="Normal 54 5 3 3" xfId="13963"/>
    <cellStyle name="Normal 54 5 3 3 2" xfId="13964"/>
    <cellStyle name="Normal 54 5 3 4" xfId="13965"/>
    <cellStyle name="Normal 54 5 3 5" xfId="13958"/>
    <cellStyle name="Normal 54 5 4" xfId="4453"/>
    <cellStyle name="Normal 54 5 4 2" xfId="13967"/>
    <cellStyle name="Normal 54 5 4 2 2" xfId="13968"/>
    <cellStyle name="Normal 54 5 4 3" xfId="13969"/>
    <cellStyle name="Normal 54 5 4 4" xfId="13966"/>
    <cellStyle name="Normal 54 5 5" xfId="13970"/>
    <cellStyle name="Normal 54 5 5 2" xfId="13971"/>
    <cellStyle name="Normal 54 5 6" xfId="13972"/>
    <cellStyle name="Normal 54 5 7" xfId="13949"/>
    <cellStyle name="Normal 54 6" xfId="2854"/>
    <cellStyle name="Normal 54 6 2" xfId="2855"/>
    <cellStyle name="Normal 54 6 2 2" xfId="6311"/>
    <cellStyle name="Normal 54 6 2 2 2" xfId="13976"/>
    <cellStyle name="Normal 54 6 2 2 2 2" xfId="13977"/>
    <cellStyle name="Normal 54 6 2 2 3" xfId="13978"/>
    <cellStyle name="Normal 54 6 2 2 4" xfId="13975"/>
    <cellStyle name="Normal 54 6 2 3" xfId="13979"/>
    <cellStyle name="Normal 54 6 2 3 2" xfId="13980"/>
    <cellStyle name="Normal 54 6 2 4" xfId="13981"/>
    <cellStyle name="Normal 54 6 2 5" xfId="13974"/>
    <cellStyle name="Normal 54 6 3" xfId="2856"/>
    <cellStyle name="Normal 54 6 3 2" xfId="6312"/>
    <cellStyle name="Normal 54 6 3 2 2" xfId="13984"/>
    <cellStyle name="Normal 54 6 3 2 2 2" xfId="13985"/>
    <cellStyle name="Normal 54 6 3 2 3" xfId="13986"/>
    <cellStyle name="Normal 54 6 3 2 4" xfId="13983"/>
    <cellStyle name="Normal 54 6 3 3" xfId="13987"/>
    <cellStyle name="Normal 54 6 3 3 2" xfId="13988"/>
    <cellStyle name="Normal 54 6 3 4" xfId="13989"/>
    <cellStyle name="Normal 54 6 3 5" xfId="13982"/>
    <cellStyle name="Normal 54 6 4" xfId="4454"/>
    <cellStyle name="Normal 54 6 4 2" xfId="13991"/>
    <cellStyle name="Normal 54 6 4 2 2" xfId="13992"/>
    <cellStyle name="Normal 54 6 4 3" xfId="13993"/>
    <cellStyle name="Normal 54 6 4 4" xfId="13990"/>
    <cellStyle name="Normal 54 6 5" xfId="13994"/>
    <cellStyle name="Normal 54 6 5 2" xfId="13995"/>
    <cellStyle name="Normal 54 6 6" xfId="13996"/>
    <cellStyle name="Normal 54 6 7" xfId="13973"/>
    <cellStyle name="Normal 54 7" xfId="2857"/>
    <cellStyle name="Normal 54 7 2" xfId="2858"/>
    <cellStyle name="Normal 54 7 2 2" xfId="6313"/>
    <cellStyle name="Normal 54 7 2 2 2" xfId="14000"/>
    <cellStyle name="Normal 54 7 2 2 2 2" xfId="14001"/>
    <cellStyle name="Normal 54 7 2 2 3" xfId="14002"/>
    <cellStyle name="Normal 54 7 2 2 4" xfId="13999"/>
    <cellStyle name="Normal 54 7 2 3" xfId="14003"/>
    <cellStyle name="Normal 54 7 2 3 2" xfId="14004"/>
    <cellStyle name="Normal 54 7 2 4" xfId="14005"/>
    <cellStyle name="Normal 54 7 2 5" xfId="13998"/>
    <cellStyle name="Normal 54 7 3" xfId="2859"/>
    <cellStyle name="Normal 54 7 3 2" xfId="6314"/>
    <cellStyle name="Normal 54 7 3 2 2" xfId="14008"/>
    <cellStyle name="Normal 54 7 3 2 2 2" xfId="14009"/>
    <cellStyle name="Normal 54 7 3 2 3" xfId="14010"/>
    <cellStyle name="Normal 54 7 3 2 4" xfId="14007"/>
    <cellStyle name="Normal 54 7 3 3" xfId="14011"/>
    <cellStyle name="Normal 54 7 3 3 2" xfId="14012"/>
    <cellStyle name="Normal 54 7 3 4" xfId="14013"/>
    <cellStyle name="Normal 54 7 3 5" xfId="14006"/>
    <cellStyle name="Normal 54 7 4" xfId="4455"/>
    <cellStyle name="Normal 54 7 4 2" xfId="14015"/>
    <cellStyle name="Normal 54 7 4 2 2" xfId="14016"/>
    <cellStyle name="Normal 54 7 4 3" xfId="14017"/>
    <cellStyle name="Normal 54 7 4 4" xfId="14014"/>
    <cellStyle name="Normal 54 7 5" xfId="14018"/>
    <cellStyle name="Normal 54 7 5 2" xfId="14019"/>
    <cellStyle name="Normal 54 7 6" xfId="14020"/>
    <cellStyle name="Normal 54 7 7" xfId="13997"/>
    <cellStyle name="Normal 54 8" xfId="2860"/>
    <cellStyle name="Normal 54 8 2" xfId="2861"/>
    <cellStyle name="Normal 54 8 2 2" xfId="6315"/>
    <cellStyle name="Normal 54 8 2 2 2" xfId="14024"/>
    <cellStyle name="Normal 54 8 2 2 2 2" xfId="14025"/>
    <cellStyle name="Normal 54 8 2 2 3" xfId="14026"/>
    <cellStyle name="Normal 54 8 2 2 4" xfId="14023"/>
    <cellStyle name="Normal 54 8 2 3" xfId="14027"/>
    <cellStyle name="Normal 54 8 2 3 2" xfId="14028"/>
    <cellStyle name="Normal 54 8 2 4" xfId="14029"/>
    <cellStyle name="Normal 54 8 2 5" xfId="14022"/>
    <cellStyle name="Normal 54 8 3" xfId="2862"/>
    <cellStyle name="Normal 54 8 3 2" xfId="6316"/>
    <cellStyle name="Normal 54 8 3 2 2" xfId="14032"/>
    <cellStyle name="Normal 54 8 3 2 2 2" xfId="14033"/>
    <cellStyle name="Normal 54 8 3 2 3" xfId="14034"/>
    <cellStyle name="Normal 54 8 3 2 4" xfId="14031"/>
    <cellStyle name="Normal 54 8 3 3" xfId="14035"/>
    <cellStyle name="Normal 54 8 3 3 2" xfId="14036"/>
    <cellStyle name="Normal 54 8 3 4" xfId="14037"/>
    <cellStyle name="Normal 54 8 3 5" xfId="14030"/>
    <cellStyle name="Normal 54 8 4" xfId="4456"/>
    <cellStyle name="Normal 54 8 4 2" xfId="14039"/>
    <cellStyle name="Normal 54 8 4 2 2" xfId="14040"/>
    <cellStyle name="Normal 54 8 4 3" xfId="14041"/>
    <cellStyle name="Normal 54 8 4 4" xfId="14038"/>
    <cellStyle name="Normal 54 8 5" xfId="14042"/>
    <cellStyle name="Normal 54 8 5 2" xfId="14043"/>
    <cellStyle name="Normal 54 8 6" xfId="14044"/>
    <cellStyle name="Normal 54 8 7" xfId="14021"/>
    <cellStyle name="Normal 54 9" xfId="2863"/>
    <cellStyle name="Normal 54 9 2" xfId="2864"/>
    <cellStyle name="Normal 54 9 2 2" xfId="6317"/>
    <cellStyle name="Normal 54 9 2 2 2" xfId="14048"/>
    <cellStyle name="Normal 54 9 2 2 2 2" xfId="14049"/>
    <cellStyle name="Normal 54 9 2 2 3" xfId="14050"/>
    <cellStyle name="Normal 54 9 2 2 4" xfId="14047"/>
    <cellStyle name="Normal 54 9 2 3" xfId="14051"/>
    <cellStyle name="Normal 54 9 2 3 2" xfId="14052"/>
    <cellStyle name="Normal 54 9 2 4" xfId="14053"/>
    <cellStyle name="Normal 54 9 2 5" xfId="14046"/>
    <cellStyle name="Normal 54 9 3" xfId="2865"/>
    <cellStyle name="Normal 54 9 3 2" xfId="6318"/>
    <cellStyle name="Normal 54 9 3 2 2" xfId="14056"/>
    <cellStyle name="Normal 54 9 3 2 2 2" xfId="14057"/>
    <cellStyle name="Normal 54 9 3 2 3" xfId="14058"/>
    <cellStyle name="Normal 54 9 3 2 4" xfId="14055"/>
    <cellStyle name="Normal 54 9 3 3" xfId="14059"/>
    <cellStyle name="Normal 54 9 3 3 2" xfId="14060"/>
    <cellStyle name="Normal 54 9 3 4" xfId="14061"/>
    <cellStyle name="Normal 54 9 3 5" xfId="14054"/>
    <cellStyle name="Normal 54 9 4" xfId="4457"/>
    <cellStyle name="Normal 54 9 4 2" xfId="14063"/>
    <cellStyle name="Normal 54 9 4 2 2" xfId="14064"/>
    <cellStyle name="Normal 54 9 4 3" xfId="14065"/>
    <cellStyle name="Normal 54 9 4 4" xfId="14062"/>
    <cellStyle name="Normal 54 9 5" xfId="14066"/>
    <cellStyle name="Normal 54 9 5 2" xfId="14067"/>
    <cellStyle name="Normal 54 9 6" xfId="14068"/>
    <cellStyle name="Normal 54 9 7" xfId="14045"/>
    <cellStyle name="Normal 55" xfId="2866"/>
    <cellStyle name="Normal 55 10" xfId="2867"/>
    <cellStyle name="Normal 55 10 2" xfId="2868"/>
    <cellStyle name="Normal 55 10 2 2" xfId="6319"/>
    <cellStyle name="Normal 55 10 2 2 2" xfId="14073"/>
    <cellStyle name="Normal 55 10 2 2 2 2" xfId="14074"/>
    <cellStyle name="Normal 55 10 2 2 3" xfId="14075"/>
    <cellStyle name="Normal 55 10 2 2 4" xfId="14072"/>
    <cellStyle name="Normal 55 10 2 3" xfId="14076"/>
    <cellStyle name="Normal 55 10 2 3 2" xfId="14077"/>
    <cellStyle name="Normal 55 10 2 4" xfId="14078"/>
    <cellStyle name="Normal 55 10 2 5" xfId="14071"/>
    <cellStyle name="Normal 55 10 3" xfId="2869"/>
    <cellStyle name="Normal 55 10 3 2" xfId="6320"/>
    <cellStyle name="Normal 55 10 3 2 2" xfId="14081"/>
    <cellStyle name="Normal 55 10 3 2 2 2" xfId="14082"/>
    <cellStyle name="Normal 55 10 3 2 3" xfId="14083"/>
    <cellStyle name="Normal 55 10 3 2 4" xfId="14080"/>
    <cellStyle name="Normal 55 10 3 3" xfId="14084"/>
    <cellStyle name="Normal 55 10 3 3 2" xfId="14085"/>
    <cellStyle name="Normal 55 10 3 4" xfId="14086"/>
    <cellStyle name="Normal 55 10 3 5" xfId="14079"/>
    <cellStyle name="Normal 55 10 4" xfId="4459"/>
    <cellStyle name="Normal 55 10 4 2" xfId="14088"/>
    <cellStyle name="Normal 55 10 4 2 2" xfId="14089"/>
    <cellStyle name="Normal 55 10 4 3" xfId="14090"/>
    <cellStyle name="Normal 55 10 4 4" xfId="14087"/>
    <cellStyle name="Normal 55 10 5" xfId="14091"/>
    <cellStyle name="Normal 55 10 5 2" xfId="14092"/>
    <cellStyle name="Normal 55 10 6" xfId="14093"/>
    <cellStyle name="Normal 55 10 7" xfId="14070"/>
    <cellStyle name="Normal 55 11" xfId="2870"/>
    <cellStyle name="Normal 55 11 2" xfId="2871"/>
    <cellStyle name="Normal 55 11 2 2" xfId="6321"/>
    <cellStyle name="Normal 55 11 2 2 2" xfId="14097"/>
    <cellStyle name="Normal 55 11 2 2 2 2" xfId="14098"/>
    <cellStyle name="Normal 55 11 2 2 3" xfId="14099"/>
    <cellStyle name="Normal 55 11 2 2 4" xfId="14096"/>
    <cellStyle name="Normal 55 11 2 3" xfId="14100"/>
    <cellStyle name="Normal 55 11 2 3 2" xfId="14101"/>
    <cellStyle name="Normal 55 11 2 4" xfId="14102"/>
    <cellStyle name="Normal 55 11 2 5" xfId="14095"/>
    <cellStyle name="Normal 55 11 3" xfId="2872"/>
    <cellStyle name="Normal 55 11 3 2" xfId="6322"/>
    <cellStyle name="Normal 55 11 3 2 2" xfId="14105"/>
    <cellStyle name="Normal 55 11 3 2 2 2" xfId="14106"/>
    <cellStyle name="Normal 55 11 3 2 3" xfId="14107"/>
    <cellStyle name="Normal 55 11 3 2 4" xfId="14104"/>
    <cellStyle name="Normal 55 11 3 3" xfId="14108"/>
    <cellStyle name="Normal 55 11 3 3 2" xfId="14109"/>
    <cellStyle name="Normal 55 11 3 4" xfId="14110"/>
    <cellStyle name="Normal 55 11 3 5" xfId="14103"/>
    <cellStyle name="Normal 55 11 4" xfId="4460"/>
    <cellStyle name="Normal 55 11 4 2" xfId="14112"/>
    <cellStyle name="Normal 55 11 4 2 2" xfId="14113"/>
    <cellStyle name="Normal 55 11 4 3" xfId="14114"/>
    <cellStyle name="Normal 55 11 4 4" xfId="14111"/>
    <cellStyle name="Normal 55 11 5" xfId="14115"/>
    <cellStyle name="Normal 55 11 5 2" xfId="14116"/>
    <cellStyle name="Normal 55 11 6" xfId="14117"/>
    <cellStyle name="Normal 55 11 7" xfId="14094"/>
    <cellStyle name="Normal 55 12" xfId="2873"/>
    <cellStyle name="Normal 55 12 2" xfId="2874"/>
    <cellStyle name="Normal 55 12 2 2" xfId="6323"/>
    <cellStyle name="Normal 55 12 2 2 2" xfId="14121"/>
    <cellStyle name="Normal 55 12 2 2 2 2" xfId="14122"/>
    <cellStyle name="Normal 55 12 2 2 3" xfId="14123"/>
    <cellStyle name="Normal 55 12 2 2 4" xfId="14120"/>
    <cellStyle name="Normal 55 12 2 3" xfId="14124"/>
    <cellStyle name="Normal 55 12 2 3 2" xfId="14125"/>
    <cellStyle name="Normal 55 12 2 4" xfId="14126"/>
    <cellStyle name="Normal 55 12 2 5" xfId="14119"/>
    <cellStyle name="Normal 55 12 3" xfId="2875"/>
    <cellStyle name="Normal 55 12 3 2" xfId="6324"/>
    <cellStyle name="Normal 55 12 3 2 2" xfId="14129"/>
    <cellStyle name="Normal 55 12 3 2 2 2" xfId="14130"/>
    <cellStyle name="Normal 55 12 3 2 3" xfId="14131"/>
    <cellStyle name="Normal 55 12 3 2 4" xfId="14128"/>
    <cellStyle name="Normal 55 12 3 3" xfId="14132"/>
    <cellStyle name="Normal 55 12 3 3 2" xfId="14133"/>
    <cellStyle name="Normal 55 12 3 4" xfId="14134"/>
    <cellStyle name="Normal 55 12 3 5" xfId="14127"/>
    <cellStyle name="Normal 55 12 4" xfId="4461"/>
    <cellStyle name="Normal 55 12 4 2" xfId="14136"/>
    <cellStyle name="Normal 55 12 4 2 2" xfId="14137"/>
    <cellStyle name="Normal 55 12 4 3" xfId="14138"/>
    <cellStyle name="Normal 55 12 4 4" xfId="14135"/>
    <cellStyle name="Normal 55 12 5" xfId="14139"/>
    <cellStyle name="Normal 55 12 5 2" xfId="14140"/>
    <cellStyle name="Normal 55 12 6" xfId="14141"/>
    <cellStyle name="Normal 55 12 7" xfId="14118"/>
    <cellStyle name="Normal 55 13" xfId="2876"/>
    <cellStyle name="Normal 55 13 2" xfId="2877"/>
    <cellStyle name="Normal 55 13 2 2" xfId="6325"/>
    <cellStyle name="Normal 55 13 2 2 2" xfId="14145"/>
    <cellStyle name="Normal 55 13 2 2 2 2" xfId="14146"/>
    <cellStyle name="Normal 55 13 2 2 3" xfId="14147"/>
    <cellStyle name="Normal 55 13 2 2 4" xfId="14144"/>
    <cellStyle name="Normal 55 13 2 3" xfId="14148"/>
    <cellStyle name="Normal 55 13 2 3 2" xfId="14149"/>
    <cellStyle name="Normal 55 13 2 4" xfId="14150"/>
    <cellStyle name="Normal 55 13 2 5" xfId="14143"/>
    <cellStyle name="Normal 55 13 3" xfId="2878"/>
    <cellStyle name="Normal 55 13 3 2" xfId="6326"/>
    <cellStyle name="Normal 55 13 3 2 2" xfId="14153"/>
    <cellStyle name="Normal 55 13 3 2 2 2" xfId="14154"/>
    <cellStyle name="Normal 55 13 3 2 3" xfId="14155"/>
    <cellStyle name="Normal 55 13 3 2 4" xfId="14152"/>
    <cellStyle name="Normal 55 13 3 3" xfId="14156"/>
    <cellStyle name="Normal 55 13 3 3 2" xfId="14157"/>
    <cellStyle name="Normal 55 13 3 4" xfId="14158"/>
    <cellStyle name="Normal 55 13 3 5" xfId="14151"/>
    <cellStyle name="Normal 55 13 4" xfId="4462"/>
    <cellStyle name="Normal 55 13 4 2" xfId="14160"/>
    <cellStyle name="Normal 55 13 4 2 2" xfId="14161"/>
    <cellStyle name="Normal 55 13 4 3" xfId="14162"/>
    <cellStyle name="Normal 55 13 4 4" xfId="14159"/>
    <cellStyle name="Normal 55 13 5" xfId="14163"/>
    <cellStyle name="Normal 55 13 5 2" xfId="14164"/>
    <cellStyle name="Normal 55 13 6" xfId="14165"/>
    <cellStyle name="Normal 55 13 7" xfId="14142"/>
    <cellStyle name="Normal 55 14" xfId="2879"/>
    <cellStyle name="Normal 55 14 2" xfId="2880"/>
    <cellStyle name="Normal 55 14 2 2" xfId="6327"/>
    <cellStyle name="Normal 55 14 2 2 2" xfId="14169"/>
    <cellStyle name="Normal 55 14 2 2 2 2" xfId="14170"/>
    <cellStyle name="Normal 55 14 2 2 3" xfId="14171"/>
    <cellStyle name="Normal 55 14 2 2 4" xfId="14168"/>
    <cellStyle name="Normal 55 14 2 3" xfId="14172"/>
    <cellStyle name="Normal 55 14 2 3 2" xfId="14173"/>
    <cellStyle name="Normal 55 14 2 4" xfId="14174"/>
    <cellStyle name="Normal 55 14 2 5" xfId="14167"/>
    <cellStyle name="Normal 55 14 3" xfId="2881"/>
    <cellStyle name="Normal 55 14 3 2" xfId="6328"/>
    <cellStyle name="Normal 55 14 3 2 2" xfId="14177"/>
    <cellStyle name="Normal 55 14 3 2 2 2" xfId="14178"/>
    <cellStyle name="Normal 55 14 3 2 3" xfId="14179"/>
    <cellStyle name="Normal 55 14 3 2 4" xfId="14176"/>
    <cellStyle name="Normal 55 14 3 3" xfId="14180"/>
    <cellStyle name="Normal 55 14 3 3 2" xfId="14181"/>
    <cellStyle name="Normal 55 14 3 4" xfId="14182"/>
    <cellStyle name="Normal 55 14 3 5" xfId="14175"/>
    <cellStyle name="Normal 55 14 4" xfId="4463"/>
    <cellStyle name="Normal 55 14 4 2" xfId="14184"/>
    <cellStyle name="Normal 55 14 4 2 2" xfId="14185"/>
    <cellStyle name="Normal 55 14 4 3" xfId="14186"/>
    <cellStyle name="Normal 55 14 4 4" xfId="14183"/>
    <cellStyle name="Normal 55 14 5" xfId="14187"/>
    <cellStyle name="Normal 55 14 5 2" xfId="14188"/>
    <cellStyle name="Normal 55 14 6" xfId="14189"/>
    <cellStyle name="Normal 55 14 7" xfId="14166"/>
    <cellStyle name="Normal 55 15" xfId="2882"/>
    <cellStyle name="Normal 55 15 2" xfId="2883"/>
    <cellStyle name="Normal 55 15 2 2" xfId="6329"/>
    <cellStyle name="Normal 55 15 2 2 2" xfId="14193"/>
    <cellStyle name="Normal 55 15 2 2 2 2" xfId="14194"/>
    <cellStyle name="Normal 55 15 2 2 3" xfId="14195"/>
    <cellStyle name="Normal 55 15 2 2 4" xfId="14192"/>
    <cellStyle name="Normal 55 15 2 3" xfId="14196"/>
    <cellStyle name="Normal 55 15 2 3 2" xfId="14197"/>
    <cellStyle name="Normal 55 15 2 4" xfId="14198"/>
    <cellStyle name="Normal 55 15 2 5" xfId="14191"/>
    <cellStyle name="Normal 55 15 3" xfId="2884"/>
    <cellStyle name="Normal 55 15 3 2" xfId="6330"/>
    <cellStyle name="Normal 55 15 3 2 2" xfId="14201"/>
    <cellStyle name="Normal 55 15 3 2 2 2" xfId="14202"/>
    <cellStyle name="Normal 55 15 3 2 3" xfId="14203"/>
    <cellStyle name="Normal 55 15 3 2 4" xfId="14200"/>
    <cellStyle name="Normal 55 15 3 3" xfId="14204"/>
    <cellStyle name="Normal 55 15 3 3 2" xfId="14205"/>
    <cellStyle name="Normal 55 15 3 4" xfId="14206"/>
    <cellStyle name="Normal 55 15 3 5" xfId="14199"/>
    <cellStyle name="Normal 55 15 4" xfId="4464"/>
    <cellStyle name="Normal 55 15 4 2" xfId="14208"/>
    <cellStyle name="Normal 55 15 4 2 2" xfId="14209"/>
    <cellStyle name="Normal 55 15 4 3" xfId="14210"/>
    <cellStyle name="Normal 55 15 4 4" xfId="14207"/>
    <cellStyle name="Normal 55 15 5" xfId="14211"/>
    <cellStyle name="Normal 55 15 5 2" xfId="14212"/>
    <cellStyle name="Normal 55 15 6" xfId="14213"/>
    <cellStyle name="Normal 55 15 7" xfId="14190"/>
    <cellStyle name="Normal 55 16" xfId="2885"/>
    <cellStyle name="Normal 55 16 2" xfId="6331"/>
    <cellStyle name="Normal 55 16 2 2" xfId="14216"/>
    <cellStyle name="Normal 55 16 2 2 2" xfId="14217"/>
    <cellStyle name="Normal 55 16 2 3" xfId="14218"/>
    <cellStyle name="Normal 55 16 2 4" xfId="14215"/>
    <cellStyle name="Normal 55 16 3" xfId="14219"/>
    <cellStyle name="Normal 55 16 3 2" xfId="14220"/>
    <cellStyle name="Normal 55 16 4" xfId="14221"/>
    <cellStyle name="Normal 55 16 5" xfId="14214"/>
    <cellStyle name="Normal 55 17" xfId="2886"/>
    <cellStyle name="Normal 55 17 2" xfId="6332"/>
    <cellStyle name="Normal 55 17 2 2" xfId="14224"/>
    <cellStyle name="Normal 55 17 2 2 2" xfId="14225"/>
    <cellStyle name="Normal 55 17 2 3" xfId="14226"/>
    <cellStyle name="Normal 55 17 2 4" xfId="14223"/>
    <cellStyle name="Normal 55 17 3" xfId="14227"/>
    <cellStyle name="Normal 55 17 3 2" xfId="14228"/>
    <cellStyle name="Normal 55 17 4" xfId="14229"/>
    <cellStyle name="Normal 55 17 5" xfId="14222"/>
    <cellStyle name="Normal 55 18" xfId="4458"/>
    <cellStyle name="Normal 55 18 2" xfId="14231"/>
    <cellStyle name="Normal 55 18 2 2" xfId="14232"/>
    <cellStyle name="Normal 55 18 3" xfId="14233"/>
    <cellStyle name="Normal 55 18 4" xfId="14230"/>
    <cellStyle name="Normal 55 19" xfId="14234"/>
    <cellStyle name="Normal 55 19 2" xfId="14235"/>
    <cellStyle name="Normal 55 2" xfId="2887"/>
    <cellStyle name="Normal 55 2 2" xfId="2888"/>
    <cellStyle name="Normal 55 2 2 2" xfId="6333"/>
    <cellStyle name="Normal 55 2 2 2 2" xfId="14239"/>
    <cellStyle name="Normal 55 2 2 2 2 2" xfId="14240"/>
    <cellStyle name="Normal 55 2 2 2 3" xfId="14241"/>
    <cellStyle name="Normal 55 2 2 2 4" xfId="14238"/>
    <cellStyle name="Normal 55 2 2 3" xfId="14242"/>
    <cellStyle name="Normal 55 2 2 3 2" xfId="14243"/>
    <cellStyle name="Normal 55 2 2 4" xfId="14244"/>
    <cellStyle name="Normal 55 2 2 5" xfId="14237"/>
    <cellStyle name="Normal 55 2 3" xfId="2889"/>
    <cellStyle name="Normal 55 2 3 2" xfId="6334"/>
    <cellStyle name="Normal 55 2 3 2 2" xfId="14247"/>
    <cellStyle name="Normal 55 2 3 2 2 2" xfId="14248"/>
    <cellStyle name="Normal 55 2 3 2 3" xfId="14249"/>
    <cellStyle name="Normal 55 2 3 2 4" xfId="14246"/>
    <cellStyle name="Normal 55 2 3 3" xfId="14250"/>
    <cellStyle name="Normal 55 2 3 3 2" xfId="14251"/>
    <cellStyle name="Normal 55 2 3 4" xfId="14252"/>
    <cellStyle name="Normal 55 2 3 5" xfId="14245"/>
    <cellStyle name="Normal 55 2 4" xfId="4465"/>
    <cellStyle name="Normal 55 2 4 2" xfId="14254"/>
    <cellStyle name="Normal 55 2 4 2 2" xfId="14255"/>
    <cellStyle name="Normal 55 2 4 3" xfId="14256"/>
    <cellStyle name="Normal 55 2 4 4" xfId="14253"/>
    <cellStyle name="Normal 55 2 5" xfId="14257"/>
    <cellStyle name="Normal 55 2 5 2" xfId="14258"/>
    <cellStyle name="Normal 55 2 6" xfId="14259"/>
    <cellStyle name="Normal 55 2 7" xfId="14236"/>
    <cellStyle name="Normal 55 20" xfId="14260"/>
    <cellStyle name="Normal 55 21" xfId="14069"/>
    <cellStyle name="Normal 55 3" xfId="2890"/>
    <cellStyle name="Normal 55 3 2" xfId="2891"/>
    <cellStyle name="Normal 55 3 2 2" xfId="6335"/>
    <cellStyle name="Normal 55 3 2 2 2" xfId="14264"/>
    <cellStyle name="Normal 55 3 2 2 2 2" xfId="14265"/>
    <cellStyle name="Normal 55 3 2 2 3" xfId="14266"/>
    <cellStyle name="Normal 55 3 2 2 4" xfId="14263"/>
    <cellStyle name="Normal 55 3 2 3" xfId="14267"/>
    <cellStyle name="Normal 55 3 2 3 2" xfId="14268"/>
    <cellStyle name="Normal 55 3 2 4" xfId="14269"/>
    <cellStyle name="Normal 55 3 2 5" xfId="14262"/>
    <cellStyle name="Normal 55 3 3" xfId="2892"/>
    <cellStyle name="Normal 55 3 3 2" xfId="6336"/>
    <cellStyle name="Normal 55 3 3 2 2" xfId="14272"/>
    <cellStyle name="Normal 55 3 3 2 2 2" xfId="14273"/>
    <cellStyle name="Normal 55 3 3 2 3" xfId="14274"/>
    <cellStyle name="Normal 55 3 3 2 4" xfId="14271"/>
    <cellStyle name="Normal 55 3 3 3" xfId="14275"/>
    <cellStyle name="Normal 55 3 3 3 2" xfId="14276"/>
    <cellStyle name="Normal 55 3 3 4" xfId="14277"/>
    <cellStyle name="Normal 55 3 3 5" xfId="14270"/>
    <cellStyle name="Normal 55 3 4" xfId="4466"/>
    <cellStyle name="Normal 55 3 4 2" xfId="14279"/>
    <cellStyle name="Normal 55 3 4 2 2" xfId="14280"/>
    <cellStyle name="Normal 55 3 4 3" xfId="14281"/>
    <cellStyle name="Normal 55 3 4 4" xfId="14278"/>
    <cellStyle name="Normal 55 3 5" xfId="14282"/>
    <cellStyle name="Normal 55 3 5 2" xfId="14283"/>
    <cellStyle name="Normal 55 3 6" xfId="14284"/>
    <cellStyle name="Normal 55 3 7" xfId="14261"/>
    <cellStyle name="Normal 55 4" xfId="2893"/>
    <cellStyle name="Normal 55 4 2" xfId="2894"/>
    <cellStyle name="Normal 55 4 2 2" xfId="6337"/>
    <cellStyle name="Normal 55 4 2 2 2" xfId="14288"/>
    <cellStyle name="Normal 55 4 2 2 2 2" xfId="14289"/>
    <cellStyle name="Normal 55 4 2 2 3" xfId="14290"/>
    <cellStyle name="Normal 55 4 2 2 4" xfId="14287"/>
    <cellStyle name="Normal 55 4 2 3" xfId="14291"/>
    <cellStyle name="Normal 55 4 2 3 2" xfId="14292"/>
    <cellStyle name="Normal 55 4 2 4" xfId="14293"/>
    <cellStyle name="Normal 55 4 2 5" xfId="14286"/>
    <cellStyle name="Normal 55 4 3" xfId="2895"/>
    <cellStyle name="Normal 55 4 3 2" xfId="6338"/>
    <cellStyle name="Normal 55 4 3 2 2" xfId="14296"/>
    <cellStyle name="Normal 55 4 3 2 2 2" xfId="14297"/>
    <cellStyle name="Normal 55 4 3 2 3" xfId="14298"/>
    <cellStyle name="Normal 55 4 3 2 4" xfId="14295"/>
    <cellStyle name="Normal 55 4 3 3" xfId="14299"/>
    <cellStyle name="Normal 55 4 3 3 2" xfId="14300"/>
    <cellStyle name="Normal 55 4 3 4" xfId="14301"/>
    <cellStyle name="Normal 55 4 3 5" xfId="14294"/>
    <cellStyle name="Normal 55 4 4" xfId="4467"/>
    <cellStyle name="Normal 55 4 4 2" xfId="14303"/>
    <cellStyle name="Normal 55 4 4 2 2" xfId="14304"/>
    <cellStyle name="Normal 55 4 4 3" xfId="14305"/>
    <cellStyle name="Normal 55 4 4 4" xfId="14302"/>
    <cellStyle name="Normal 55 4 5" xfId="14306"/>
    <cellStyle name="Normal 55 4 5 2" xfId="14307"/>
    <cellStyle name="Normal 55 4 6" xfId="14308"/>
    <cellStyle name="Normal 55 4 7" xfId="14285"/>
    <cellStyle name="Normal 55 5" xfId="2896"/>
    <cellStyle name="Normal 55 5 2" xfId="2897"/>
    <cellStyle name="Normal 55 5 2 2" xfId="6339"/>
    <cellStyle name="Normal 55 5 2 2 2" xfId="14312"/>
    <cellStyle name="Normal 55 5 2 2 2 2" xfId="14313"/>
    <cellStyle name="Normal 55 5 2 2 3" xfId="14314"/>
    <cellStyle name="Normal 55 5 2 2 4" xfId="14311"/>
    <cellStyle name="Normal 55 5 2 3" xfId="14315"/>
    <cellStyle name="Normal 55 5 2 3 2" xfId="14316"/>
    <cellStyle name="Normal 55 5 2 4" xfId="14317"/>
    <cellStyle name="Normal 55 5 2 5" xfId="14310"/>
    <cellStyle name="Normal 55 5 3" xfId="2898"/>
    <cellStyle name="Normal 55 5 3 2" xfId="6340"/>
    <cellStyle name="Normal 55 5 3 2 2" xfId="14320"/>
    <cellStyle name="Normal 55 5 3 2 2 2" xfId="14321"/>
    <cellStyle name="Normal 55 5 3 2 3" xfId="14322"/>
    <cellStyle name="Normal 55 5 3 2 4" xfId="14319"/>
    <cellStyle name="Normal 55 5 3 3" xfId="14323"/>
    <cellStyle name="Normal 55 5 3 3 2" xfId="14324"/>
    <cellStyle name="Normal 55 5 3 4" xfId="14325"/>
    <cellStyle name="Normal 55 5 3 5" xfId="14318"/>
    <cellStyle name="Normal 55 5 4" xfId="4468"/>
    <cellStyle name="Normal 55 5 4 2" xfId="14327"/>
    <cellStyle name="Normal 55 5 4 2 2" xfId="14328"/>
    <cellStyle name="Normal 55 5 4 3" xfId="14329"/>
    <cellStyle name="Normal 55 5 4 4" xfId="14326"/>
    <cellStyle name="Normal 55 5 5" xfId="14330"/>
    <cellStyle name="Normal 55 5 5 2" xfId="14331"/>
    <cellStyle name="Normal 55 5 6" xfId="14332"/>
    <cellStyle name="Normal 55 5 7" xfId="14309"/>
    <cellStyle name="Normal 55 6" xfId="2899"/>
    <cellStyle name="Normal 55 6 2" xfId="2900"/>
    <cellStyle name="Normal 55 6 2 2" xfId="6341"/>
    <cellStyle name="Normal 55 6 2 2 2" xfId="14336"/>
    <cellStyle name="Normal 55 6 2 2 2 2" xfId="14337"/>
    <cellStyle name="Normal 55 6 2 2 3" xfId="14338"/>
    <cellStyle name="Normal 55 6 2 2 4" xfId="14335"/>
    <cellStyle name="Normal 55 6 2 3" xfId="14339"/>
    <cellStyle name="Normal 55 6 2 3 2" xfId="14340"/>
    <cellStyle name="Normal 55 6 2 4" xfId="14341"/>
    <cellStyle name="Normal 55 6 2 5" xfId="14334"/>
    <cellStyle name="Normal 55 6 3" xfId="2901"/>
    <cellStyle name="Normal 55 6 3 2" xfId="6342"/>
    <cellStyle name="Normal 55 6 3 2 2" xfId="14344"/>
    <cellStyle name="Normal 55 6 3 2 2 2" xfId="14345"/>
    <cellStyle name="Normal 55 6 3 2 3" xfId="14346"/>
    <cellStyle name="Normal 55 6 3 2 4" xfId="14343"/>
    <cellStyle name="Normal 55 6 3 3" xfId="14347"/>
    <cellStyle name="Normal 55 6 3 3 2" xfId="14348"/>
    <cellStyle name="Normal 55 6 3 4" xfId="14349"/>
    <cellStyle name="Normal 55 6 3 5" xfId="14342"/>
    <cellStyle name="Normal 55 6 4" xfId="4469"/>
    <cellStyle name="Normal 55 6 4 2" xfId="14351"/>
    <cellStyle name="Normal 55 6 4 2 2" xfId="14352"/>
    <cellStyle name="Normal 55 6 4 3" xfId="14353"/>
    <cellStyle name="Normal 55 6 4 4" xfId="14350"/>
    <cellStyle name="Normal 55 6 5" xfId="14354"/>
    <cellStyle name="Normal 55 6 5 2" xfId="14355"/>
    <cellStyle name="Normal 55 6 6" xfId="14356"/>
    <cellStyle name="Normal 55 6 7" xfId="14333"/>
    <cellStyle name="Normal 55 7" xfId="2902"/>
    <cellStyle name="Normal 55 7 2" xfId="2903"/>
    <cellStyle name="Normal 55 7 2 2" xfId="6343"/>
    <cellStyle name="Normal 55 7 2 2 2" xfId="14360"/>
    <cellStyle name="Normal 55 7 2 2 2 2" xfId="14361"/>
    <cellStyle name="Normal 55 7 2 2 3" xfId="14362"/>
    <cellStyle name="Normal 55 7 2 2 4" xfId="14359"/>
    <cellStyle name="Normal 55 7 2 3" xfId="14363"/>
    <cellStyle name="Normal 55 7 2 3 2" xfId="14364"/>
    <cellStyle name="Normal 55 7 2 4" xfId="14365"/>
    <cellStyle name="Normal 55 7 2 5" xfId="14358"/>
    <cellStyle name="Normal 55 7 3" xfId="2904"/>
    <cellStyle name="Normal 55 7 3 2" xfId="6344"/>
    <cellStyle name="Normal 55 7 3 2 2" xfId="14368"/>
    <cellStyle name="Normal 55 7 3 2 2 2" xfId="14369"/>
    <cellStyle name="Normal 55 7 3 2 3" xfId="14370"/>
    <cellStyle name="Normal 55 7 3 2 4" xfId="14367"/>
    <cellStyle name="Normal 55 7 3 3" xfId="14371"/>
    <cellStyle name="Normal 55 7 3 3 2" xfId="14372"/>
    <cellStyle name="Normal 55 7 3 4" xfId="14373"/>
    <cellStyle name="Normal 55 7 3 5" xfId="14366"/>
    <cellStyle name="Normal 55 7 4" xfId="4470"/>
    <cellStyle name="Normal 55 7 4 2" xfId="14375"/>
    <cellStyle name="Normal 55 7 4 2 2" xfId="14376"/>
    <cellStyle name="Normal 55 7 4 3" xfId="14377"/>
    <cellStyle name="Normal 55 7 4 4" xfId="14374"/>
    <cellStyle name="Normal 55 7 5" xfId="14378"/>
    <cellStyle name="Normal 55 7 5 2" xfId="14379"/>
    <cellStyle name="Normal 55 7 6" xfId="14380"/>
    <cellStyle name="Normal 55 7 7" xfId="14357"/>
    <cellStyle name="Normal 55 8" xfId="2905"/>
    <cellStyle name="Normal 55 8 2" xfId="2906"/>
    <cellStyle name="Normal 55 8 2 2" xfId="6345"/>
    <cellStyle name="Normal 55 8 2 2 2" xfId="14384"/>
    <cellStyle name="Normal 55 8 2 2 2 2" xfId="14385"/>
    <cellStyle name="Normal 55 8 2 2 3" xfId="14386"/>
    <cellStyle name="Normal 55 8 2 2 4" xfId="14383"/>
    <cellStyle name="Normal 55 8 2 3" xfId="14387"/>
    <cellStyle name="Normal 55 8 2 3 2" xfId="14388"/>
    <cellStyle name="Normal 55 8 2 4" xfId="14389"/>
    <cellStyle name="Normal 55 8 2 5" xfId="14382"/>
    <cellStyle name="Normal 55 8 3" xfId="2907"/>
    <cellStyle name="Normal 55 8 3 2" xfId="6346"/>
    <cellStyle name="Normal 55 8 3 2 2" xfId="14392"/>
    <cellStyle name="Normal 55 8 3 2 2 2" xfId="14393"/>
    <cellStyle name="Normal 55 8 3 2 3" xfId="14394"/>
    <cellStyle name="Normal 55 8 3 2 4" xfId="14391"/>
    <cellStyle name="Normal 55 8 3 3" xfId="14395"/>
    <cellStyle name="Normal 55 8 3 3 2" xfId="14396"/>
    <cellStyle name="Normal 55 8 3 4" xfId="14397"/>
    <cellStyle name="Normal 55 8 3 5" xfId="14390"/>
    <cellStyle name="Normal 55 8 4" xfId="4471"/>
    <cellStyle name="Normal 55 8 4 2" xfId="14399"/>
    <cellStyle name="Normal 55 8 4 2 2" xfId="14400"/>
    <cellStyle name="Normal 55 8 4 3" xfId="14401"/>
    <cellStyle name="Normal 55 8 4 4" xfId="14398"/>
    <cellStyle name="Normal 55 8 5" xfId="14402"/>
    <cellStyle name="Normal 55 8 5 2" xfId="14403"/>
    <cellStyle name="Normal 55 8 6" xfId="14404"/>
    <cellStyle name="Normal 55 8 7" xfId="14381"/>
    <cellStyle name="Normal 55 9" xfId="2908"/>
    <cellStyle name="Normal 55 9 2" xfId="2909"/>
    <cellStyle name="Normal 55 9 2 2" xfId="6347"/>
    <cellStyle name="Normal 55 9 2 2 2" xfId="14408"/>
    <cellStyle name="Normal 55 9 2 2 2 2" xfId="14409"/>
    <cellStyle name="Normal 55 9 2 2 3" xfId="14410"/>
    <cellStyle name="Normal 55 9 2 2 4" xfId="14407"/>
    <cellStyle name="Normal 55 9 2 3" xfId="14411"/>
    <cellStyle name="Normal 55 9 2 3 2" xfId="14412"/>
    <cellStyle name="Normal 55 9 2 4" xfId="14413"/>
    <cellStyle name="Normal 55 9 2 5" xfId="14406"/>
    <cellStyle name="Normal 55 9 3" xfId="2910"/>
    <cellStyle name="Normal 55 9 3 2" xfId="6348"/>
    <cellStyle name="Normal 55 9 3 2 2" xfId="14416"/>
    <cellStyle name="Normal 55 9 3 2 2 2" xfId="14417"/>
    <cellStyle name="Normal 55 9 3 2 3" xfId="14418"/>
    <cellStyle name="Normal 55 9 3 2 4" xfId="14415"/>
    <cellStyle name="Normal 55 9 3 3" xfId="14419"/>
    <cellStyle name="Normal 55 9 3 3 2" xfId="14420"/>
    <cellStyle name="Normal 55 9 3 4" xfId="14421"/>
    <cellStyle name="Normal 55 9 3 5" xfId="14414"/>
    <cellStyle name="Normal 55 9 4" xfId="4472"/>
    <cellStyle name="Normal 55 9 4 2" xfId="14423"/>
    <cellStyle name="Normal 55 9 4 2 2" xfId="14424"/>
    <cellStyle name="Normal 55 9 4 3" xfId="14425"/>
    <cellStyle name="Normal 55 9 4 4" xfId="14422"/>
    <cellStyle name="Normal 55 9 5" xfId="14426"/>
    <cellStyle name="Normal 55 9 5 2" xfId="14427"/>
    <cellStyle name="Normal 55 9 6" xfId="14428"/>
    <cellStyle name="Normal 55 9 7" xfId="14405"/>
    <cellStyle name="Normal 56" xfId="2911"/>
    <cellStyle name="Normal 56 10" xfId="2912"/>
    <cellStyle name="Normal 56 10 2" xfId="2913"/>
    <cellStyle name="Normal 56 10 2 2" xfId="6349"/>
    <cellStyle name="Normal 56 10 2 2 2" xfId="14433"/>
    <cellStyle name="Normal 56 10 2 2 2 2" xfId="14434"/>
    <cellStyle name="Normal 56 10 2 2 3" xfId="14435"/>
    <cellStyle name="Normal 56 10 2 2 4" xfId="14432"/>
    <cellStyle name="Normal 56 10 2 3" xfId="14436"/>
    <cellStyle name="Normal 56 10 2 3 2" xfId="14437"/>
    <cellStyle name="Normal 56 10 2 4" xfId="14438"/>
    <cellStyle name="Normal 56 10 2 5" xfId="14431"/>
    <cellStyle name="Normal 56 10 3" xfId="2914"/>
    <cellStyle name="Normal 56 10 3 2" xfId="6350"/>
    <cellStyle name="Normal 56 10 3 2 2" xfId="14441"/>
    <cellStyle name="Normal 56 10 3 2 2 2" xfId="14442"/>
    <cellStyle name="Normal 56 10 3 2 3" xfId="14443"/>
    <cellStyle name="Normal 56 10 3 2 4" xfId="14440"/>
    <cellStyle name="Normal 56 10 3 3" xfId="14444"/>
    <cellStyle name="Normal 56 10 3 3 2" xfId="14445"/>
    <cellStyle name="Normal 56 10 3 4" xfId="14446"/>
    <cellStyle name="Normal 56 10 3 5" xfId="14439"/>
    <cellStyle name="Normal 56 10 4" xfId="4474"/>
    <cellStyle name="Normal 56 10 4 2" xfId="14448"/>
    <cellStyle name="Normal 56 10 4 2 2" xfId="14449"/>
    <cellStyle name="Normal 56 10 4 3" xfId="14450"/>
    <cellStyle name="Normal 56 10 4 4" xfId="14447"/>
    <cellStyle name="Normal 56 10 5" xfId="14451"/>
    <cellStyle name="Normal 56 10 5 2" xfId="14452"/>
    <cellStyle name="Normal 56 10 6" xfId="14453"/>
    <cellStyle name="Normal 56 10 7" xfId="14430"/>
    <cellStyle name="Normal 56 11" xfId="2915"/>
    <cellStyle name="Normal 56 11 2" xfId="2916"/>
    <cellStyle name="Normal 56 11 2 2" xfId="6351"/>
    <cellStyle name="Normal 56 11 2 2 2" xfId="14457"/>
    <cellStyle name="Normal 56 11 2 2 2 2" xfId="14458"/>
    <cellStyle name="Normal 56 11 2 2 3" xfId="14459"/>
    <cellStyle name="Normal 56 11 2 2 4" xfId="14456"/>
    <cellStyle name="Normal 56 11 2 3" xfId="14460"/>
    <cellStyle name="Normal 56 11 2 3 2" xfId="14461"/>
    <cellStyle name="Normal 56 11 2 4" xfId="14462"/>
    <cellStyle name="Normal 56 11 2 5" xfId="14455"/>
    <cellStyle name="Normal 56 11 3" xfId="2917"/>
    <cellStyle name="Normal 56 11 3 2" xfId="6352"/>
    <cellStyle name="Normal 56 11 3 2 2" xfId="14465"/>
    <cellStyle name="Normal 56 11 3 2 2 2" xfId="14466"/>
    <cellStyle name="Normal 56 11 3 2 3" xfId="14467"/>
    <cellStyle name="Normal 56 11 3 2 4" xfId="14464"/>
    <cellStyle name="Normal 56 11 3 3" xfId="14468"/>
    <cellStyle name="Normal 56 11 3 3 2" xfId="14469"/>
    <cellStyle name="Normal 56 11 3 4" xfId="14470"/>
    <cellStyle name="Normal 56 11 3 5" xfId="14463"/>
    <cellStyle name="Normal 56 11 4" xfId="4475"/>
    <cellStyle name="Normal 56 11 4 2" xfId="14472"/>
    <cellStyle name="Normal 56 11 4 2 2" xfId="14473"/>
    <cellStyle name="Normal 56 11 4 3" xfId="14474"/>
    <cellStyle name="Normal 56 11 4 4" xfId="14471"/>
    <cellStyle name="Normal 56 11 5" xfId="14475"/>
    <cellStyle name="Normal 56 11 5 2" xfId="14476"/>
    <cellStyle name="Normal 56 11 6" xfId="14477"/>
    <cellStyle name="Normal 56 11 7" xfId="14454"/>
    <cellStyle name="Normal 56 12" xfId="2918"/>
    <cellStyle name="Normal 56 12 2" xfId="6353"/>
    <cellStyle name="Normal 56 12 2 2" xfId="14480"/>
    <cellStyle name="Normal 56 12 2 2 2" xfId="14481"/>
    <cellStyle name="Normal 56 12 2 3" xfId="14482"/>
    <cellStyle name="Normal 56 12 2 4" xfId="14479"/>
    <cellStyle name="Normal 56 12 3" xfId="14483"/>
    <cellStyle name="Normal 56 12 3 2" xfId="14484"/>
    <cellStyle name="Normal 56 12 4" xfId="14485"/>
    <cellStyle name="Normal 56 12 5" xfId="14478"/>
    <cellStyle name="Normal 56 13" xfId="2919"/>
    <cellStyle name="Normal 56 13 2" xfId="6354"/>
    <cellStyle name="Normal 56 13 2 2" xfId="14488"/>
    <cellStyle name="Normal 56 13 2 2 2" xfId="14489"/>
    <cellStyle name="Normal 56 13 2 3" xfId="14490"/>
    <cellStyle name="Normal 56 13 2 4" xfId="14487"/>
    <cellStyle name="Normal 56 13 3" xfId="14491"/>
    <cellStyle name="Normal 56 13 3 2" xfId="14492"/>
    <cellStyle name="Normal 56 13 4" xfId="14493"/>
    <cellStyle name="Normal 56 13 5" xfId="14486"/>
    <cellStyle name="Normal 56 14" xfId="4473"/>
    <cellStyle name="Normal 56 14 2" xfId="14495"/>
    <cellStyle name="Normal 56 14 2 2" xfId="14496"/>
    <cellStyle name="Normal 56 14 3" xfId="14497"/>
    <cellStyle name="Normal 56 14 4" xfId="14494"/>
    <cellStyle name="Normal 56 15" xfId="14498"/>
    <cellStyle name="Normal 56 15 2" xfId="14499"/>
    <cellStyle name="Normal 56 16" xfId="14500"/>
    <cellStyle name="Normal 56 17" xfId="14429"/>
    <cellStyle name="Normal 56 2" xfId="2920"/>
    <cellStyle name="Normal 56 2 2" xfId="2921"/>
    <cellStyle name="Normal 56 2 2 2" xfId="6355"/>
    <cellStyle name="Normal 56 2 2 2 2" xfId="14504"/>
    <cellStyle name="Normal 56 2 2 2 2 2" xfId="14505"/>
    <cellStyle name="Normal 56 2 2 2 3" xfId="14506"/>
    <cellStyle name="Normal 56 2 2 2 4" xfId="14503"/>
    <cellStyle name="Normal 56 2 2 3" xfId="14507"/>
    <cellStyle name="Normal 56 2 2 3 2" xfId="14508"/>
    <cellStyle name="Normal 56 2 2 4" xfId="14509"/>
    <cellStyle name="Normal 56 2 2 5" xfId="14502"/>
    <cellStyle name="Normal 56 2 3" xfId="2922"/>
    <cellStyle name="Normal 56 2 3 2" xfId="6356"/>
    <cellStyle name="Normal 56 2 3 2 2" xfId="14512"/>
    <cellStyle name="Normal 56 2 3 2 2 2" xfId="14513"/>
    <cellStyle name="Normal 56 2 3 2 3" xfId="14514"/>
    <cellStyle name="Normal 56 2 3 2 4" xfId="14511"/>
    <cellStyle name="Normal 56 2 3 3" xfId="14515"/>
    <cellStyle name="Normal 56 2 3 3 2" xfId="14516"/>
    <cellStyle name="Normal 56 2 3 4" xfId="14517"/>
    <cellStyle name="Normal 56 2 3 5" xfId="14510"/>
    <cellStyle name="Normal 56 2 4" xfId="4476"/>
    <cellStyle name="Normal 56 2 4 2" xfId="14519"/>
    <cellStyle name="Normal 56 2 4 2 2" xfId="14520"/>
    <cellStyle name="Normal 56 2 4 3" xfId="14521"/>
    <cellStyle name="Normal 56 2 4 4" xfId="14518"/>
    <cellStyle name="Normal 56 2 5" xfId="14522"/>
    <cellStyle name="Normal 56 2 5 2" xfId="14523"/>
    <cellStyle name="Normal 56 2 6" xfId="14524"/>
    <cellStyle name="Normal 56 2 7" xfId="14501"/>
    <cellStyle name="Normal 56 3" xfId="2923"/>
    <cellStyle name="Normal 56 3 2" xfId="2924"/>
    <cellStyle name="Normal 56 3 2 2" xfId="6357"/>
    <cellStyle name="Normal 56 3 2 2 2" xfId="14528"/>
    <cellStyle name="Normal 56 3 2 2 2 2" xfId="14529"/>
    <cellStyle name="Normal 56 3 2 2 3" xfId="14530"/>
    <cellStyle name="Normal 56 3 2 2 4" xfId="14527"/>
    <cellStyle name="Normal 56 3 2 3" xfId="14531"/>
    <cellStyle name="Normal 56 3 2 3 2" xfId="14532"/>
    <cellStyle name="Normal 56 3 2 4" xfId="14533"/>
    <cellStyle name="Normal 56 3 2 5" xfId="14526"/>
    <cellStyle name="Normal 56 3 3" xfId="2925"/>
    <cellStyle name="Normal 56 3 3 2" xfId="6358"/>
    <cellStyle name="Normal 56 3 3 2 2" xfId="14536"/>
    <cellStyle name="Normal 56 3 3 2 2 2" xfId="14537"/>
    <cellStyle name="Normal 56 3 3 2 3" xfId="14538"/>
    <cellStyle name="Normal 56 3 3 2 4" xfId="14535"/>
    <cellStyle name="Normal 56 3 3 3" xfId="14539"/>
    <cellStyle name="Normal 56 3 3 3 2" xfId="14540"/>
    <cellStyle name="Normal 56 3 3 4" xfId="14541"/>
    <cellStyle name="Normal 56 3 3 5" xfId="14534"/>
    <cellStyle name="Normal 56 3 4" xfId="4477"/>
    <cellStyle name="Normal 56 3 4 2" xfId="14543"/>
    <cellStyle name="Normal 56 3 4 2 2" xfId="14544"/>
    <cellStyle name="Normal 56 3 4 3" xfId="14545"/>
    <cellStyle name="Normal 56 3 4 4" xfId="14542"/>
    <cellStyle name="Normal 56 3 5" xfId="14546"/>
    <cellStyle name="Normal 56 3 5 2" xfId="14547"/>
    <cellStyle name="Normal 56 3 6" xfId="14548"/>
    <cellStyle name="Normal 56 3 7" xfId="14525"/>
    <cellStyle name="Normal 56 4" xfId="2926"/>
    <cellStyle name="Normal 56 4 2" xfId="2927"/>
    <cellStyle name="Normal 56 4 2 2" xfId="6359"/>
    <cellStyle name="Normal 56 4 2 2 2" xfId="14552"/>
    <cellStyle name="Normal 56 4 2 2 2 2" xfId="14553"/>
    <cellStyle name="Normal 56 4 2 2 3" xfId="14554"/>
    <cellStyle name="Normal 56 4 2 2 4" xfId="14551"/>
    <cellStyle name="Normal 56 4 2 3" xfId="14555"/>
    <cellStyle name="Normal 56 4 2 3 2" xfId="14556"/>
    <cellStyle name="Normal 56 4 2 4" xfId="14557"/>
    <cellStyle name="Normal 56 4 2 5" xfId="14550"/>
    <cellStyle name="Normal 56 4 3" xfId="2928"/>
    <cellStyle name="Normal 56 4 3 2" xfId="6360"/>
    <cellStyle name="Normal 56 4 3 2 2" xfId="14560"/>
    <cellStyle name="Normal 56 4 3 2 2 2" xfId="14561"/>
    <cellStyle name="Normal 56 4 3 2 3" xfId="14562"/>
    <cellStyle name="Normal 56 4 3 2 4" xfId="14559"/>
    <cellStyle name="Normal 56 4 3 3" xfId="14563"/>
    <cellStyle name="Normal 56 4 3 3 2" xfId="14564"/>
    <cellStyle name="Normal 56 4 3 4" xfId="14565"/>
    <cellStyle name="Normal 56 4 3 5" xfId="14558"/>
    <cellStyle name="Normal 56 4 4" xfId="4478"/>
    <cellStyle name="Normal 56 4 4 2" xfId="14567"/>
    <cellStyle name="Normal 56 4 4 2 2" xfId="14568"/>
    <cellStyle name="Normal 56 4 4 3" xfId="14569"/>
    <cellStyle name="Normal 56 4 4 4" xfId="14566"/>
    <cellStyle name="Normal 56 4 5" xfId="14570"/>
    <cellStyle name="Normal 56 4 5 2" xfId="14571"/>
    <cellStyle name="Normal 56 4 6" xfId="14572"/>
    <cellStyle name="Normal 56 4 7" xfId="14549"/>
    <cellStyle name="Normal 56 5" xfId="2929"/>
    <cellStyle name="Normal 56 5 2" xfId="2930"/>
    <cellStyle name="Normal 56 5 2 2" xfId="6361"/>
    <cellStyle name="Normal 56 5 2 2 2" xfId="14576"/>
    <cellStyle name="Normal 56 5 2 2 2 2" xfId="14577"/>
    <cellStyle name="Normal 56 5 2 2 3" xfId="14578"/>
    <cellStyle name="Normal 56 5 2 2 4" xfId="14575"/>
    <cellStyle name="Normal 56 5 2 3" xfId="14579"/>
    <cellStyle name="Normal 56 5 2 3 2" xfId="14580"/>
    <cellStyle name="Normal 56 5 2 4" xfId="14581"/>
    <cellStyle name="Normal 56 5 2 5" xfId="14574"/>
    <cellStyle name="Normal 56 5 3" xfId="2931"/>
    <cellStyle name="Normal 56 5 3 2" xfId="6362"/>
    <cellStyle name="Normal 56 5 3 2 2" xfId="14584"/>
    <cellStyle name="Normal 56 5 3 2 2 2" xfId="14585"/>
    <cellStyle name="Normal 56 5 3 2 3" xfId="14586"/>
    <cellStyle name="Normal 56 5 3 2 4" xfId="14583"/>
    <cellStyle name="Normal 56 5 3 3" xfId="14587"/>
    <cellStyle name="Normal 56 5 3 3 2" xfId="14588"/>
    <cellStyle name="Normal 56 5 3 4" xfId="14589"/>
    <cellStyle name="Normal 56 5 3 5" xfId="14582"/>
    <cellStyle name="Normal 56 5 4" xfId="4479"/>
    <cellStyle name="Normal 56 5 4 2" xfId="14591"/>
    <cellStyle name="Normal 56 5 4 2 2" xfId="14592"/>
    <cellStyle name="Normal 56 5 4 3" xfId="14593"/>
    <cellStyle name="Normal 56 5 4 4" xfId="14590"/>
    <cellStyle name="Normal 56 5 5" xfId="14594"/>
    <cellStyle name="Normal 56 5 5 2" xfId="14595"/>
    <cellStyle name="Normal 56 5 6" xfId="14596"/>
    <cellStyle name="Normal 56 5 7" xfId="14573"/>
    <cellStyle name="Normal 56 6" xfId="2932"/>
    <cellStyle name="Normal 56 6 2" xfId="2933"/>
    <cellStyle name="Normal 56 6 2 2" xfId="6363"/>
    <cellStyle name="Normal 56 6 2 2 2" xfId="14600"/>
    <cellStyle name="Normal 56 6 2 2 2 2" xfId="14601"/>
    <cellStyle name="Normal 56 6 2 2 3" xfId="14602"/>
    <cellStyle name="Normal 56 6 2 2 4" xfId="14599"/>
    <cellStyle name="Normal 56 6 2 3" xfId="14603"/>
    <cellStyle name="Normal 56 6 2 3 2" xfId="14604"/>
    <cellStyle name="Normal 56 6 2 4" xfId="14605"/>
    <cellStyle name="Normal 56 6 2 5" xfId="14598"/>
    <cellStyle name="Normal 56 6 3" xfId="2934"/>
    <cellStyle name="Normal 56 6 3 2" xfId="6364"/>
    <cellStyle name="Normal 56 6 3 2 2" xfId="14608"/>
    <cellStyle name="Normal 56 6 3 2 2 2" xfId="14609"/>
    <cellStyle name="Normal 56 6 3 2 3" xfId="14610"/>
    <cellStyle name="Normal 56 6 3 2 4" xfId="14607"/>
    <cellStyle name="Normal 56 6 3 3" xfId="14611"/>
    <cellStyle name="Normal 56 6 3 3 2" xfId="14612"/>
    <cellStyle name="Normal 56 6 3 4" xfId="14613"/>
    <cellStyle name="Normal 56 6 3 5" xfId="14606"/>
    <cellStyle name="Normal 56 6 4" xfId="4480"/>
    <cellStyle name="Normal 56 6 4 2" xfId="14615"/>
    <cellStyle name="Normal 56 6 4 2 2" xfId="14616"/>
    <cellStyle name="Normal 56 6 4 3" xfId="14617"/>
    <cellStyle name="Normal 56 6 4 4" xfId="14614"/>
    <cellStyle name="Normal 56 6 5" xfId="14618"/>
    <cellStyle name="Normal 56 6 5 2" xfId="14619"/>
    <cellStyle name="Normal 56 6 6" xfId="14620"/>
    <cellStyle name="Normal 56 6 7" xfId="14597"/>
    <cellStyle name="Normal 56 7" xfId="2935"/>
    <cellStyle name="Normal 56 7 2" xfId="2936"/>
    <cellStyle name="Normal 56 7 2 2" xfId="6365"/>
    <cellStyle name="Normal 56 7 2 2 2" xfId="14624"/>
    <cellStyle name="Normal 56 7 2 2 2 2" xfId="14625"/>
    <cellStyle name="Normal 56 7 2 2 3" xfId="14626"/>
    <cellStyle name="Normal 56 7 2 2 4" xfId="14623"/>
    <cellStyle name="Normal 56 7 2 3" xfId="14627"/>
    <cellStyle name="Normal 56 7 2 3 2" xfId="14628"/>
    <cellStyle name="Normal 56 7 2 4" xfId="14629"/>
    <cellStyle name="Normal 56 7 2 5" xfId="14622"/>
    <cellStyle name="Normal 56 7 3" xfId="2937"/>
    <cellStyle name="Normal 56 7 3 2" xfId="6366"/>
    <cellStyle name="Normal 56 7 3 2 2" xfId="14632"/>
    <cellStyle name="Normal 56 7 3 2 2 2" xfId="14633"/>
    <cellStyle name="Normal 56 7 3 2 3" xfId="14634"/>
    <cellStyle name="Normal 56 7 3 2 4" xfId="14631"/>
    <cellStyle name="Normal 56 7 3 3" xfId="14635"/>
    <cellStyle name="Normal 56 7 3 3 2" xfId="14636"/>
    <cellStyle name="Normal 56 7 3 4" xfId="14637"/>
    <cellStyle name="Normal 56 7 3 5" xfId="14630"/>
    <cellStyle name="Normal 56 7 4" xfId="4481"/>
    <cellStyle name="Normal 56 7 4 2" xfId="14639"/>
    <cellStyle name="Normal 56 7 4 2 2" xfId="14640"/>
    <cellStyle name="Normal 56 7 4 3" xfId="14641"/>
    <cellStyle name="Normal 56 7 4 4" xfId="14638"/>
    <cellStyle name="Normal 56 7 5" xfId="14642"/>
    <cellStyle name="Normal 56 7 5 2" xfId="14643"/>
    <cellStyle name="Normal 56 7 6" xfId="14644"/>
    <cellStyle name="Normal 56 7 7" xfId="14621"/>
    <cellStyle name="Normal 56 8" xfId="2938"/>
    <cellStyle name="Normal 56 8 2" xfId="2939"/>
    <cellStyle name="Normal 56 8 2 2" xfId="6367"/>
    <cellStyle name="Normal 56 8 2 2 2" xfId="14648"/>
    <cellStyle name="Normal 56 8 2 2 2 2" xfId="14649"/>
    <cellStyle name="Normal 56 8 2 2 3" xfId="14650"/>
    <cellStyle name="Normal 56 8 2 2 4" xfId="14647"/>
    <cellStyle name="Normal 56 8 2 3" xfId="14651"/>
    <cellStyle name="Normal 56 8 2 3 2" xfId="14652"/>
    <cellStyle name="Normal 56 8 2 4" xfId="14653"/>
    <cellStyle name="Normal 56 8 2 5" xfId="14646"/>
    <cellStyle name="Normal 56 8 3" xfId="2940"/>
    <cellStyle name="Normal 56 8 3 2" xfId="6368"/>
    <cellStyle name="Normal 56 8 3 2 2" xfId="14656"/>
    <cellStyle name="Normal 56 8 3 2 2 2" xfId="14657"/>
    <cellStyle name="Normal 56 8 3 2 3" xfId="14658"/>
    <cellStyle name="Normal 56 8 3 2 4" xfId="14655"/>
    <cellStyle name="Normal 56 8 3 3" xfId="14659"/>
    <cellStyle name="Normal 56 8 3 3 2" xfId="14660"/>
    <cellStyle name="Normal 56 8 3 4" xfId="14661"/>
    <cellStyle name="Normal 56 8 3 5" xfId="14654"/>
    <cellStyle name="Normal 56 8 4" xfId="4482"/>
    <cellStyle name="Normal 56 8 4 2" xfId="14663"/>
    <cellStyle name="Normal 56 8 4 2 2" xfId="14664"/>
    <cellStyle name="Normal 56 8 4 3" xfId="14665"/>
    <cellStyle name="Normal 56 8 4 4" xfId="14662"/>
    <cellStyle name="Normal 56 8 5" xfId="14666"/>
    <cellStyle name="Normal 56 8 5 2" xfId="14667"/>
    <cellStyle name="Normal 56 8 6" xfId="14668"/>
    <cellStyle name="Normal 56 8 7" xfId="14645"/>
    <cellStyle name="Normal 56 9" xfId="2941"/>
    <cellStyle name="Normal 56 9 2" xfId="2942"/>
    <cellStyle name="Normal 56 9 2 2" xfId="6369"/>
    <cellStyle name="Normal 56 9 2 2 2" xfId="14672"/>
    <cellStyle name="Normal 56 9 2 2 2 2" xfId="14673"/>
    <cellStyle name="Normal 56 9 2 2 3" xfId="14674"/>
    <cellStyle name="Normal 56 9 2 2 4" xfId="14671"/>
    <cellStyle name="Normal 56 9 2 3" xfId="14675"/>
    <cellStyle name="Normal 56 9 2 3 2" xfId="14676"/>
    <cellStyle name="Normal 56 9 2 4" xfId="14677"/>
    <cellStyle name="Normal 56 9 2 5" xfId="14670"/>
    <cellStyle name="Normal 56 9 3" xfId="2943"/>
    <cellStyle name="Normal 56 9 3 2" xfId="6370"/>
    <cellStyle name="Normal 56 9 3 2 2" xfId="14680"/>
    <cellStyle name="Normal 56 9 3 2 2 2" xfId="14681"/>
    <cellStyle name="Normal 56 9 3 2 3" xfId="14682"/>
    <cellStyle name="Normal 56 9 3 2 4" xfId="14679"/>
    <cellStyle name="Normal 56 9 3 3" xfId="14683"/>
    <cellStyle name="Normal 56 9 3 3 2" xfId="14684"/>
    <cellStyle name="Normal 56 9 3 4" xfId="14685"/>
    <cellStyle name="Normal 56 9 3 5" xfId="14678"/>
    <cellStyle name="Normal 56 9 4" xfId="4483"/>
    <cellStyle name="Normal 56 9 4 2" xfId="14687"/>
    <cellStyle name="Normal 56 9 4 2 2" xfId="14688"/>
    <cellStyle name="Normal 56 9 4 3" xfId="14689"/>
    <cellStyle name="Normal 56 9 4 4" xfId="14686"/>
    <cellStyle name="Normal 56 9 5" xfId="14690"/>
    <cellStyle name="Normal 56 9 5 2" xfId="14691"/>
    <cellStyle name="Normal 56 9 6" xfId="14692"/>
    <cellStyle name="Normal 56 9 7" xfId="14669"/>
    <cellStyle name="Normal 57" xfId="2944"/>
    <cellStyle name="Normal 57 10" xfId="2945"/>
    <cellStyle name="Normal 57 10 2" xfId="2946"/>
    <cellStyle name="Normal 57 10 2 2" xfId="6371"/>
    <cellStyle name="Normal 57 10 2 2 2" xfId="14697"/>
    <cellStyle name="Normal 57 10 2 2 2 2" xfId="14698"/>
    <cellStyle name="Normal 57 10 2 2 3" xfId="14699"/>
    <cellStyle name="Normal 57 10 2 2 4" xfId="14696"/>
    <cellStyle name="Normal 57 10 2 3" xfId="14700"/>
    <cellStyle name="Normal 57 10 2 3 2" xfId="14701"/>
    <cellStyle name="Normal 57 10 2 4" xfId="14702"/>
    <cellStyle name="Normal 57 10 2 5" xfId="14695"/>
    <cellStyle name="Normal 57 10 3" xfId="2947"/>
    <cellStyle name="Normal 57 10 3 2" xfId="6372"/>
    <cellStyle name="Normal 57 10 3 2 2" xfId="14705"/>
    <cellStyle name="Normal 57 10 3 2 2 2" xfId="14706"/>
    <cellStyle name="Normal 57 10 3 2 3" xfId="14707"/>
    <cellStyle name="Normal 57 10 3 2 4" xfId="14704"/>
    <cellStyle name="Normal 57 10 3 3" xfId="14708"/>
    <cellStyle name="Normal 57 10 3 3 2" xfId="14709"/>
    <cellStyle name="Normal 57 10 3 4" xfId="14710"/>
    <cellStyle name="Normal 57 10 3 5" xfId="14703"/>
    <cellStyle name="Normal 57 10 4" xfId="4485"/>
    <cellStyle name="Normal 57 10 4 2" xfId="14712"/>
    <cellStyle name="Normal 57 10 4 2 2" xfId="14713"/>
    <cellStyle name="Normal 57 10 4 3" xfId="14714"/>
    <cellStyle name="Normal 57 10 4 4" xfId="14711"/>
    <cellStyle name="Normal 57 10 5" xfId="14715"/>
    <cellStyle name="Normal 57 10 5 2" xfId="14716"/>
    <cellStyle name="Normal 57 10 6" xfId="14717"/>
    <cellStyle name="Normal 57 10 7" xfId="14694"/>
    <cellStyle name="Normal 57 11" xfId="2948"/>
    <cellStyle name="Normal 57 11 2" xfId="2949"/>
    <cellStyle name="Normal 57 11 2 2" xfId="6373"/>
    <cellStyle name="Normal 57 11 2 2 2" xfId="14721"/>
    <cellStyle name="Normal 57 11 2 2 2 2" xfId="14722"/>
    <cellStyle name="Normal 57 11 2 2 3" xfId="14723"/>
    <cellStyle name="Normal 57 11 2 2 4" xfId="14720"/>
    <cellStyle name="Normal 57 11 2 3" xfId="14724"/>
    <cellStyle name="Normal 57 11 2 3 2" xfId="14725"/>
    <cellStyle name="Normal 57 11 2 4" xfId="14726"/>
    <cellStyle name="Normal 57 11 2 5" xfId="14719"/>
    <cellStyle name="Normal 57 11 3" xfId="2950"/>
    <cellStyle name="Normal 57 11 3 2" xfId="6374"/>
    <cellStyle name="Normal 57 11 3 2 2" xfId="14729"/>
    <cellStyle name="Normal 57 11 3 2 2 2" xfId="14730"/>
    <cellStyle name="Normal 57 11 3 2 3" xfId="14731"/>
    <cellStyle name="Normal 57 11 3 2 4" xfId="14728"/>
    <cellStyle name="Normal 57 11 3 3" xfId="14732"/>
    <cellStyle name="Normal 57 11 3 3 2" xfId="14733"/>
    <cellStyle name="Normal 57 11 3 4" xfId="14734"/>
    <cellStyle name="Normal 57 11 3 5" xfId="14727"/>
    <cellStyle name="Normal 57 11 4" xfId="4486"/>
    <cellStyle name="Normal 57 11 4 2" xfId="14736"/>
    <cellStyle name="Normal 57 11 4 2 2" xfId="14737"/>
    <cellStyle name="Normal 57 11 4 3" xfId="14738"/>
    <cellStyle name="Normal 57 11 4 4" xfId="14735"/>
    <cellStyle name="Normal 57 11 5" xfId="14739"/>
    <cellStyle name="Normal 57 11 5 2" xfId="14740"/>
    <cellStyle name="Normal 57 11 6" xfId="14741"/>
    <cellStyle name="Normal 57 11 7" xfId="14718"/>
    <cellStyle name="Normal 57 12" xfId="2951"/>
    <cellStyle name="Normal 57 12 2" xfId="6375"/>
    <cellStyle name="Normal 57 12 2 2" xfId="14744"/>
    <cellStyle name="Normal 57 12 2 2 2" xfId="14745"/>
    <cellStyle name="Normal 57 12 2 3" xfId="14746"/>
    <cellStyle name="Normal 57 12 2 4" xfId="14743"/>
    <cellStyle name="Normal 57 12 3" xfId="14747"/>
    <cellStyle name="Normal 57 12 3 2" xfId="14748"/>
    <cellStyle name="Normal 57 12 4" xfId="14749"/>
    <cellStyle name="Normal 57 12 5" xfId="14742"/>
    <cellStyle name="Normal 57 13" xfId="2952"/>
    <cellStyle name="Normal 57 13 2" xfId="6376"/>
    <cellStyle name="Normal 57 13 2 2" xfId="14752"/>
    <cellStyle name="Normal 57 13 2 2 2" xfId="14753"/>
    <cellStyle name="Normal 57 13 2 3" xfId="14754"/>
    <cellStyle name="Normal 57 13 2 4" xfId="14751"/>
    <cellStyle name="Normal 57 13 3" xfId="14755"/>
    <cellStyle name="Normal 57 13 3 2" xfId="14756"/>
    <cellStyle name="Normal 57 13 4" xfId="14757"/>
    <cellStyle name="Normal 57 13 5" xfId="14750"/>
    <cellStyle name="Normal 57 14" xfId="4484"/>
    <cellStyle name="Normal 57 14 2" xfId="14759"/>
    <cellStyle name="Normal 57 14 2 2" xfId="14760"/>
    <cellStyle name="Normal 57 14 3" xfId="14761"/>
    <cellStyle name="Normal 57 14 4" xfId="14758"/>
    <cellStyle name="Normal 57 15" xfId="14762"/>
    <cellStyle name="Normal 57 15 2" xfId="14763"/>
    <cellStyle name="Normal 57 16" xfId="14764"/>
    <cellStyle name="Normal 57 17" xfId="14693"/>
    <cellStyle name="Normal 57 2" xfId="2953"/>
    <cellStyle name="Normal 57 2 2" xfId="2954"/>
    <cellStyle name="Normal 57 2 2 2" xfId="6377"/>
    <cellStyle name="Normal 57 2 2 2 2" xfId="14768"/>
    <cellStyle name="Normal 57 2 2 2 2 2" xfId="14769"/>
    <cellStyle name="Normal 57 2 2 2 3" xfId="14770"/>
    <cellStyle name="Normal 57 2 2 2 4" xfId="14767"/>
    <cellStyle name="Normal 57 2 2 3" xfId="14771"/>
    <cellStyle name="Normal 57 2 2 3 2" xfId="14772"/>
    <cellStyle name="Normal 57 2 2 4" xfId="14773"/>
    <cellStyle name="Normal 57 2 2 5" xfId="14766"/>
    <cellStyle name="Normal 57 2 3" xfId="2955"/>
    <cellStyle name="Normal 57 2 3 2" xfId="6378"/>
    <cellStyle name="Normal 57 2 3 2 2" xfId="14776"/>
    <cellStyle name="Normal 57 2 3 2 2 2" xfId="14777"/>
    <cellStyle name="Normal 57 2 3 2 3" xfId="14778"/>
    <cellStyle name="Normal 57 2 3 2 4" xfId="14775"/>
    <cellStyle name="Normal 57 2 3 3" xfId="14779"/>
    <cellStyle name="Normal 57 2 3 3 2" xfId="14780"/>
    <cellStyle name="Normal 57 2 3 4" xfId="14781"/>
    <cellStyle name="Normal 57 2 3 5" xfId="14774"/>
    <cellStyle name="Normal 57 2 4" xfId="4487"/>
    <cellStyle name="Normal 57 2 4 2" xfId="14783"/>
    <cellStyle name="Normal 57 2 4 2 2" xfId="14784"/>
    <cellStyle name="Normal 57 2 4 3" xfId="14785"/>
    <cellStyle name="Normal 57 2 4 4" xfId="14782"/>
    <cellStyle name="Normal 57 2 5" xfId="14786"/>
    <cellStyle name="Normal 57 2 5 2" xfId="14787"/>
    <cellStyle name="Normal 57 2 6" xfId="14788"/>
    <cellStyle name="Normal 57 2 7" xfId="14765"/>
    <cellStyle name="Normal 57 3" xfId="2956"/>
    <cellStyle name="Normal 57 3 2" xfId="2957"/>
    <cellStyle name="Normal 57 3 2 2" xfId="6379"/>
    <cellStyle name="Normal 57 3 2 2 2" xfId="14792"/>
    <cellStyle name="Normal 57 3 2 2 2 2" xfId="14793"/>
    <cellStyle name="Normal 57 3 2 2 3" xfId="14794"/>
    <cellStyle name="Normal 57 3 2 2 4" xfId="14791"/>
    <cellStyle name="Normal 57 3 2 3" xfId="14795"/>
    <cellStyle name="Normal 57 3 2 3 2" xfId="14796"/>
    <cellStyle name="Normal 57 3 2 4" xfId="14797"/>
    <cellStyle name="Normal 57 3 2 5" xfId="14790"/>
    <cellStyle name="Normal 57 3 3" xfId="2958"/>
    <cellStyle name="Normal 57 3 3 2" xfId="6380"/>
    <cellStyle name="Normal 57 3 3 2 2" xfId="14800"/>
    <cellStyle name="Normal 57 3 3 2 2 2" xfId="14801"/>
    <cellStyle name="Normal 57 3 3 2 3" xfId="14802"/>
    <cellStyle name="Normal 57 3 3 2 4" xfId="14799"/>
    <cellStyle name="Normal 57 3 3 3" xfId="14803"/>
    <cellStyle name="Normal 57 3 3 3 2" xfId="14804"/>
    <cellStyle name="Normal 57 3 3 4" xfId="14805"/>
    <cellStyle name="Normal 57 3 3 5" xfId="14798"/>
    <cellStyle name="Normal 57 3 4" xfId="4488"/>
    <cellStyle name="Normal 57 3 4 2" xfId="14807"/>
    <cellStyle name="Normal 57 3 4 2 2" xfId="14808"/>
    <cellStyle name="Normal 57 3 4 3" xfId="14809"/>
    <cellStyle name="Normal 57 3 4 4" xfId="14806"/>
    <cellStyle name="Normal 57 3 5" xfId="14810"/>
    <cellStyle name="Normal 57 3 5 2" xfId="14811"/>
    <cellStyle name="Normal 57 3 6" xfId="14812"/>
    <cellStyle name="Normal 57 3 7" xfId="14789"/>
    <cellStyle name="Normal 57 4" xfId="2959"/>
    <cellStyle name="Normal 57 4 2" xfId="2960"/>
    <cellStyle name="Normal 57 4 2 2" xfId="6381"/>
    <cellStyle name="Normal 57 4 2 2 2" xfId="14816"/>
    <cellStyle name="Normal 57 4 2 2 2 2" xfId="14817"/>
    <cellStyle name="Normal 57 4 2 2 3" xfId="14818"/>
    <cellStyle name="Normal 57 4 2 2 4" xfId="14815"/>
    <cellStyle name="Normal 57 4 2 3" xfId="14819"/>
    <cellStyle name="Normal 57 4 2 3 2" xfId="14820"/>
    <cellStyle name="Normal 57 4 2 4" xfId="14821"/>
    <cellStyle name="Normal 57 4 2 5" xfId="14814"/>
    <cellStyle name="Normal 57 4 3" xfId="2961"/>
    <cellStyle name="Normal 57 4 3 2" xfId="6382"/>
    <cellStyle name="Normal 57 4 3 2 2" xfId="14824"/>
    <cellStyle name="Normal 57 4 3 2 2 2" xfId="14825"/>
    <cellStyle name="Normal 57 4 3 2 3" xfId="14826"/>
    <cellStyle name="Normal 57 4 3 2 4" xfId="14823"/>
    <cellStyle name="Normal 57 4 3 3" xfId="14827"/>
    <cellStyle name="Normal 57 4 3 3 2" xfId="14828"/>
    <cellStyle name="Normal 57 4 3 4" xfId="14829"/>
    <cellStyle name="Normal 57 4 3 5" xfId="14822"/>
    <cellStyle name="Normal 57 4 4" xfId="4489"/>
    <cellStyle name="Normal 57 4 4 2" xfId="14831"/>
    <cellStyle name="Normal 57 4 4 2 2" xfId="14832"/>
    <cellStyle name="Normal 57 4 4 3" xfId="14833"/>
    <cellStyle name="Normal 57 4 4 4" xfId="14830"/>
    <cellStyle name="Normal 57 4 5" xfId="14834"/>
    <cellStyle name="Normal 57 4 5 2" xfId="14835"/>
    <cellStyle name="Normal 57 4 6" xfId="14836"/>
    <cellStyle name="Normal 57 4 7" xfId="14813"/>
    <cellStyle name="Normal 57 5" xfId="2962"/>
    <cellStyle name="Normal 57 5 2" xfId="2963"/>
    <cellStyle name="Normal 57 5 2 2" xfId="6383"/>
    <cellStyle name="Normal 57 5 2 2 2" xfId="14840"/>
    <cellStyle name="Normal 57 5 2 2 2 2" xfId="14841"/>
    <cellStyle name="Normal 57 5 2 2 3" xfId="14842"/>
    <cellStyle name="Normal 57 5 2 2 4" xfId="14839"/>
    <cellStyle name="Normal 57 5 2 3" xfId="14843"/>
    <cellStyle name="Normal 57 5 2 3 2" xfId="14844"/>
    <cellStyle name="Normal 57 5 2 4" xfId="14845"/>
    <cellStyle name="Normal 57 5 2 5" xfId="14838"/>
    <cellStyle name="Normal 57 5 3" xfId="2964"/>
    <cellStyle name="Normal 57 5 3 2" xfId="6384"/>
    <cellStyle name="Normal 57 5 3 2 2" xfId="14848"/>
    <cellStyle name="Normal 57 5 3 2 2 2" xfId="14849"/>
    <cellStyle name="Normal 57 5 3 2 3" xfId="14850"/>
    <cellStyle name="Normal 57 5 3 2 4" xfId="14847"/>
    <cellStyle name="Normal 57 5 3 3" xfId="14851"/>
    <cellStyle name="Normal 57 5 3 3 2" xfId="14852"/>
    <cellStyle name="Normal 57 5 3 4" xfId="14853"/>
    <cellStyle name="Normal 57 5 3 5" xfId="14846"/>
    <cellStyle name="Normal 57 5 4" xfId="4490"/>
    <cellStyle name="Normal 57 5 4 2" xfId="14855"/>
    <cellStyle name="Normal 57 5 4 2 2" xfId="14856"/>
    <cellStyle name="Normal 57 5 4 3" xfId="14857"/>
    <cellStyle name="Normal 57 5 4 4" xfId="14854"/>
    <cellStyle name="Normal 57 5 5" xfId="14858"/>
    <cellStyle name="Normal 57 5 5 2" xfId="14859"/>
    <cellStyle name="Normal 57 5 6" xfId="14860"/>
    <cellStyle name="Normal 57 5 7" xfId="14837"/>
    <cellStyle name="Normal 57 6" xfId="2965"/>
    <cellStyle name="Normal 57 6 2" xfId="2966"/>
    <cellStyle name="Normal 57 6 2 2" xfId="6385"/>
    <cellStyle name="Normal 57 6 2 2 2" xfId="14864"/>
    <cellStyle name="Normal 57 6 2 2 2 2" xfId="14865"/>
    <cellStyle name="Normal 57 6 2 2 3" xfId="14866"/>
    <cellStyle name="Normal 57 6 2 2 4" xfId="14863"/>
    <cellStyle name="Normal 57 6 2 3" xfId="14867"/>
    <cellStyle name="Normal 57 6 2 3 2" xfId="14868"/>
    <cellStyle name="Normal 57 6 2 4" xfId="14869"/>
    <cellStyle name="Normal 57 6 2 5" xfId="14862"/>
    <cellStyle name="Normal 57 6 3" xfId="2967"/>
    <cellStyle name="Normal 57 6 3 2" xfId="6386"/>
    <cellStyle name="Normal 57 6 3 2 2" xfId="14872"/>
    <cellStyle name="Normal 57 6 3 2 2 2" xfId="14873"/>
    <cellStyle name="Normal 57 6 3 2 3" xfId="14874"/>
    <cellStyle name="Normal 57 6 3 2 4" xfId="14871"/>
    <cellStyle name="Normal 57 6 3 3" xfId="14875"/>
    <cellStyle name="Normal 57 6 3 3 2" xfId="14876"/>
    <cellStyle name="Normal 57 6 3 4" xfId="14877"/>
    <cellStyle name="Normal 57 6 3 5" xfId="14870"/>
    <cellStyle name="Normal 57 6 4" xfId="4491"/>
    <cellStyle name="Normal 57 6 4 2" xfId="14879"/>
    <cellStyle name="Normal 57 6 4 2 2" xfId="14880"/>
    <cellStyle name="Normal 57 6 4 3" xfId="14881"/>
    <cellStyle name="Normal 57 6 4 4" xfId="14878"/>
    <cellStyle name="Normal 57 6 5" xfId="14882"/>
    <cellStyle name="Normal 57 6 5 2" xfId="14883"/>
    <cellStyle name="Normal 57 6 6" xfId="14884"/>
    <cellStyle name="Normal 57 6 7" xfId="14861"/>
    <cellStyle name="Normal 57 7" xfId="2968"/>
    <cellStyle name="Normal 57 7 2" xfId="2969"/>
    <cellStyle name="Normal 57 7 2 2" xfId="6387"/>
    <cellStyle name="Normal 57 7 2 2 2" xfId="14888"/>
    <cellStyle name="Normal 57 7 2 2 2 2" xfId="14889"/>
    <cellStyle name="Normal 57 7 2 2 3" xfId="14890"/>
    <cellStyle name="Normal 57 7 2 2 4" xfId="14887"/>
    <cellStyle name="Normal 57 7 2 3" xfId="14891"/>
    <cellStyle name="Normal 57 7 2 3 2" xfId="14892"/>
    <cellStyle name="Normal 57 7 2 4" xfId="14893"/>
    <cellStyle name="Normal 57 7 2 5" xfId="14886"/>
    <cellStyle name="Normal 57 7 3" xfId="2970"/>
    <cellStyle name="Normal 57 7 3 2" xfId="6388"/>
    <cellStyle name="Normal 57 7 3 2 2" xfId="14896"/>
    <cellStyle name="Normal 57 7 3 2 2 2" xfId="14897"/>
    <cellStyle name="Normal 57 7 3 2 3" xfId="14898"/>
    <cellStyle name="Normal 57 7 3 2 4" xfId="14895"/>
    <cellStyle name="Normal 57 7 3 3" xfId="14899"/>
    <cellStyle name="Normal 57 7 3 3 2" xfId="14900"/>
    <cellStyle name="Normal 57 7 3 4" xfId="14901"/>
    <cellStyle name="Normal 57 7 3 5" xfId="14894"/>
    <cellStyle name="Normal 57 7 4" xfId="4492"/>
    <cellStyle name="Normal 57 7 4 2" xfId="14903"/>
    <cellStyle name="Normal 57 7 4 2 2" xfId="14904"/>
    <cellStyle name="Normal 57 7 4 3" xfId="14905"/>
    <cellStyle name="Normal 57 7 4 4" xfId="14902"/>
    <cellStyle name="Normal 57 7 5" xfId="14906"/>
    <cellStyle name="Normal 57 7 5 2" xfId="14907"/>
    <cellStyle name="Normal 57 7 6" xfId="14908"/>
    <cellStyle name="Normal 57 7 7" xfId="14885"/>
    <cellStyle name="Normal 57 8" xfId="2971"/>
    <cellStyle name="Normal 57 8 2" xfId="2972"/>
    <cellStyle name="Normal 57 8 2 2" xfId="6389"/>
    <cellStyle name="Normal 57 8 2 2 2" xfId="14912"/>
    <cellStyle name="Normal 57 8 2 2 2 2" xfId="14913"/>
    <cellStyle name="Normal 57 8 2 2 3" xfId="14914"/>
    <cellStyle name="Normal 57 8 2 2 4" xfId="14911"/>
    <cellStyle name="Normal 57 8 2 3" xfId="14915"/>
    <cellStyle name="Normal 57 8 2 3 2" xfId="14916"/>
    <cellStyle name="Normal 57 8 2 4" xfId="14917"/>
    <cellStyle name="Normal 57 8 2 5" xfId="14910"/>
    <cellStyle name="Normal 57 8 3" xfId="2973"/>
    <cellStyle name="Normal 57 8 3 2" xfId="6390"/>
    <cellStyle name="Normal 57 8 3 2 2" xfId="14920"/>
    <cellStyle name="Normal 57 8 3 2 2 2" xfId="14921"/>
    <cellStyle name="Normal 57 8 3 2 3" xfId="14922"/>
    <cellStyle name="Normal 57 8 3 2 4" xfId="14919"/>
    <cellStyle name="Normal 57 8 3 3" xfId="14923"/>
    <cellStyle name="Normal 57 8 3 3 2" xfId="14924"/>
    <cellStyle name="Normal 57 8 3 4" xfId="14925"/>
    <cellStyle name="Normal 57 8 3 5" xfId="14918"/>
    <cellStyle name="Normal 57 8 4" xfId="4493"/>
    <cellStyle name="Normal 57 8 4 2" xfId="14927"/>
    <cellStyle name="Normal 57 8 4 2 2" xfId="14928"/>
    <cellStyle name="Normal 57 8 4 3" xfId="14929"/>
    <cellStyle name="Normal 57 8 4 4" xfId="14926"/>
    <cellStyle name="Normal 57 8 5" xfId="14930"/>
    <cellStyle name="Normal 57 8 5 2" xfId="14931"/>
    <cellStyle name="Normal 57 8 6" xfId="14932"/>
    <cellStyle name="Normal 57 8 7" xfId="14909"/>
    <cellStyle name="Normal 57 9" xfId="2974"/>
    <cellStyle name="Normal 57 9 2" xfId="2975"/>
    <cellStyle name="Normal 57 9 2 2" xfId="6391"/>
    <cellStyle name="Normal 57 9 2 2 2" xfId="14936"/>
    <cellStyle name="Normal 57 9 2 2 2 2" xfId="14937"/>
    <cellStyle name="Normal 57 9 2 2 3" xfId="14938"/>
    <cellStyle name="Normal 57 9 2 2 4" xfId="14935"/>
    <cellStyle name="Normal 57 9 2 3" xfId="14939"/>
    <cellStyle name="Normal 57 9 2 3 2" xfId="14940"/>
    <cellStyle name="Normal 57 9 2 4" xfId="14941"/>
    <cellStyle name="Normal 57 9 2 5" xfId="14934"/>
    <cellStyle name="Normal 57 9 3" xfId="2976"/>
    <cellStyle name="Normal 57 9 3 2" xfId="6392"/>
    <cellStyle name="Normal 57 9 3 2 2" xfId="14944"/>
    <cellStyle name="Normal 57 9 3 2 2 2" xfId="14945"/>
    <cellStyle name="Normal 57 9 3 2 3" xfId="14946"/>
    <cellStyle name="Normal 57 9 3 2 4" xfId="14943"/>
    <cellStyle name="Normal 57 9 3 3" xfId="14947"/>
    <cellStyle name="Normal 57 9 3 3 2" xfId="14948"/>
    <cellStyle name="Normal 57 9 3 4" xfId="14949"/>
    <cellStyle name="Normal 57 9 3 5" xfId="14942"/>
    <cellStyle name="Normal 57 9 4" xfId="4494"/>
    <cellStyle name="Normal 57 9 4 2" xfId="14951"/>
    <cellStyle name="Normal 57 9 4 2 2" xfId="14952"/>
    <cellStyle name="Normal 57 9 4 3" xfId="14953"/>
    <cellStyle name="Normal 57 9 4 4" xfId="14950"/>
    <cellStyle name="Normal 57 9 5" xfId="14954"/>
    <cellStyle name="Normal 57 9 5 2" xfId="14955"/>
    <cellStyle name="Normal 57 9 6" xfId="14956"/>
    <cellStyle name="Normal 57 9 7" xfId="14933"/>
    <cellStyle name="Normal 58" xfId="2977"/>
    <cellStyle name="Normal 58 10" xfId="2978"/>
    <cellStyle name="Normal 58 10 2" xfId="2979"/>
    <cellStyle name="Normal 58 10 2 2" xfId="6393"/>
    <cellStyle name="Normal 58 10 2 2 2" xfId="14961"/>
    <cellStyle name="Normal 58 10 2 2 2 2" xfId="14962"/>
    <cellStyle name="Normal 58 10 2 2 3" xfId="14963"/>
    <cellStyle name="Normal 58 10 2 2 4" xfId="14960"/>
    <cellStyle name="Normal 58 10 2 3" xfId="14964"/>
    <cellStyle name="Normal 58 10 2 3 2" xfId="14965"/>
    <cellStyle name="Normal 58 10 2 4" xfId="14966"/>
    <cellStyle name="Normal 58 10 2 5" xfId="14959"/>
    <cellStyle name="Normal 58 10 3" xfId="2980"/>
    <cellStyle name="Normal 58 10 3 2" xfId="6394"/>
    <cellStyle name="Normal 58 10 3 2 2" xfId="14969"/>
    <cellStyle name="Normal 58 10 3 2 2 2" xfId="14970"/>
    <cellStyle name="Normal 58 10 3 2 3" xfId="14971"/>
    <cellStyle name="Normal 58 10 3 2 4" xfId="14968"/>
    <cellStyle name="Normal 58 10 3 3" xfId="14972"/>
    <cellStyle name="Normal 58 10 3 3 2" xfId="14973"/>
    <cellStyle name="Normal 58 10 3 4" xfId="14974"/>
    <cellStyle name="Normal 58 10 3 5" xfId="14967"/>
    <cellStyle name="Normal 58 10 4" xfId="4496"/>
    <cellStyle name="Normal 58 10 4 2" xfId="14976"/>
    <cellStyle name="Normal 58 10 4 2 2" xfId="14977"/>
    <cellStyle name="Normal 58 10 4 3" xfId="14978"/>
    <cellStyle name="Normal 58 10 4 4" xfId="14975"/>
    <cellStyle name="Normal 58 10 5" xfId="14979"/>
    <cellStyle name="Normal 58 10 5 2" xfId="14980"/>
    <cellStyle name="Normal 58 10 6" xfId="14981"/>
    <cellStyle name="Normal 58 10 7" xfId="14958"/>
    <cellStyle name="Normal 58 11" xfId="2981"/>
    <cellStyle name="Normal 58 11 2" xfId="2982"/>
    <cellStyle name="Normal 58 11 2 2" xfId="6395"/>
    <cellStyle name="Normal 58 11 2 2 2" xfId="14985"/>
    <cellStyle name="Normal 58 11 2 2 2 2" xfId="14986"/>
    <cellStyle name="Normal 58 11 2 2 3" xfId="14987"/>
    <cellStyle name="Normal 58 11 2 2 4" xfId="14984"/>
    <cellStyle name="Normal 58 11 2 3" xfId="14988"/>
    <cellStyle name="Normal 58 11 2 3 2" xfId="14989"/>
    <cellStyle name="Normal 58 11 2 4" xfId="14990"/>
    <cellStyle name="Normal 58 11 2 5" xfId="14983"/>
    <cellStyle name="Normal 58 11 3" xfId="2983"/>
    <cellStyle name="Normal 58 11 3 2" xfId="6396"/>
    <cellStyle name="Normal 58 11 3 2 2" xfId="14993"/>
    <cellStyle name="Normal 58 11 3 2 2 2" xfId="14994"/>
    <cellStyle name="Normal 58 11 3 2 3" xfId="14995"/>
    <cellStyle name="Normal 58 11 3 2 4" xfId="14992"/>
    <cellStyle name="Normal 58 11 3 3" xfId="14996"/>
    <cellStyle name="Normal 58 11 3 3 2" xfId="14997"/>
    <cellStyle name="Normal 58 11 3 4" xfId="14998"/>
    <cellStyle name="Normal 58 11 3 5" xfId="14991"/>
    <cellStyle name="Normal 58 11 4" xfId="4497"/>
    <cellStyle name="Normal 58 11 4 2" xfId="15000"/>
    <cellStyle name="Normal 58 11 4 2 2" xfId="15001"/>
    <cellStyle name="Normal 58 11 4 3" xfId="15002"/>
    <cellStyle name="Normal 58 11 4 4" xfId="14999"/>
    <cellStyle name="Normal 58 11 5" xfId="15003"/>
    <cellStyle name="Normal 58 11 5 2" xfId="15004"/>
    <cellStyle name="Normal 58 11 6" xfId="15005"/>
    <cellStyle name="Normal 58 11 7" xfId="14982"/>
    <cellStyle name="Normal 58 12" xfId="2984"/>
    <cellStyle name="Normal 58 12 2" xfId="6397"/>
    <cellStyle name="Normal 58 12 2 2" xfId="15008"/>
    <cellStyle name="Normal 58 12 2 2 2" xfId="15009"/>
    <cellStyle name="Normal 58 12 2 3" xfId="15010"/>
    <cellStyle name="Normal 58 12 2 4" xfId="15007"/>
    <cellStyle name="Normal 58 12 3" xfId="15011"/>
    <cellStyle name="Normal 58 12 3 2" xfId="15012"/>
    <cellStyle name="Normal 58 12 4" xfId="15013"/>
    <cellStyle name="Normal 58 12 5" xfId="15006"/>
    <cellStyle name="Normal 58 13" xfId="2985"/>
    <cellStyle name="Normal 58 13 2" xfId="6398"/>
    <cellStyle name="Normal 58 13 2 2" xfId="15016"/>
    <cellStyle name="Normal 58 13 2 2 2" xfId="15017"/>
    <cellStyle name="Normal 58 13 2 3" xfId="15018"/>
    <cellStyle name="Normal 58 13 2 4" xfId="15015"/>
    <cellStyle name="Normal 58 13 3" xfId="15019"/>
    <cellStyle name="Normal 58 13 3 2" xfId="15020"/>
    <cellStyle name="Normal 58 13 4" xfId="15021"/>
    <cellStyle name="Normal 58 13 5" xfId="15014"/>
    <cellStyle name="Normal 58 14" xfId="4495"/>
    <cellStyle name="Normal 58 14 2" xfId="15023"/>
    <cellStyle name="Normal 58 14 2 2" xfId="15024"/>
    <cellStyle name="Normal 58 14 3" xfId="15025"/>
    <cellStyle name="Normal 58 14 4" xfId="15022"/>
    <cellStyle name="Normal 58 15" xfId="15026"/>
    <cellStyle name="Normal 58 15 2" xfId="15027"/>
    <cellStyle name="Normal 58 16" xfId="15028"/>
    <cellStyle name="Normal 58 17" xfId="14957"/>
    <cellStyle name="Normal 58 2" xfId="2986"/>
    <cellStyle name="Normal 58 2 2" xfId="2987"/>
    <cellStyle name="Normal 58 2 2 2" xfId="6399"/>
    <cellStyle name="Normal 58 2 2 2 2" xfId="15032"/>
    <cellStyle name="Normal 58 2 2 2 2 2" xfId="15033"/>
    <cellStyle name="Normal 58 2 2 2 3" xfId="15034"/>
    <cellStyle name="Normal 58 2 2 2 4" xfId="15031"/>
    <cellStyle name="Normal 58 2 2 3" xfId="15035"/>
    <cellStyle name="Normal 58 2 2 3 2" xfId="15036"/>
    <cellStyle name="Normal 58 2 2 4" xfId="15037"/>
    <cellStyle name="Normal 58 2 2 5" xfId="15030"/>
    <cellStyle name="Normal 58 2 3" xfId="2988"/>
    <cellStyle name="Normal 58 2 3 2" xfId="6400"/>
    <cellStyle name="Normal 58 2 3 2 2" xfId="15040"/>
    <cellStyle name="Normal 58 2 3 2 2 2" xfId="15041"/>
    <cellStyle name="Normal 58 2 3 2 3" xfId="15042"/>
    <cellStyle name="Normal 58 2 3 2 4" xfId="15039"/>
    <cellStyle name="Normal 58 2 3 3" xfId="15043"/>
    <cellStyle name="Normal 58 2 3 3 2" xfId="15044"/>
    <cellStyle name="Normal 58 2 3 4" xfId="15045"/>
    <cellStyle name="Normal 58 2 3 5" xfId="15038"/>
    <cellStyle name="Normal 58 2 4" xfId="4498"/>
    <cellStyle name="Normal 58 2 4 2" xfId="15047"/>
    <cellStyle name="Normal 58 2 4 2 2" xfId="15048"/>
    <cellStyle name="Normal 58 2 4 3" xfId="15049"/>
    <cellStyle name="Normal 58 2 4 4" xfId="15046"/>
    <cellStyle name="Normal 58 2 5" xfId="15050"/>
    <cellStyle name="Normal 58 2 5 2" xfId="15051"/>
    <cellStyle name="Normal 58 2 6" xfId="15052"/>
    <cellStyle name="Normal 58 2 7" xfId="15029"/>
    <cellStyle name="Normal 58 3" xfId="2989"/>
    <cellStyle name="Normal 58 3 2" xfId="2990"/>
    <cellStyle name="Normal 58 3 2 2" xfId="6401"/>
    <cellStyle name="Normal 58 3 2 2 2" xfId="15056"/>
    <cellStyle name="Normal 58 3 2 2 2 2" xfId="15057"/>
    <cellStyle name="Normal 58 3 2 2 3" xfId="15058"/>
    <cellStyle name="Normal 58 3 2 2 4" xfId="15055"/>
    <cellStyle name="Normal 58 3 2 3" xfId="15059"/>
    <cellStyle name="Normal 58 3 2 3 2" xfId="15060"/>
    <cellStyle name="Normal 58 3 2 4" xfId="15061"/>
    <cellStyle name="Normal 58 3 2 5" xfId="15054"/>
    <cellStyle name="Normal 58 3 3" xfId="2991"/>
    <cellStyle name="Normal 58 3 3 2" xfId="6402"/>
    <cellStyle name="Normal 58 3 3 2 2" xfId="15064"/>
    <cellStyle name="Normal 58 3 3 2 2 2" xfId="15065"/>
    <cellStyle name="Normal 58 3 3 2 3" xfId="15066"/>
    <cellStyle name="Normal 58 3 3 2 4" xfId="15063"/>
    <cellStyle name="Normal 58 3 3 3" xfId="15067"/>
    <cellStyle name="Normal 58 3 3 3 2" xfId="15068"/>
    <cellStyle name="Normal 58 3 3 4" xfId="15069"/>
    <cellStyle name="Normal 58 3 3 5" xfId="15062"/>
    <cellStyle name="Normal 58 3 4" xfId="4499"/>
    <cellStyle name="Normal 58 3 4 2" xfId="15071"/>
    <cellStyle name="Normal 58 3 4 2 2" xfId="15072"/>
    <cellStyle name="Normal 58 3 4 3" xfId="15073"/>
    <cellStyle name="Normal 58 3 4 4" xfId="15070"/>
    <cellStyle name="Normal 58 3 5" xfId="15074"/>
    <cellStyle name="Normal 58 3 5 2" xfId="15075"/>
    <cellStyle name="Normal 58 3 6" xfId="15076"/>
    <cellStyle name="Normal 58 3 7" xfId="15053"/>
    <cellStyle name="Normal 58 4" xfId="2992"/>
    <cellStyle name="Normal 58 4 2" xfId="2993"/>
    <cellStyle name="Normal 58 4 2 2" xfId="6403"/>
    <cellStyle name="Normal 58 4 2 2 2" xfId="15080"/>
    <cellStyle name="Normal 58 4 2 2 2 2" xfId="15081"/>
    <cellStyle name="Normal 58 4 2 2 3" xfId="15082"/>
    <cellStyle name="Normal 58 4 2 2 4" xfId="15079"/>
    <cellStyle name="Normal 58 4 2 3" xfId="15083"/>
    <cellStyle name="Normal 58 4 2 3 2" xfId="15084"/>
    <cellStyle name="Normal 58 4 2 4" xfId="15085"/>
    <cellStyle name="Normal 58 4 2 5" xfId="15078"/>
    <cellStyle name="Normal 58 4 3" xfId="2994"/>
    <cellStyle name="Normal 58 4 3 2" xfId="6404"/>
    <cellStyle name="Normal 58 4 3 2 2" xfId="15088"/>
    <cellStyle name="Normal 58 4 3 2 2 2" xfId="15089"/>
    <cellStyle name="Normal 58 4 3 2 3" xfId="15090"/>
    <cellStyle name="Normal 58 4 3 2 4" xfId="15087"/>
    <cellStyle name="Normal 58 4 3 3" xfId="15091"/>
    <cellStyle name="Normal 58 4 3 3 2" xfId="15092"/>
    <cellStyle name="Normal 58 4 3 4" xfId="15093"/>
    <cellStyle name="Normal 58 4 3 5" xfId="15086"/>
    <cellStyle name="Normal 58 4 4" xfId="4500"/>
    <cellStyle name="Normal 58 4 4 2" xfId="15095"/>
    <cellStyle name="Normal 58 4 4 2 2" xfId="15096"/>
    <cellStyle name="Normal 58 4 4 3" xfId="15097"/>
    <cellStyle name="Normal 58 4 4 4" xfId="15094"/>
    <cellStyle name="Normal 58 4 5" xfId="15098"/>
    <cellStyle name="Normal 58 4 5 2" xfId="15099"/>
    <cellStyle name="Normal 58 4 6" xfId="15100"/>
    <cellStyle name="Normal 58 4 7" xfId="15077"/>
    <cellStyle name="Normal 58 5" xfId="2995"/>
    <cellStyle name="Normal 58 5 2" xfId="2996"/>
    <cellStyle name="Normal 58 5 2 2" xfId="6405"/>
    <cellStyle name="Normal 58 5 2 2 2" xfId="15104"/>
    <cellStyle name="Normal 58 5 2 2 2 2" xfId="15105"/>
    <cellStyle name="Normal 58 5 2 2 3" xfId="15106"/>
    <cellStyle name="Normal 58 5 2 2 4" xfId="15103"/>
    <cellStyle name="Normal 58 5 2 3" xfId="15107"/>
    <cellStyle name="Normal 58 5 2 3 2" xfId="15108"/>
    <cellStyle name="Normal 58 5 2 4" xfId="15109"/>
    <cellStyle name="Normal 58 5 2 5" xfId="15102"/>
    <cellStyle name="Normal 58 5 3" xfId="2997"/>
    <cellStyle name="Normal 58 5 3 2" xfId="6406"/>
    <cellStyle name="Normal 58 5 3 2 2" xfId="15112"/>
    <cellStyle name="Normal 58 5 3 2 2 2" xfId="15113"/>
    <cellStyle name="Normal 58 5 3 2 3" xfId="15114"/>
    <cellStyle name="Normal 58 5 3 2 4" xfId="15111"/>
    <cellStyle name="Normal 58 5 3 3" xfId="15115"/>
    <cellStyle name="Normal 58 5 3 3 2" xfId="15116"/>
    <cellStyle name="Normal 58 5 3 4" xfId="15117"/>
    <cellStyle name="Normal 58 5 3 5" xfId="15110"/>
    <cellStyle name="Normal 58 5 4" xfId="4501"/>
    <cellStyle name="Normal 58 5 4 2" xfId="15119"/>
    <cellStyle name="Normal 58 5 4 2 2" xfId="15120"/>
    <cellStyle name="Normal 58 5 4 3" xfId="15121"/>
    <cellStyle name="Normal 58 5 4 4" xfId="15118"/>
    <cellStyle name="Normal 58 5 5" xfId="15122"/>
    <cellStyle name="Normal 58 5 5 2" xfId="15123"/>
    <cellStyle name="Normal 58 5 6" xfId="15124"/>
    <cellStyle name="Normal 58 5 7" xfId="15101"/>
    <cellStyle name="Normal 58 6" xfId="2998"/>
    <cellStyle name="Normal 58 6 2" xfId="2999"/>
    <cellStyle name="Normal 58 6 2 2" xfId="6407"/>
    <cellStyle name="Normal 58 6 2 2 2" xfId="15128"/>
    <cellStyle name="Normal 58 6 2 2 2 2" xfId="15129"/>
    <cellStyle name="Normal 58 6 2 2 3" xfId="15130"/>
    <cellStyle name="Normal 58 6 2 2 4" xfId="15127"/>
    <cellStyle name="Normal 58 6 2 3" xfId="15131"/>
    <cellStyle name="Normal 58 6 2 3 2" xfId="15132"/>
    <cellStyle name="Normal 58 6 2 4" xfId="15133"/>
    <cellStyle name="Normal 58 6 2 5" xfId="15126"/>
    <cellStyle name="Normal 58 6 3" xfId="3000"/>
    <cellStyle name="Normal 58 6 3 2" xfId="6408"/>
    <cellStyle name="Normal 58 6 3 2 2" xfId="15136"/>
    <cellStyle name="Normal 58 6 3 2 2 2" xfId="15137"/>
    <cellStyle name="Normal 58 6 3 2 3" xfId="15138"/>
    <cellStyle name="Normal 58 6 3 2 4" xfId="15135"/>
    <cellStyle name="Normal 58 6 3 3" xfId="15139"/>
    <cellStyle name="Normal 58 6 3 3 2" xfId="15140"/>
    <cellStyle name="Normal 58 6 3 4" xfId="15141"/>
    <cellStyle name="Normal 58 6 3 5" xfId="15134"/>
    <cellStyle name="Normal 58 6 4" xfId="4502"/>
    <cellStyle name="Normal 58 6 4 2" xfId="15143"/>
    <cellStyle name="Normal 58 6 4 2 2" xfId="15144"/>
    <cellStyle name="Normal 58 6 4 3" xfId="15145"/>
    <cellStyle name="Normal 58 6 4 4" xfId="15142"/>
    <cellStyle name="Normal 58 6 5" xfId="15146"/>
    <cellStyle name="Normal 58 6 5 2" xfId="15147"/>
    <cellStyle name="Normal 58 6 6" xfId="15148"/>
    <cellStyle name="Normal 58 6 7" xfId="15125"/>
    <cellStyle name="Normal 58 7" xfId="3001"/>
    <cellStyle name="Normal 58 7 2" xfId="3002"/>
    <cellStyle name="Normal 58 7 2 2" xfId="6409"/>
    <cellStyle name="Normal 58 7 2 2 2" xfId="15152"/>
    <cellStyle name="Normal 58 7 2 2 2 2" xfId="15153"/>
    <cellStyle name="Normal 58 7 2 2 3" xfId="15154"/>
    <cellStyle name="Normal 58 7 2 2 4" xfId="15151"/>
    <cellStyle name="Normal 58 7 2 3" xfId="15155"/>
    <cellStyle name="Normal 58 7 2 3 2" xfId="15156"/>
    <cellStyle name="Normal 58 7 2 4" xfId="15157"/>
    <cellStyle name="Normal 58 7 2 5" xfId="15150"/>
    <cellStyle name="Normal 58 7 3" xfId="3003"/>
    <cellStyle name="Normal 58 7 3 2" xfId="6410"/>
    <cellStyle name="Normal 58 7 3 2 2" xfId="15160"/>
    <cellStyle name="Normal 58 7 3 2 2 2" xfId="15161"/>
    <cellStyle name="Normal 58 7 3 2 3" xfId="15162"/>
    <cellStyle name="Normal 58 7 3 2 4" xfId="15159"/>
    <cellStyle name="Normal 58 7 3 3" xfId="15163"/>
    <cellStyle name="Normal 58 7 3 3 2" xfId="15164"/>
    <cellStyle name="Normal 58 7 3 4" xfId="15165"/>
    <cellStyle name="Normal 58 7 3 5" xfId="15158"/>
    <cellStyle name="Normal 58 7 4" xfId="4503"/>
    <cellStyle name="Normal 58 7 4 2" xfId="15167"/>
    <cellStyle name="Normal 58 7 4 2 2" xfId="15168"/>
    <cellStyle name="Normal 58 7 4 3" xfId="15169"/>
    <cellStyle name="Normal 58 7 4 4" xfId="15166"/>
    <cellStyle name="Normal 58 7 5" xfId="15170"/>
    <cellStyle name="Normal 58 7 5 2" xfId="15171"/>
    <cellStyle name="Normal 58 7 6" xfId="15172"/>
    <cellStyle name="Normal 58 7 7" xfId="15149"/>
    <cellStyle name="Normal 58 8" xfId="3004"/>
    <cellStyle name="Normal 58 8 2" xfId="3005"/>
    <cellStyle name="Normal 58 8 2 2" xfId="6411"/>
    <cellStyle name="Normal 58 8 2 2 2" xfId="15176"/>
    <cellStyle name="Normal 58 8 2 2 2 2" xfId="15177"/>
    <cellStyle name="Normal 58 8 2 2 3" xfId="15178"/>
    <cellStyle name="Normal 58 8 2 2 4" xfId="15175"/>
    <cellStyle name="Normal 58 8 2 3" xfId="15179"/>
    <cellStyle name="Normal 58 8 2 3 2" xfId="15180"/>
    <cellStyle name="Normal 58 8 2 4" xfId="15181"/>
    <cellStyle name="Normal 58 8 2 5" xfId="15174"/>
    <cellStyle name="Normal 58 8 3" xfId="3006"/>
    <cellStyle name="Normal 58 8 3 2" xfId="6412"/>
    <cellStyle name="Normal 58 8 3 2 2" xfId="15184"/>
    <cellStyle name="Normal 58 8 3 2 2 2" xfId="15185"/>
    <cellStyle name="Normal 58 8 3 2 3" xfId="15186"/>
    <cellStyle name="Normal 58 8 3 2 4" xfId="15183"/>
    <cellStyle name="Normal 58 8 3 3" xfId="15187"/>
    <cellStyle name="Normal 58 8 3 3 2" xfId="15188"/>
    <cellStyle name="Normal 58 8 3 4" xfId="15189"/>
    <cellStyle name="Normal 58 8 3 5" xfId="15182"/>
    <cellStyle name="Normal 58 8 4" xfId="4504"/>
    <cellStyle name="Normal 58 8 4 2" xfId="15191"/>
    <cellStyle name="Normal 58 8 4 2 2" xfId="15192"/>
    <cellStyle name="Normal 58 8 4 3" xfId="15193"/>
    <cellStyle name="Normal 58 8 4 4" xfId="15190"/>
    <cellStyle name="Normal 58 8 5" xfId="15194"/>
    <cellStyle name="Normal 58 8 5 2" xfId="15195"/>
    <cellStyle name="Normal 58 8 6" xfId="15196"/>
    <cellStyle name="Normal 58 8 7" xfId="15173"/>
    <cellStyle name="Normal 58 9" xfId="3007"/>
    <cellStyle name="Normal 58 9 2" xfId="3008"/>
    <cellStyle name="Normal 58 9 2 2" xfId="6413"/>
    <cellStyle name="Normal 58 9 2 2 2" xfId="15200"/>
    <cellStyle name="Normal 58 9 2 2 2 2" xfId="15201"/>
    <cellStyle name="Normal 58 9 2 2 3" xfId="15202"/>
    <cellStyle name="Normal 58 9 2 2 4" xfId="15199"/>
    <cellStyle name="Normal 58 9 2 3" xfId="15203"/>
    <cellStyle name="Normal 58 9 2 3 2" xfId="15204"/>
    <cellStyle name="Normal 58 9 2 4" xfId="15205"/>
    <cellStyle name="Normal 58 9 2 5" xfId="15198"/>
    <cellStyle name="Normal 58 9 3" xfId="3009"/>
    <cellStyle name="Normal 58 9 3 2" xfId="6414"/>
    <cellStyle name="Normal 58 9 3 2 2" xfId="15208"/>
    <cellStyle name="Normal 58 9 3 2 2 2" xfId="15209"/>
    <cellStyle name="Normal 58 9 3 2 3" xfId="15210"/>
    <cellStyle name="Normal 58 9 3 2 4" xfId="15207"/>
    <cellStyle name="Normal 58 9 3 3" xfId="15211"/>
    <cellStyle name="Normal 58 9 3 3 2" xfId="15212"/>
    <cellStyle name="Normal 58 9 3 4" xfId="15213"/>
    <cellStyle name="Normal 58 9 3 5" xfId="15206"/>
    <cellStyle name="Normal 58 9 4" xfId="4505"/>
    <cellStyle name="Normal 58 9 4 2" xfId="15215"/>
    <cellStyle name="Normal 58 9 4 2 2" xfId="15216"/>
    <cellStyle name="Normal 58 9 4 3" xfId="15217"/>
    <cellStyle name="Normal 58 9 4 4" xfId="15214"/>
    <cellStyle name="Normal 58 9 5" xfId="15218"/>
    <cellStyle name="Normal 58 9 5 2" xfId="15219"/>
    <cellStyle name="Normal 58 9 6" xfId="15220"/>
    <cellStyle name="Normal 58 9 7" xfId="15197"/>
    <cellStyle name="Normal 59" xfId="3010"/>
    <cellStyle name="Normal 59 10" xfId="3011"/>
    <cellStyle name="Normal 59 10 2" xfId="3012"/>
    <cellStyle name="Normal 59 10 2 2" xfId="6415"/>
    <cellStyle name="Normal 59 10 2 2 2" xfId="15225"/>
    <cellStyle name="Normal 59 10 2 2 2 2" xfId="15226"/>
    <cellStyle name="Normal 59 10 2 2 3" xfId="15227"/>
    <cellStyle name="Normal 59 10 2 2 4" xfId="15224"/>
    <cellStyle name="Normal 59 10 2 3" xfId="15228"/>
    <cellStyle name="Normal 59 10 2 3 2" xfId="15229"/>
    <cellStyle name="Normal 59 10 2 4" xfId="15230"/>
    <cellStyle name="Normal 59 10 2 5" xfId="15223"/>
    <cellStyle name="Normal 59 10 3" xfId="3013"/>
    <cellStyle name="Normal 59 10 3 2" xfId="6416"/>
    <cellStyle name="Normal 59 10 3 2 2" xfId="15233"/>
    <cellStyle name="Normal 59 10 3 2 2 2" xfId="15234"/>
    <cellStyle name="Normal 59 10 3 2 3" xfId="15235"/>
    <cellStyle name="Normal 59 10 3 2 4" xfId="15232"/>
    <cellStyle name="Normal 59 10 3 3" xfId="15236"/>
    <cellStyle name="Normal 59 10 3 3 2" xfId="15237"/>
    <cellStyle name="Normal 59 10 3 4" xfId="15238"/>
    <cellStyle name="Normal 59 10 3 5" xfId="15231"/>
    <cellStyle name="Normal 59 10 4" xfId="4507"/>
    <cellStyle name="Normal 59 10 4 2" xfId="15240"/>
    <cellStyle name="Normal 59 10 4 2 2" xfId="15241"/>
    <cellStyle name="Normal 59 10 4 3" xfId="15242"/>
    <cellStyle name="Normal 59 10 4 4" xfId="15239"/>
    <cellStyle name="Normal 59 10 5" xfId="15243"/>
    <cellStyle name="Normal 59 10 5 2" xfId="15244"/>
    <cellStyle name="Normal 59 10 6" xfId="15245"/>
    <cellStyle name="Normal 59 10 7" xfId="15222"/>
    <cellStyle name="Normal 59 11" xfId="3014"/>
    <cellStyle name="Normal 59 11 2" xfId="3015"/>
    <cellStyle name="Normal 59 11 2 2" xfId="6417"/>
    <cellStyle name="Normal 59 11 2 2 2" xfId="15249"/>
    <cellStyle name="Normal 59 11 2 2 2 2" xfId="15250"/>
    <cellStyle name="Normal 59 11 2 2 3" xfId="15251"/>
    <cellStyle name="Normal 59 11 2 2 4" xfId="15248"/>
    <cellStyle name="Normal 59 11 2 3" xfId="15252"/>
    <cellStyle name="Normal 59 11 2 3 2" xfId="15253"/>
    <cellStyle name="Normal 59 11 2 4" xfId="15254"/>
    <cellStyle name="Normal 59 11 2 5" xfId="15247"/>
    <cellStyle name="Normal 59 11 3" xfId="3016"/>
    <cellStyle name="Normal 59 11 3 2" xfId="6418"/>
    <cellStyle name="Normal 59 11 3 2 2" xfId="15257"/>
    <cellStyle name="Normal 59 11 3 2 2 2" xfId="15258"/>
    <cellStyle name="Normal 59 11 3 2 3" xfId="15259"/>
    <cellStyle name="Normal 59 11 3 2 4" xfId="15256"/>
    <cellStyle name="Normal 59 11 3 3" xfId="15260"/>
    <cellStyle name="Normal 59 11 3 3 2" xfId="15261"/>
    <cellStyle name="Normal 59 11 3 4" xfId="15262"/>
    <cellStyle name="Normal 59 11 3 5" xfId="15255"/>
    <cellStyle name="Normal 59 11 4" xfId="4508"/>
    <cellStyle name="Normal 59 11 4 2" xfId="15264"/>
    <cellStyle name="Normal 59 11 4 2 2" xfId="15265"/>
    <cellStyle name="Normal 59 11 4 3" xfId="15266"/>
    <cellStyle name="Normal 59 11 4 4" xfId="15263"/>
    <cellStyle name="Normal 59 11 5" xfId="15267"/>
    <cellStyle name="Normal 59 11 5 2" xfId="15268"/>
    <cellStyle name="Normal 59 11 6" xfId="15269"/>
    <cellStyle name="Normal 59 11 7" xfId="15246"/>
    <cellStyle name="Normal 59 12" xfId="3017"/>
    <cellStyle name="Normal 59 12 2" xfId="6419"/>
    <cellStyle name="Normal 59 12 2 2" xfId="15272"/>
    <cellStyle name="Normal 59 12 2 2 2" xfId="15273"/>
    <cellStyle name="Normal 59 12 2 3" xfId="15274"/>
    <cellStyle name="Normal 59 12 2 4" xfId="15271"/>
    <cellStyle name="Normal 59 12 3" xfId="15275"/>
    <cellStyle name="Normal 59 12 3 2" xfId="15276"/>
    <cellStyle name="Normal 59 12 4" xfId="15277"/>
    <cellStyle name="Normal 59 12 5" xfId="15270"/>
    <cellStyle name="Normal 59 13" xfId="3018"/>
    <cellStyle name="Normal 59 13 2" xfId="6420"/>
    <cellStyle name="Normal 59 13 2 2" xfId="15280"/>
    <cellStyle name="Normal 59 13 2 2 2" xfId="15281"/>
    <cellStyle name="Normal 59 13 2 3" xfId="15282"/>
    <cellStyle name="Normal 59 13 2 4" xfId="15279"/>
    <cellStyle name="Normal 59 13 3" xfId="15283"/>
    <cellStyle name="Normal 59 13 3 2" xfId="15284"/>
    <cellStyle name="Normal 59 13 4" xfId="15285"/>
    <cellStyle name="Normal 59 13 5" xfId="15278"/>
    <cellStyle name="Normal 59 14" xfId="4506"/>
    <cellStyle name="Normal 59 14 2" xfId="15287"/>
    <cellStyle name="Normal 59 14 2 2" xfId="15288"/>
    <cellStyle name="Normal 59 14 3" xfId="15289"/>
    <cellStyle name="Normal 59 14 4" xfId="15286"/>
    <cellStyle name="Normal 59 15" xfId="15290"/>
    <cellStyle name="Normal 59 15 2" xfId="15291"/>
    <cellStyle name="Normal 59 16" xfId="15292"/>
    <cellStyle name="Normal 59 17" xfId="15221"/>
    <cellStyle name="Normal 59 2" xfId="3019"/>
    <cellStyle name="Normal 59 2 2" xfId="3020"/>
    <cellStyle name="Normal 59 2 2 2" xfId="6421"/>
    <cellStyle name="Normal 59 2 2 2 2" xfId="15296"/>
    <cellStyle name="Normal 59 2 2 2 2 2" xfId="15297"/>
    <cellStyle name="Normal 59 2 2 2 3" xfId="15298"/>
    <cellStyle name="Normal 59 2 2 2 4" xfId="15295"/>
    <cellStyle name="Normal 59 2 2 3" xfId="15299"/>
    <cellStyle name="Normal 59 2 2 3 2" xfId="15300"/>
    <cellStyle name="Normal 59 2 2 4" xfId="15301"/>
    <cellStyle name="Normal 59 2 2 5" xfId="15294"/>
    <cellStyle name="Normal 59 2 3" xfId="3021"/>
    <cellStyle name="Normal 59 2 3 2" xfId="6422"/>
    <cellStyle name="Normal 59 2 3 2 2" xfId="15304"/>
    <cellStyle name="Normal 59 2 3 2 2 2" xfId="15305"/>
    <cellStyle name="Normal 59 2 3 2 3" xfId="15306"/>
    <cellStyle name="Normal 59 2 3 2 4" xfId="15303"/>
    <cellStyle name="Normal 59 2 3 3" xfId="15307"/>
    <cellStyle name="Normal 59 2 3 3 2" xfId="15308"/>
    <cellStyle name="Normal 59 2 3 4" xfId="15309"/>
    <cellStyle name="Normal 59 2 3 5" xfId="15302"/>
    <cellStyle name="Normal 59 2 4" xfId="4509"/>
    <cellStyle name="Normal 59 2 4 2" xfId="15311"/>
    <cellStyle name="Normal 59 2 4 2 2" xfId="15312"/>
    <cellStyle name="Normal 59 2 4 3" xfId="15313"/>
    <cellStyle name="Normal 59 2 4 4" xfId="15310"/>
    <cellStyle name="Normal 59 2 5" xfId="15314"/>
    <cellStyle name="Normal 59 2 5 2" xfId="15315"/>
    <cellStyle name="Normal 59 2 6" xfId="15316"/>
    <cellStyle name="Normal 59 2 7" xfId="15293"/>
    <cellStyle name="Normal 59 3" xfId="3022"/>
    <cellStyle name="Normal 59 3 2" xfId="3023"/>
    <cellStyle name="Normal 59 3 2 2" xfId="6423"/>
    <cellStyle name="Normal 59 3 2 2 2" xfId="15320"/>
    <cellStyle name="Normal 59 3 2 2 2 2" xfId="15321"/>
    <cellStyle name="Normal 59 3 2 2 3" xfId="15322"/>
    <cellStyle name="Normal 59 3 2 2 4" xfId="15319"/>
    <cellStyle name="Normal 59 3 2 3" xfId="15323"/>
    <cellStyle name="Normal 59 3 2 3 2" xfId="15324"/>
    <cellStyle name="Normal 59 3 2 4" xfId="15325"/>
    <cellStyle name="Normal 59 3 2 5" xfId="15318"/>
    <cellStyle name="Normal 59 3 3" xfId="3024"/>
    <cellStyle name="Normal 59 3 3 2" xfId="6424"/>
    <cellStyle name="Normal 59 3 3 2 2" xfId="15328"/>
    <cellStyle name="Normal 59 3 3 2 2 2" xfId="15329"/>
    <cellStyle name="Normal 59 3 3 2 3" xfId="15330"/>
    <cellStyle name="Normal 59 3 3 2 4" xfId="15327"/>
    <cellStyle name="Normal 59 3 3 3" xfId="15331"/>
    <cellStyle name="Normal 59 3 3 3 2" xfId="15332"/>
    <cellStyle name="Normal 59 3 3 4" xfId="15333"/>
    <cellStyle name="Normal 59 3 3 5" xfId="15326"/>
    <cellStyle name="Normal 59 3 4" xfId="4510"/>
    <cellStyle name="Normal 59 3 4 2" xfId="15335"/>
    <cellStyle name="Normal 59 3 4 2 2" xfId="15336"/>
    <cellStyle name="Normal 59 3 4 3" xfId="15337"/>
    <cellStyle name="Normal 59 3 4 4" xfId="15334"/>
    <cellStyle name="Normal 59 3 5" xfId="15338"/>
    <cellStyle name="Normal 59 3 5 2" xfId="15339"/>
    <cellStyle name="Normal 59 3 6" xfId="15340"/>
    <cellStyle name="Normal 59 3 7" xfId="15317"/>
    <cellStyle name="Normal 59 4" xfId="3025"/>
    <cellStyle name="Normal 59 4 2" xfId="3026"/>
    <cellStyle name="Normal 59 4 2 2" xfId="6425"/>
    <cellStyle name="Normal 59 4 2 2 2" xfId="15344"/>
    <cellStyle name="Normal 59 4 2 2 2 2" xfId="15345"/>
    <cellStyle name="Normal 59 4 2 2 3" xfId="15346"/>
    <cellStyle name="Normal 59 4 2 2 4" xfId="15343"/>
    <cellStyle name="Normal 59 4 2 3" xfId="15347"/>
    <cellStyle name="Normal 59 4 2 3 2" xfId="15348"/>
    <cellStyle name="Normal 59 4 2 4" xfId="15349"/>
    <cellStyle name="Normal 59 4 2 5" xfId="15342"/>
    <cellStyle name="Normal 59 4 3" xfId="3027"/>
    <cellStyle name="Normal 59 4 3 2" xfId="6426"/>
    <cellStyle name="Normal 59 4 3 2 2" xfId="15352"/>
    <cellStyle name="Normal 59 4 3 2 2 2" xfId="15353"/>
    <cellStyle name="Normal 59 4 3 2 3" xfId="15354"/>
    <cellStyle name="Normal 59 4 3 2 4" xfId="15351"/>
    <cellStyle name="Normal 59 4 3 3" xfId="15355"/>
    <cellStyle name="Normal 59 4 3 3 2" xfId="15356"/>
    <cellStyle name="Normal 59 4 3 4" xfId="15357"/>
    <cellStyle name="Normal 59 4 3 5" xfId="15350"/>
    <cellStyle name="Normal 59 4 4" xfId="4511"/>
    <cellStyle name="Normal 59 4 4 2" xfId="15359"/>
    <cellStyle name="Normal 59 4 4 2 2" xfId="15360"/>
    <cellStyle name="Normal 59 4 4 3" xfId="15361"/>
    <cellStyle name="Normal 59 4 4 4" xfId="15358"/>
    <cellStyle name="Normal 59 4 5" xfId="15362"/>
    <cellStyle name="Normal 59 4 5 2" xfId="15363"/>
    <cellStyle name="Normal 59 4 6" xfId="15364"/>
    <cellStyle name="Normal 59 4 7" xfId="15341"/>
    <cellStyle name="Normal 59 5" xfId="3028"/>
    <cellStyle name="Normal 59 5 2" xfId="3029"/>
    <cellStyle name="Normal 59 5 2 2" xfId="6427"/>
    <cellStyle name="Normal 59 5 2 2 2" xfId="15368"/>
    <cellStyle name="Normal 59 5 2 2 2 2" xfId="15369"/>
    <cellStyle name="Normal 59 5 2 2 3" xfId="15370"/>
    <cellStyle name="Normal 59 5 2 2 4" xfId="15367"/>
    <cellStyle name="Normal 59 5 2 3" xfId="15371"/>
    <cellStyle name="Normal 59 5 2 3 2" xfId="15372"/>
    <cellStyle name="Normal 59 5 2 4" xfId="15373"/>
    <cellStyle name="Normal 59 5 2 5" xfId="15366"/>
    <cellStyle name="Normal 59 5 3" xfId="3030"/>
    <cellStyle name="Normal 59 5 3 2" xfId="6428"/>
    <cellStyle name="Normal 59 5 3 2 2" xfId="15376"/>
    <cellStyle name="Normal 59 5 3 2 2 2" xfId="15377"/>
    <cellStyle name="Normal 59 5 3 2 3" xfId="15378"/>
    <cellStyle name="Normal 59 5 3 2 4" xfId="15375"/>
    <cellStyle name="Normal 59 5 3 3" xfId="15379"/>
    <cellStyle name="Normal 59 5 3 3 2" xfId="15380"/>
    <cellStyle name="Normal 59 5 3 4" xfId="15381"/>
    <cellStyle name="Normal 59 5 3 5" xfId="15374"/>
    <cellStyle name="Normal 59 5 4" xfId="4512"/>
    <cellStyle name="Normal 59 5 4 2" xfId="15383"/>
    <cellStyle name="Normal 59 5 4 2 2" xfId="15384"/>
    <cellStyle name="Normal 59 5 4 3" xfId="15385"/>
    <cellStyle name="Normal 59 5 4 4" xfId="15382"/>
    <cellStyle name="Normal 59 5 5" xfId="15386"/>
    <cellStyle name="Normal 59 5 5 2" xfId="15387"/>
    <cellStyle name="Normal 59 5 6" xfId="15388"/>
    <cellStyle name="Normal 59 5 7" xfId="15365"/>
    <cellStyle name="Normal 59 6" xfId="3031"/>
    <cellStyle name="Normal 59 6 2" xfId="3032"/>
    <cellStyle name="Normal 59 6 2 2" xfId="6429"/>
    <cellStyle name="Normal 59 6 2 2 2" xfId="15392"/>
    <cellStyle name="Normal 59 6 2 2 2 2" xfId="15393"/>
    <cellStyle name="Normal 59 6 2 2 3" xfId="15394"/>
    <cellStyle name="Normal 59 6 2 2 4" xfId="15391"/>
    <cellStyle name="Normal 59 6 2 3" xfId="15395"/>
    <cellStyle name="Normal 59 6 2 3 2" xfId="15396"/>
    <cellStyle name="Normal 59 6 2 4" xfId="15397"/>
    <cellStyle name="Normal 59 6 2 5" xfId="15390"/>
    <cellStyle name="Normal 59 6 3" xfId="3033"/>
    <cellStyle name="Normal 59 6 3 2" xfId="6430"/>
    <cellStyle name="Normal 59 6 3 2 2" xfId="15400"/>
    <cellStyle name="Normal 59 6 3 2 2 2" xfId="15401"/>
    <cellStyle name="Normal 59 6 3 2 3" xfId="15402"/>
    <cellStyle name="Normal 59 6 3 2 4" xfId="15399"/>
    <cellStyle name="Normal 59 6 3 3" xfId="15403"/>
    <cellStyle name="Normal 59 6 3 3 2" xfId="15404"/>
    <cellStyle name="Normal 59 6 3 4" xfId="15405"/>
    <cellStyle name="Normal 59 6 3 5" xfId="15398"/>
    <cellStyle name="Normal 59 6 4" xfId="4513"/>
    <cellStyle name="Normal 59 6 4 2" xfId="15407"/>
    <cellStyle name="Normal 59 6 4 2 2" xfId="15408"/>
    <cellStyle name="Normal 59 6 4 3" xfId="15409"/>
    <cellStyle name="Normal 59 6 4 4" xfId="15406"/>
    <cellStyle name="Normal 59 6 5" xfId="15410"/>
    <cellStyle name="Normal 59 6 5 2" xfId="15411"/>
    <cellStyle name="Normal 59 6 6" xfId="15412"/>
    <cellStyle name="Normal 59 6 7" xfId="15389"/>
    <cellStyle name="Normal 59 7" xfId="3034"/>
    <cellStyle name="Normal 59 7 2" xfId="3035"/>
    <cellStyle name="Normal 59 7 2 2" xfId="6431"/>
    <cellStyle name="Normal 59 7 2 2 2" xfId="15416"/>
    <cellStyle name="Normal 59 7 2 2 2 2" xfId="15417"/>
    <cellStyle name="Normal 59 7 2 2 3" xfId="15418"/>
    <cellStyle name="Normal 59 7 2 2 4" xfId="15415"/>
    <cellStyle name="Normal 59 7 2 3" xfId="15419"/>
    <cellStyle name="Normal 59 7 2 3 2" xfId="15420"/>
    <cellStyle name="Normal 59 7 2 4" xfId="15421"/>
    <cellStyle name="Normal 59 7 2 5" xfId="15414"/>
    <cellStyle name="Normal 59 7 3" xfId="3036"/>
    <cellStyle name="Normal 59 7 3 2" xfId="6432"/>
    <cellStyle name="Normal 59 7 3 2 2" xfId="15424"/>
    <cellStyle name="Normal 59 7 3 2 2 2" xfId="15425"/>
    <cellStyle name="Normal 59 7 3 2 3" xfId="15426"/>
    <cellStyle name="Normal 59 7 3 2 4" xfId="15423"/>
    <cellStyle name="Normal 59 7 3 3" xfId="15427"/>
    <cellStyle name="Normal 59 7 3 3 2" xfId="15428"/>
    <cellStyle name="Normal 59 7 3 4" xfId="15429"/>
    <cellStyle name="Normal 59 7 3 5" xfId="15422"/>
    <cellStyle name="Normal 59 7 4" xfId="4514"/>
    <cellStyle name="Normal 59 7 4 2" xfId="15431"/>
    <cellStyle name="Normal 59 7 4 2 2" xfId="15432"/>
    <cellStyle name="Normal 59 7 4 3" xfId="15433"/>
    <cellStyle name="Normal 59 7 4 4" xfId="15430"/>
    <cellStyle name="Normal 59 7 5" xfId="15434"/>
    <cellStyle name="Normal 59 7 5 2" xfId="15435"/>
    <cellStyle name="Normal 59 7 6" xfId="15436"/>
    <cellStyle name="Normal 59 7 7" xfId="15413"/>
    <cellStyle name="Normal 59 8" xfId="3037"/>
    <cellStyle name="Normal 59 8 2" xfId="3038"/>
    <cellStyle name="Normal 59 8 2 2" xfId="6433"/>
    <cellStyle name="Normal 59 8 2 2 2" xfId="15440"/>
    <cellStyle name="Normal 59 8 2 2 2 2" xfId="15441"/>
    <cellStyle name="Normal 59 8 2 2 3" xfId="15442"/>
    <cellStyle name="Normal 59 8 2 2 4" xfId="15439"/>
    <cellStyle name="Normal 59 8 2 3" xfId="15443"/>
    <cellStyle name="Normal 59 8 2 3 2" xfId="15444"/>
    <cellStyle name="Normal 59 8 2 4" xfId="15445"/>
    <cellStyle name="Normal 59 8 2 5" xfId="15438"/>
    <cellStyle name="Normal 59 8 3" xfId="3039"/>
    <cellStyle name="Normal 59 8 3 2" xfId="6434"/>
    <cellStyle name="Normal 59 8 3 2 2" xfId="15448"/>
    <cellStyle name="Normal 59 8 3 2 2 2" xfId="15449"/>
    <cellStyle name="Normal 59 8 3 2 3" xfId="15450"/>
    <cellStyle name="Normal 59 8 3 2 4" xfId="15447"/>
    <cellStyle name="Normal 59 8 3 3" xfId="15451"/>
    <cellStyle name="Normal 59 8 3 3 2" xfId="15452"/>
    <cellStyle name="Normal 59 8 3 4" xfId="15453"/>
    <cellStyle name="Normal 59 8 3 5" xfId="15446"/>
    <cellStyle name="Normal 59 8 4" xfId="4515"/>
    <cellStyle name="Normal 59 8 4 2" xfId="15455"/>
    <cellStyle name="Normal 59 8 4 2 2" xfId="15456"/>
    <cellStyle name="Normal 59 8 4 3" xfId="15457"/>
    <cellStyle name="Normal 59 8 4 4" xfId="15454"/>
    <cellStyle name="Normal 59 8 5" xfId="15458"/>
    <cellStyle name="Normal 59 8 5 2" xfId="15459"/>
    <cellStyle name="Normal 59 8 6" xfId="15460"/>
    <cellStyle name="Normal 59 8 7" xfId="15437"/>
    <cellStyle name="Normal 59 9" xfId="3040"/>
    <cellStyle name="Normal 59 9 2" xfId="3041"/>
    <cellStyle name="Normal 59 9 2 2" xfId="6435"/>
    <cellStyle name="Normal 59 9 2 2 2" xfId="15464"/>
    <cellStyle name="Normal 59 9 2 2 2 2" xfId="15465"/>
    <cellStyle name="Normal 59 9 2 2 3" xfId="15466"/>
    <cellStyle name="Normal 59 9 2 2 4" xfId="15463"/>
    <cellStyle name="Normal 59 9 2 3" xfId="15467"/>
    <cellStyle name="Normal 59 9 2 3 2" xfId="15468"/>
    <cellStyle name="Normal 59 9 2 4" xfId="15469"/>
    <cellStyle name="Normal 59 9 2 5" xfId="15462"/>
    <cellStyle name="Normal 59 9 3" xfId="3042"/>
    <cellStyle name="Normal 59 9 3 2" xfId="6436"/>
    <cellStyle name="Normal 59 9 3 2 2" xfId="15472"/>
    <cellStyle name="Normal 59 9 3 2 2 2" xfId="15473"/>
    <cellStyle name="Normal 59 9 3 2 3" xfId="15474"/>
    <cellStyle name="Normal 59 9 3 2 4" xfId="15471"/>
    <cellStyle name="Normal 59 9 3 3" xfId="15475"/>
    <cellStyle name="Normal 59 9 3 3 2" xfId="15476"/>
    <cellStyle name="Normal 59 9 3 4" xfId="15477"/>
    <cellStyle name="Normal 59 9 3 5" xfId="15470"/>
    <cellStyle name="Normal 59 9 4" xfId="4516"/>
    <cellStyle name="Normal 59 9 4 2" xfId="15479"/>
    <cellStyle name="Normal 59 9 4 2 2" xfId="15480"/>
    <cellStyle name="Normal 59 9 4 3" xfId="15481"/>
    <cellStyle name="Normal 59 9 4 4" xfId="15478"/>
    <cellStyle name="Normal 59 9 5" xfId="15482"/>
    <cellStyle name="Normal 59 9 5 2" xfId="15483"/>
    <cellStyle name="Normal 59 9 6" xfId="15484"/>
    <cellStyle name="Normal 59 9 7" xfId="15461"/>
    <cellStyle name="Normal 6" xfId="3043"/>
    <cellStyle name="Normal 6 10" xfId="3044"/>
    <cellStyle name="Normal 6 10 2" xfId="3045"/>
    <cellStyle name="Normal 6 10 2 2" xfId="6437"/>
    <cellStyle name="Normal 6 10 2 2 2" xfId="15489"/>
    <cellStyle name="Normal 6 10 2 2 2 2" xfId="15490"/>
    <cellStyle name="Normal 6 10 2 2 3" xfId="15491"/>
    <cellStyle name="Normal 6 10 2 2 4" xfId="15488"/>
    <cellStyle name="Normal 6 10 2 3" xfId="15492"/>
    <cellStyle name="Normal 6 10 2 3 2" xfId="15493"/>
    <cellStyle name="Normal 6 10 2 4" xfId="15494"/>
    <cellStyle name="Normal 6 10 2 5" xfId="15487"/>
    <cellStyle name="Normal 6 10 3" xfId="3046"/>
    <cellStyle name="Normal 6 10 3 2" xfId="6438"/>
    <cellStyle name="Normal 6 10 3 2 2" xfId="15497"/>
    <cellStyle name="Normal 6 10 3 2 2 2" xfId="15498"/>
    <cellStyle name="Normal 6 10 3 2 3" xfId="15499"/>
    <cellStyle name="Normal 6 10 3 2 4" xfId="15496"/>
    <cellStyle name="Normal 6 10 3 3" xfId="15500"/>
    <cellStyle name="Normal 6 10 3 3 2" xfId="15501"/>
    <cellStyle name="Normal 6 10 3 4" xfId="15502"/>
    <cellStyle name="Normal 6 10 3 5" xfId="15495"/>
    <cellStyle name="Normal 6 10 4" xfId="4518"/>
    <cellStyle name="Normal 6 10 4 2" xfId="15504"/>
    <cellStyle name="Normal 6 10 4 2 2" xfId="15505"/>
    <cellStyle name="Normal 6 10 4 3" xfId="15506"/>
    <cellStyle name="Normal 6 10 4 4" xfId="15503"/>
    <cellStyle name="Normal 6 10 5" xfId="15507"/>
    <cellStyle name="Normal 6 10 5 2" xfId="15508"/>
    <cellStyle name="Normal 6 10 6" xfId="15509"/>
    <cellStyle name="Normal 6 10 7" xfId="15486"/>
    <cellStyle name="Normal 6 11" xfId="3047"/>
    <cellStyle name="Normal 6 11 2" xfId="3048"/>
    <cellStyle name="Normal 6 11 2 2" xfId="6439"/>
    <cellStyle name="Normal 6 11 2 2 2" xfId="15513"/>
    <cellStyle name="Normal 6 11 2 2 2 2" xfId="15514"/>
    <cellStyle name="Normal 6 11 2 2 3" xfId="15515"/>
    <cellStyle name="Normal 6 11 2 2 4" xfId="15512"/>
    <cellStyle name="Normal 6 11 2 3" xfId="15516"/>
    <cellStyle name="Normal 6 11 2 3 2" xfId="15517"/>
    <cellStyle name="Normal 6 11 2 4" xfId="15518"/>
    <cellStyle name="Normal 6 11 2 5" xfId="15511"/>
    <cellStyle name="Normal 6 11 3" xfId="3049"/>
    <cellStyle name="Normal 6 11 3 2" xfId="6440"/>
    <cellStyle name="Normal 6 11 3 2 2" xfId="15521"/>
    <cellStyle name="Normal 6 11 3 2 2 2" xfId="15522"/>
    <cellStyle name="Normal 6 11 3 2 3" xfId="15523"/>
    <cellStyle name="Normal 6 11 3 2 4" xfId="15520"/>
    <cellStyle name="Normal 6 11 3 3" xfId="15524"/>
    <cellStyle name="Normal 6 11 3 3 2" xfId="15525"/>
    <cellStyle name="Normal 6 11 3 4" xfId="15526"/>
    <cellStyle name="Normal 6 11 3 5" xfId="15519"/>
    <cellStyle name="Normal 6 11 4" xfId="4519"/>
    <cellStyle name="Normal 6 11 4 2" xfId="15528"/>
    <cellStyle name="Normal 6 11 4 2 2" xfId="15529"/>
    <cellStyle name="Normal 6 11 4 3" xfId="15530"/>
    <cellStyle name="Normal 6 11 4 4" xfId="15527"/>
    <cellStyle name="Normal 6 11 5" xfId="15531"/>
    <cellStyle name="Normal 6 11 5 2" xfId="15532"/>
    <cellStyle name="Normal 6 11 6" xfId="15533"/>
    <cellStyle name="Normal 6 11 7" xfId="15510"/>
    <cellStyle name="Normal 6 12" xfId="3050"/>
    <cellStyle name="Normal 6 12 2" xfId="3051"/>
    <cellStyle name="Normal 6 12 2 2" xfId="6441"/>
    <cellStyle name="Normal 6 12 2 2 2" xfId="15537"/>
    <cellStyle name="Normal 6 12 2 2 2 2" xfId="15538"/>
    <cellStyle name="Normal 6 12 2 2 3" xfId="15539"/>
    <cellStyle name="Normal 6 12 2 2 4" xfId="15536"/>
    <cellStyle name="Normal 6 12 2 3" xfId="15540"/>
    <cellStyle name="Normal 6 12 2 3 2" xfId="15541"/>
    <cellStyle name="Normal 6 12 2 4" xfId="15542"/>
    <cellStyle name="Normal 6 12 2 5" xfId="15535"/>
    <cellStyle name="Normal 6 12 3" xfId="3052"/>
    <cellStyle name="Normal 6 12 3 2" xfId="6442"/>
    <cellStyle name="Normal 6 12 3 2 2" xfId="15545"/>
    <cellStyle name="Normal 6 12 3 2 2 2" xfId="15546"/>
    <cellStyle name="Normal 6 12 3 2 3" xfId="15547"/>
    <cellStyle name="Normal 6 12 3 2 4" xfId="15544"/>
    <cellStyle name="Normal 6 12 3 3" xfId="15548"/>
    <cellStyle name="Normal 6 12 3 3 2" xfId="15549"/>
    <cellStyle name="Normal 6 12 3 4" xfId="15550"/>
    <cellStyle name="Normal 6 12 3 5" xfId="15543"/>
    <cellStyle name="Normal 6 12 4" xfId="4520"/>
    <cellStyle name="Normal 6 12 4 2" xfId="15552"/>
    <cellStyle name="Normal 6 12 4 2 2" xfId="15553"/>
    <cellStyle name="Normal 6 12 4 3" xfId="15554"/>
    <cellStyle name="Normal 6 12 4 4" xfId="15551"/>
    <cellStyle name="Normal 6 12 5" xfId="15555"/>
    <cellStyle name="Normal 6 12 5 2" xfId="15556"/>
    <cellStyle name="Normal 6 12 6" xfId="15557"/>
    <cellStyle name="Normal 6 12 7" xfId="15534"/>
    <cellStyle name="Normal 6 13" xfId="3053"/>
    <cellStyle name="Normal 6 13 2" xfId="3054"/>
    <cellStyle name="Normal 6 13 2 2" xfId="6443"/>
    <cellStyle name="Normal 6 13 2 2 2" xfId="15561"/>
    <cellStyle name="Normal 6 13 2 2 2 2" xfId="15562"/>
    <cellStyle name="Normal 6 13 2 2 3" xfId="15563"/>
    <cellStyle name="Normal 6 13 2 2 4" xfId="15560"/>
    <cellStyle name="Normal 6 13 2 3" xfId="15564"/>
    <cellStyle name="Normal 6 13 2 3 2" xfId="15565"/>
    <cellStyle name="Normal 6 13 2 4" xfId="15566"/>
    <cellStyle name="Normal 6 13 2 5" xfId="15559"/>
    <cellStyle name="Normal 6 13 3" xfId="3055"/>
    <cellStyle name="Normal 6 13 3 2" xfId="6444"/>
    <cellStyle name="Normal 6 13 3 2 2" xfId="15569"/>
    <cellStyle name="Normal 6 13 3 2 2 2" xfId="15570"/>
    <cellStyle name="Normal 6 13 3 2 3" xfId="15571"/>
    <cellStyle name="Normal 6 13 3 2 4" xfId="15568"/>
    <cellStyle name="Normal 6 13 3 3" xfId="15572"/>
    <cellStyle name="Normal 6 13 3 3 2" xfId="15573"/>
    <cellStyle name="Normal 6 13 3 4" xfId="15574"/>
    <cellStyle name="Normal 6 13 3 5" xfId="15567"/>
    <cellStyle name="Normal 6 13 4" xfId="4521"/>
    <cellStyle name="Normal 6 13 4 2" xfId="15576"/>
    <cellStyle name="Normal 6 13 4 2 2" xfId="15577"/>
    <cellStyle name="Normal 6 13 4 3" xfId="15578"/>
    <cellStyle name="Normal 6 13 4 4" xfId="15575"/>
    <cellStyle name="Normal 6 13 5" xfId="15579"/>
    <cellStyle name="Normal 6 13 5 2" xfId="15580"/>
    <cellStyle name="Normal 6 13 6" xfId="15581"/>
    <cellStyle name="Normal 6 13 7" xfId="15558"/>
    <cellStyle name="Normal 6 14" xfId="3056"/>
    <cellStyle name="Normal 6 14 2" xfId="3057"/>
    <cellStyle name="Normal 6 14 2 2" xfId="6445"/>
    <cellStyle name="Normal 6 14 2 2 2" xfId="15585"/>
    <cellStyle name="Normal 6 14 2 2 2 2" xfId="15586"/>
    <cellStyle name="Normal 6 14 2 2 3" xfId="15587"/>
    <cellStyle name="Normal 6 14 2 2 4" xfId="15584"/>
    <cellStyle name="Normal 6 14 2 3" xfId="15588"/>
    <cellStyle name="Normal 6 14 2 3 2" xfId="15589"/>
    <cellStyle name="Normal 6 14 2 4" xfId="15590"/>
    <cellStyle name="Normal 6 14 2 5" xfId="15583"/>
    <cellStyle name="Normal 6 14 3" xfId="3058"/>
    <cellStyle name="Normal 6 14 3 2" xfId="6446"/>
    <cellStyle name="Normal 6 14 3 2 2" xfId="15593"/>
    <cellStyle name="Normal 6 14 3 2 2 2" xfId="15594"/>
    <cellStyle name="Normal 6 14 3 2 3" xfId="15595"/>
    <cellStyle name="Normal 6 14 3 2 4" xfId="15592"/>
    <cellStyle name="Normal 6 14 3 3" xfId="15596"/>
    <cellStyle name="Normal 6 14 3 3 2" xfId="15597"/>
    <cellStyle name="Normal 6 14 3 4" xfId="15598"/>
    <cellStyle name="Normal 6 14 3 5" xfId="15591"/>
    <cellStyle name="Normal 6 14 4" xfId="4522"/>
    <cellStyle name="Normal 6 14 4 2" xfId="15600"/>
    <cellStyle name="Normal 6 14 4 2 2" xfId="15601"/>
    <cellStyle name="Normal 6 14 4 3" xfId="15602"/>
    <cellStyle name="Normal 6 14 4 4" xfId="15599"/>
    <cellStyle name="Normal 6 14 5" xfId="15603"/>
    <cellStyle name="Normal 6 14 5 2" xfId="15604"/>
    <cellStyle name="Normal 6 14 6" xfId="15605"/>
    <cellStyle name="Normal 6 14 7" xfId="15582"/>
    <cellStyle name="Normal 6 15" xfId="3059"/>
    <cellStyle name="Normal 6 15 2" xfId="3060"/>
    <cellStyle name="Normal 6 15 2 2" xfId="6447"/>
    <cellStyle name="Normal 6 15 2 2 2" xfId="15609"/>
    <cellStyle name="Normal 6 15 2 2 2 2" xfId="15610"/>
    <cellStyle name="Normal 6 15 2 2 3" xfId="15611"/>
    <cellStyle name="Normal 6 15 2 2 4" xfId="15608"/>
    <cellStyle name="Normal 6 15 2 3" xfId="15612"/>
    <cellStyle name="Normal 6 15 2 3 2" xfId="15613"/>
    <cellStyle name="Normal 6 15 2 4" xfId="15614"/>
    <cellStyle name="Normal 6 15 2 5" xfId="15607"/>
    <cellStyle name="Normal 6 15 3" xfId="3061"/>
    <cellStyle name="Normal 6 15 3 2" xfId="6448"/>
    <cellStyle name="Normal 6 15 3 2 2" xfId="15617"/>
    <cellStyle name="Normal 6 15 3 2 2 2" xfId="15618"/>
    <cellStyle name="Normal 6 15 3 2 3" xfId="15619"/>
    <cellStyle name="Normal 6 15 3 2 4" xfId="15616"/>
    <cellStyle name="Normal 6 15 3 3" xfId="15620"/>
    <cellStyle name="Normal 6 15 3 3 2" xfId="15621"/>
    <cellStyle name="Normal 6 15 3 4" xfId="15622"/>
    <cellStyle name="Normal 6 15 3 5" xfId="15615"/>
    <cellStyle name="Normal 6 15 4" xfId="4523"/>
    <cellStyle name="Normal 6 15 4 2" xfId="15624"/>
    <cellStyle name="Normal 6 15 4 2 2" xfId="15625"/>
    <cellStyle name="Normal 6 15 4 3" xfId="15626"/>
    <cellStyle name="Normal 6 15 4 4" xfId="15623"/>
    <cellStyle name="Normal 6 15 5" xfId="15627"/>
    <cellStyle name="Normal 6 15 5 2" xfId="15628"/>
    <cellStyle name="Normal 6 15 6" xfId="15629"/>
    <cellStyle name="Normal 6 15 7" xfId="15606"/>
    <cellStyle name="Normal 6 16" xfId="3062"/>
    <cellStyle name="Normal 6 16 2" xfId="3063"/>
    <cellStyle name="Normal 6 16 2 2" xfId="6449"/>
    <cellStyle name="Normal 6 16 2 2 2" xfId="15633"/>
    <cellStyle name="Normal 6 16 2 2 2 2" xfId="15634"/>
    <cellStyle name="Normal 6 16 2 2 3" xfId="15635"/>
    <cellStyle name="Normal 6 16 2 2 4" xfId="15632"/>
    <cellStyle name="Normal 6 16 2 3" xfId="15636"/>
    <cellStyle name="Normal 6 16 2 3 2" xfId="15637"/>
    <cellStyle name="Normal 6 16 2 4" xfId="15638"/>
    <cellStyle name="Normal 6 16 2 5" xfId="15631"/>
    <cellStyle name="Normal 6 16 3" xfId="3064"/>
    <cellStyle name="Normal 6 16 3 2" xfId="6450"/>
    <cellStyle name="Normal 6 16 3 2 2" xfId="15641"/>
    <cellStyle name="Normal 6 16 3 2 2 2" xfId="15642"/>
    <cellStyle name="Normal 6 16 3 2 3" xfId="15643"/>
    <cellStyle name="Normal 6 16 3 2 4" xfId="15640"/>
    <cellStyle name="Normal 6 16 3 3" xfId="15644"/>
    <cellStyle name="Normal 6 16 3 3 2" xfId="15645"/>
    <cellStyle name="Normal 6 16 3 4" xfId="15646"/>
    <cellStyle name="Normal 6 16 3 5" xfId="15639"/>
    <cellStyle name="Normal 6 16 4" xfId="4524"/>
    <cellStyle name="Normal 6 16 4 2" xfId="15648"/>
    <cellStyle name="Normal 6 16 4 2 2" xfId="15649"/>
    <cellStyle name="Normal 6 16 4 3" xfId="15650"/>
    <cellStyle name="Normal 6 16 4 4" xfId="15647"/>
    <cellStyle name="Normal 6 16 5" xfId="15651"/>
    <cellStyle name="Normal 6 16 5 2" xfId="15652"/>
    <cellStyle name="Normal 6 16 6" xfId="15653"/>
    <cellStyle name="Normal 6 16 7" xfId="15630"/>
    <cellStyle name="Normal 6 17" xfId="3065"/>
    <cellStyle name="Normal 6 17 2" xfId="3066"/>
    <cellStyle name="Normal 6 17 2 2" xfId="6451"/>
    <cellStyle name="Normal 6 17 2 2 2" xfId="15657"/>
    <cellStyle name="Normal 6 17 2 2 2 2" xfId="15658"/>
    <cellStyle name="Normal 6 17 2 2 3" xfId="15659"/>
    <cellStyle name="Normal 6 17 2 2 4" xfId="15656"/>
    <cellStyle name="Normal 6 17 2 3" xfId="15660"/>
    <cellStyle name="Normal 6 17 2 3 2" xfId="15661"/>
    <cellStyle name="Normal 6 17 2 4" xfId="15662"/>
    <cellStyle name="Normal 6 17 2 5" xfId="15655"/>
    <cellStyle name="Normal 6 17 3" xfId="3067"/>
    <cellStyle name="Normal 6 17 3 2" xfId="6452"/>
    <cellStyle name="Normal 6 17 3 2 2" xfId="15665"/>
    <cellStyle name="Normal 6 17 3 2 2 2" xfId="15666"/>
    <cellStyle name="Normal 6 17 3 2 3" xfId="15667"/>
    <cellStyle name="Normal 6 17 3 2 4" xfId="15664"/>
    <cellStyle name="Normal 6 17 3 3" xfId="15668"/>
    <cellStyle name="Normal 6 17 3 3 2" xfId="15669"/>
    <cellStyle name="Normal 6 17 3 4" xfId="15670"/>
    <cellStyle name="Normal 6 17 3 5" xfId="15663"/>
    <cellStyle name="Normal 6 17 4" xfId="4525"/>
    <cellStyle name="Normal 6 17 4 2" xfId="15672"/>
    <cellStyle name="Normal 6 17 4 2 2" xfId="15673"/>
    <cellStyle name="Normal 6 17 4 3" xfId="15674"/>
    <cellStyle name="Normal 6 17 4 4" xfId="15671"/>
    <cellStyle name="Normal 6 17 5" xfId="15675"/>
    <cellStyle name="Normal 6 17 5 2" xfId="15676"/>
    <cellStyle name="Normal 6 17 6" xfId="15677"/>
    <cellStyle name="Normal 6 17 7" xfId="15654"/>
    <cellStyle name="Normal 6 18" xfId="3068"/>
    <cellStyle name="Normal 6 18 2" xfId="6453"/>
    <cellStyle name="Normal 6 18 2 2" xfId="15680"/>
    <cellStyle name="Normal 6 18 2 2 2" xfId="15681"/>
    <cellStyle name="Normal 6 18 2 3" xfId="15682"/>
    <cellStyle name="Normal 6 18 2 4" xfId="15679"/>
    <cellStyle name="Normal 6 18 3" xfId="15683"/>
    <cellStyle name="Normal 6 18 3 2" xfId="15684"/>
    <cellStyle name="Normal 6 18 4" xfId="15685"/>
    <cellStyle name="Normal 6 18 5" xfId="15678"/>
    <cellStyle name="Normal 6 19" xfId="3069"/>
    <cellStyle name="Normal 6 19 2" xfId="6454"/>
    <cellStyle name="Normal 6 19 2 2" xfId="15688"/>
    <cellStyle name="Normal 6 19 2 2 2" xfId="15689"/>
    <cellStyle name="Normal 6 19 2 3" xfId="15690"/>
    <cellStyle name="Normal 6 19 2 4" xfId="15687"/>
    <cellStyle name="Normal 6 19 3" xfId="15691"/>
    <cellStyle name="Normal 6 19 3 2" xfId="15692"/>
    <cellStyle name="Normal 6 19 4" xfId="15693"/>
    <cellStyle name="Normal 6 19 5" xfId="15686"/>
    <cellStyle name="Normal 6 2" xfId="3070"/>
    <cellStyle name="Normal 6 2 2" xfId="3071"/>
    <cellStyle name="Normal 6 2 2 2" xfId="6455"/>
    <cellStyle name="Normal 6 2 2 2 2" xfId="15697"/>
    <cellStyle name="Normal 6 2 2 2 2 2" xfId="15698"/>
    <cellStyle name="Normal 6 2 2 2 3" xfId="15699"/>
    <cellStyle name="Normal 6 2 2 2 4" xfId="15696"/>
    <cellStyle name="Normal 6 2 2 3" xfId="15700"/>
    <cellStyle name="Normal 6 2 2 3 2" xfId="15701"/>
    <cellStyle name="Normal 6 2 2 4" xfId="15702"/>
    <cellStyle name="Normal 6 2 2 5" xfId="15695"/>
    <cellStyle name="Normal 6 2 3" xfId="3072"/>
    <cellStyle name="Normal 6 2 3 2" xfId="6456"/>
    <cellStyle name="Normal 6 2 3 2 2" xfId="15705"/>
    <cellStyle name="Normal 6 2 3 2 2 2" xfId="15706"/>
    <cellStyle name="Normal 6 2 3 2 3" xfId="15707"/>
    <cellStyle name="Normal 6 2 3 2 4" xfId="15704"/>
    <cellStyle name="Normal 6 2 3 3" xfId="15708"/>
    <cellStyle name="Normal 6 2 3 3 2" xfId="15709"/>
    <cellStyle name="Normal 6 2 3 4" xfId="15710"/>
    <cellStyle name="Normal 6 2 3 5" xfId="15703"/>
    <cellStyle name="Normal 6 2 4" xfId="4526"/>
    <cellStyle name="Normal 6 2 4 2" xfId="15712"/>
    <cellStyle name="Normal 6 2 4 2 2" xfId="15713"/>
    <cellStyle name="Normal 6 2 4 3" xfId="15714"/>
    <cellStyle name="Normal 6 2 4 4" xfId="15711"/>
    <cellStyle name="Normal 6 2 5" xfId="15715"/>
    <cellStyle name="Normal 6 2 5 2" xfId="15716"/>
    <cellStyle name="Normal 6 2 6" xfId="15717"/>
    <cellStyle name="Normal 6 2 7" xfId="15694"/>
    <cellStyle name="Normal 6 20" xfId="4517"/>
    <cellStyle name="Normal 6 20 2" xfId="15719"/>
    <cellStyle name="Normal 6 20 2 2" xfId="15720"/>
    <cellStyle name="Normal 6 20 3" xfId="15721"/>
    <cellStyle name="Normal 6 20 4" xfId="15718"/>
    <cellStyle name="Normal 6 21" xfId="15722"/>
    <cellStyle name="Normal 6 21 2" xfId="15723"/>
    <cellStyle name="Normal 6 22" xfId="15724"/>
    <cellStyle name="Normal 6 23" xfId="15485"/>
    <cellStyle name="Normal 6 3" xfId="3073"/>
    <cellStyle name="Normal 6 3 2" xfId="3074"/>
    <cellStyle name="Normal 6 3 2 2" xfId="6457"/>
    <cellStyle name="Normal 6 3 2 2 2" xfId="15728"/>
    <cellStyle name="Normal 6 3 2 2 2 2" xfId="15729"/>
    <cellStyle name="Normal 6 3 2 2 3" xfId="15730"/>
    <cellStyle name="Normal 6 3 2 2 4" xfId="15727"/>
    <cellStyle name="Normal 6 3 2 3" xfId="15731"/>
    <cellStyle name="Normal 6 3 2 3 2" xfId="15732"/>
    <cellStyle name="Normal 6 3 2 4" xfId="15733"/>
    <cellStyle name="Normal 6 3 2 5" xfId="15726"/>
    <cellStyle name="Normal 6 3 3" xfId="3075"/>
    <cellStyle name="Normal 6 3 3 2" xfId="6458"/>
    <cellStyle name="Normal 6 3 3 2 2" xfId="15736"/>
    <cellStyle name="Normal 6 3 3 2 2 2" xfId="15737"/>
    <cellStyle name="Normal 6 3 3 2 3" xfId="15738"/>
    <cellStyle name="Normal 6 3 3 2 4" xfId="15735"/>
    <cellStyle name="Normal 6 3 3 3" xfId="15739"/>
    <cellStyle name="Normal 6 3 3 3 2" xfId="15740"/>
    <cellStyle name="Normal 6 3 3 4" xfId="15741"/>
    <cellStyle name="Normal 6 3 3 5" xfId="15734"/>
    <cellStyle name="Normal 6 3 4" xfId="4527"/>
    <cellStyle name="Normal 6 3 4 2" xfId="15743"/>
    <cellStyle name="Normal 6 3 4 2 2" xfId="15744"/>
    <cellStyle name="Normal 6 3 4 3" xfId="15745"/>
    <cellStyle name="Normal 6 3 4 4" xfId="15742"/>
    <cellStyle name="Normal 6 3 5" xfId="15746"/>
    <cellStyle name="Normal 6 3 5 2" xfId="15747"/>
    <cellStyle name="Normal 6 3 6" xfId="15748"/>
    <cellStyle name="Normal 6 3 7" xfId="15725"/>
    <cellStyle name="Normal 6 4" xfId="3076"/>
    <cellStyle name="Normal 6 4 2" xfId="3077"/>
    <cellStyle name="Normal 6 4 2 2" xfId="6459"/>
    <cellStyle name="Normal 6 4 2 2 2" xfId="15752"/>
    <cellStyle name="Normal 6 4 2 2 2 2" xfId="15753"/>
    <cellStyle name="Normal 6 4 2 2 3" xfId="15754"/>
    <cellStyle name="Normal 6 4 2 2 4" xfId="15751"/>
    <cellStyle name="Normal 6 4 2 3" xfId="15755"/>
    <cellStyle name="Normal 6 4 2 3 2" xfId="15756"/>
    <cellStyle name="Normal 6 4 2 4" xfId="15757"/>
    <cellStyle name="Normal 6 4 2 5" xfId="15750"/>
    <cellStyle name="Normal 6 4 3" xfId="3078"/>
    <cellStyle name="Normal 6 4 3 2" xfId="6460"/>
    <cellStyle name="Normal 6 4 3 2 2" xfId="15760"/>
    <cellStyle name="Normal 6 4 3 2 2 2" xfId="15761"/>
    <cellStyle name="Normal 6 4 3 2 3" xfId="15762"/>
    <cellStyle name="Normal 6 4 3 2 4" xfId="15759"/>
    <cellStyle name="Normal 6 4 3 3" xfId="15763"/>
    <cellStyle name="Normal 6 4 3 3 2" xfId="15764"/>
    <cellStyle name="Normal 6 4 3 4" xfId="15765"/>
    <cellStyle name="Normal 6 4 3 5" xfId="15758"/>
    <cellStyle name="Normal 6 4 4" xfId="4528"/>
    <cellStyle name="Normal 6 4 4 2" xfId="15767"/>
    <cellStyle name="Normal 6 4 4 2 2" xfId="15768"/>
    <cellStyle name="Normal 6 4 4 3" xfId="15769"/>
    <cellStyle name="Normal 6 4 4 4" xfId="15766"/>
    <cellStyle name="Normal 6 4 5" xfId="15770"/>
    <cellStyle name="Normal 6 4 5 2" xfId="15771"/>
    <cellStyle name="Normal 6 4 6" xfId="15772"/>
    <cellStyle name="Normal 6 4 7" xfId="15749"/>
    <cellStyle name="Normal 6 5" xfId="3079"/>
    <cellStyle name="Normal 6 5 2" xfId="3080"/>
    <cellStyle name="Normal 6 5 2 2" xfId="6461"/>
    <cellStyle name="Normal 6 5 2 2 2" xfId="15776"/>
    <cellStyle name="Normal 6 5 2 2 2 2" xfId="15777"/>
    <cellStyle name="Normal 6 5 2 2 3" xfId="15778"/>
    <cellStyle name="Normal 6 5 2 2 4" xfId="15775"/>
    <cellStyle name="Normal 6 5 2 3" xfId="15779"/>
    <cellStyle name="Normal 6 5 2 3 2" xfId="15780"/>
    <cellStyle name="Normal 6 5 2 4" xfId="15781"/>
    <cellStyle name="Normal 6 5 2 5" xfId="15774"/>
    <cellStyle name="Normal 6 5 3" xfId="3081"/>
    <cellStyle name="Normal 6 5 3 2" xfId="6462"/>
    <cellStyle name="Normal 6 5 3 2 2" xfId="15784"/>
    <cellStyle name="Normal 6 5 3 2 2 2" xfId="15785"/>
    <cellStyle name="Normal 6 5 3 2 3" xfId="15786"/>
    <cellStyle name="Normal 6 5 3 2 4" xfId="15783"/>
    <cellStyle name="Normal 6 5 3 3" xfId="15787"/>
    <cellStyle name="Normal 6 5 3 3 2" xfId="15788"/>
    <cellStyle name="Normal 6 5 3 4" xfId="15789"/>
    <cellStyle name="Normal 6 5 3 5" xfId="15782"/>
    <cellStyle name="Normal 6 5 4" xfId="4529"/>
    <cellStyle name="Normal 6 5 4 2" xfId="15791"/>
    <cellStyle name="Normal 6 5 4 2 2" xfId="15792"/>
    <cellStyle name="Normal 6 5 4 3" xfId="15793"/>
    <cellStyle name="Normal 6 5 4 4" xfId="15790"/>
    <cellStyle name="Normal 6 5 5" xfId="15794"/>
    <cellStyle name="Normal 6 5 5 2" xfId="15795"/>
    <cellStyle name="Normal 6 5 6" xfId="15796"/>
    <cellStyle name="Normal 6 5 7" xfId="15773"/>
    <cellStyle name="Normal 6 6" xfId="3082"/>
    <cellStyle name="Normal 6 6 2" xfId="3083"/>
    <cellStyle name="Normal 6 6 2 2" xfId="6463"/>
    <cellStyle name="Normal 6 6 2 2 2" xfId="15800"/>
    <cellStyle name="Normal 6 6 2 2 2 2" xfId="15801"/>
    <cellStyle name="Normal 6 6 2 2 3" xfId="15802"/>
    <cellStyle name="Normal 6 6 2 2 4" xfId="15799"/>
    <cellStyle name="Normal 6 6 2 3" xfId="15803"/>
    <cellStyle name="Normal 6 6 2 3 2" xfId="15804"/>
    <cellStyle name="Normal 6 6 2 4" xfId="15805"/>
    <cellStyle name="Normal 6 6 2 5" xfId="15798"/>
    <cellStyle name="Normal 6 6 3" xfId="3084"/>
    <cellStyle name="Normal 6 6 3 2" xfId="6464"/>
    <cellStyle name="Normal 6 6 3 2 2" xfId="15808"/>
    <cellStyle name="Normal 6 6 3 2 2 2" xfId="15809"/>
    <cellStyle name="Normal 6 6 3 2 3" xfId="15810"/>
    <cellStyle name="Normal 6 6 3 2 4" xfId="15807"/>
    <cellStyle name="Normal 6 6 3 3" xfId="15811"/>
    <cellStyle name="Normal 6 6 3 3 2" xfId="15812"/>
    <cellStyle name="Normal 6 6 3 4" xfId="15813"/>
    <cellStyle name="Normal 6 6 3 5" xfId="15806"/>
    <cellStyle name="Normal 6 6 4" xfId="4530"/>
    <cellStyle name="Normal 6 6 4 2" xfId="15815"/>
    <cellStyle name="Normal 6 6 4 2 2" xfId="15816"/>
    <cellStyle name="Normal 6 6 4 3" xfId="15817"/>
    <cellStyle name="Normal 6 6 4 4" xfId="15814"/>
    <cellStyle name="Normal 6 6 5" xfId="15818"/>
    <cellStyle name="Normal 6 6 5 2" xfId="15819"/>
    <cellStyle name="Normal 6 6 6" xfId="15820"/>
    <cellStyle name="Normal 6 6 7" xfId="15797"/>
    <cellStyle name="Normal 6 7" xfId="3085"/>
    <cellStyle name="Normal 6 7 2" xfId="3086"/>
    <cellStyle name="Normal 6 7 2 2" xfId="6465"/>
    <cellStyle name="Normal 6 7 2 2 2" xfId="15824"/>
    <cellStyle name="Normal 6 7 2 2 2 2" xfId="15825"/>
    <cellStyle name="Normal 6 7 2 2 3" xfId="15826"/>
    <cellStyle name="Normal 6 7 2 2 4" xfId="15823"/>
    <cellStyle name="Normal 6 7 2 3" xfId="15827"/>
    <cellStyle name="Normal 6 7 2 3 2" xfId="15828"/>
    <cellStyle name="Normal 6 7 2 4" xfId="15829"/>
    <cellStyle name="Normal 6 7 2 5" xfId="15822"/>
    <cellStyle name="Normal 6 7 3" xfId="3087"/>
    <cellStyle name="Normal 6 7 3 2" xfId="6466"/>
    <cellStyle name="Normal 6 7 3 2 2" xfId="15832"/>
    <cellStyle name="Normal 6 7 3 2 2 2" xfId="15833"/>
    <cellStyle name="Normal 6 7 3 2 3" xfId="15834"/>
    <cellStyle name="Normal 6 7 3 2 4" xfId="15831"/>
    <cellStyle name="Normal 6 7 3 3" xfId="15835"/>
    <cellStyle name="Normal 6 7 3 3 2" xfId="15836"/>
    <cellStyle name="Normal 6 7 3 4" xfId="15837"/>
    <cellStyle name="Normal 6 7 3 5" xfId="15830"/>
    <cellStyle name="Normal 6 7 4" xfId="4531"/>
    <cellStyle name="Normal 6 7 4 2" xfId="15839"/>
    <cellStyle name="Normal 6 7 4 2 2" xfId="15840"/>
    <cellStyle name="Normal 6 7 4 3" xfId="15841"/>
    <cellStyle name="Normal 6 7 4 4" xfId="15838"/>
    <cellStyle name="Normal 6 7 5" xfId="15842"/>
    <cellStyle name="Normal 6 7 5 2" xfId="15843"/>
    <cellStyle name="Normal 6 7 6" xfId="15844"/>
    <cellStyle name="Normal 6 7 7" xfId="15821"/>
    <cellStyle name="Normal 6 8" xfId="3088"/>
    <cellStyle name="Normal 6 8 2" xfId="3089"/>
    <cellStyle name="Normal 6 8 2 2" xfId="6467"/>
    <cellStyle name="Normal 6 8 2 2 2" xfId="15848"/>
    <cellStyle name="Normal 6 8 2 2 2 2" xfId="15849"/>
    <cellStyle name="Normal 6 8 2 2 3" xfId="15850"/>
    <cellStyle name="Normal 6 8 2 2 4" xfId="15847"/>
    <cellStyle name="Normal 6 8 2 3" xfId="15851"/>
    <cellStyle name="Normal 6 8 2 3 2" xfId="15852"/>
    <cellStyle name="Normal 6 8 2 4" xfId="15853"/>
    <cellStyle name="Normal 6 8 2 5" xfId="15846"/>
    <cellStyle name="Normal 6 8 3" xfId="3090"/>
    <cellStyle name="Normal 6 8 3 2" xfId="6468"/>
    <cellStyle name="Normal 6 8 3 2 2" xfId="15856"/>
    <cellStyle name="Normal 6 8 3 2 2 2" xfId="15857"/>
    <cellStyle name="Normal 6 8 3 2 3" xfId="15858"/>
    <cellStyle name="Normal 6 8 3 2 4" xfId="15855"/>
    <cellStyle name="Normal 6 8 3 3" xfId="15859"/>
    <cellStyle name="Normal 6 8 3 3 2" xfId="15860"/>
    <cellStyle name="Normal 6 8 3 4" xfId="15861"/>
    <cellStyle name="Normal 6 8 3 5" xfId="15854"/>
    <cellStyle name="Normal 6 8 4" xfId="4532"/>
    <cellStyle name="Normal 6 8 4 2" xfId="15863"/>
    <cellStyle name="Normal 6 8 4 2 2" xfId="15864"/>
    <cellStyle name="Normal 6 8 4 3" xfId="15865"/>
    <cellStyle name="Normal 6 8 4 4" xfId="15862"/>
    <cellStyle name="Normal 6 8 5" xfId="15866"/>
    <cellStyle name="Normal 6 8 5 2" xfId="15867"/>
    <cellStyle name="Normal 6 8 6" xfId="15868"/>
    <cellStyle name="Normal 6 8 7" xfId="15845"/>
    <cellStyle name="Normal 6 9" xfId="3091"/>
    <cellStyle name="Normal 6 9 2" xfId="3092"/>
    <cellStyle name="Normal 6 9 2 2" xfId="6469"/>
    <cellStyle name="Normal 6 9 2 2 2" xfId="15872"/>
    <cellStyle name="Normal 6 9 2 2 2 2" xfId="15873"/>
    <cellStyle name="Normal 6 9 2 2 3" xfId="15874"/>
    <cellStyle name="Normal 6 9 2 2 4" xfId="15871"/>
    <cellStyle name="Normal 6 9 2 3" xfId="15875"/>
    <cellStyle name="Normal 6 9 2 3 2" xfId="15876"/>
    <cellStyle name="Normal 6 9 2 4" xfId="15877"/>
    <cellStyle name="Normal 6 9 2 5" xfId="15870"/>
    <cellStyle name="Normal 6 9 3" xfId="3093"/>
    <cellStyle name="Normal 6 9 3 2" xfId="6470"/>
    <cellStyle name="Normal 6 9 3 2 2" xfId="15880"/>
    <cellStyle name="Normal 6 9 3 2 2 2" xfId="15881"/>
    <cellStyle name="Normal 6 9 3 2 3" xfId="15882"/>
    <cellStyle name="Normal 6 9 3 2 4" xfId="15879"/>
    <cellStyle name="Normal 6 9 3 3" xfId="15883"/>
    <cellStyle name="Normal 6 9 3 3 2" xfId="15884"/>
    <cellStyle name="Normal 6 9 3 4" xfId="15885"/>
    <cellStyle name="Normal 6 9 3 5" xfId="15878"/>
    <cellStyle name="Normal 6 9 4" xfId="4533"/>
    <cellStyle name="Normal 6 9 4 2" xfId="15887"/>
    <cellStyle name="Normal 6 9 4 2 2" xfId="15888"/>
    <cellStyle name="Normal 6 9 4 3" xfId="15889"/>
    <cellStyle name="Normal 6 9 4 4" xfId="15886"/>
    <cellStyle name="Normal 6 9 5" xfId="15890"/>
    <cellStyle name="Normal 6 9 5 2" xfId="15891"/>
    <cellStyle name="Normal 6 9 6" xfId="15892"/>
    <cellStyle name="Normal 6 9 7" xfId="15869"/>
    <cellStyle name="Normal 60" xfId="3094"/>
    <cellStyle name="Normal 60 10" xfId="3095"/>
    <cellStyle name="Normal 60 10 2" xfId="3096"/>
    <cellStyle name="Normal 60 10 2 2" xfId="6471"/>
    <cellStyle name="Normal 60 10 2 2 2" xfId="15897"/>
    <cellStyle name="Normal 60 10 2 2 2 2" xfId="15898"/>
    <cellStyle name="Normal 60 10 2 2 3" xfId="15899"/>
    <cellStyle name="Normal 60 10 2 2 4" xfId="15896"/>
    <cellStyle name="Normal 60 10 2 3" xfId="15900"/>
    <cellStyle name="Normal 60 10 2 3 2" xfId="15901"/>
    <cellStyle name="Normal 60 10 2 4" xfId="15902"/>
    <cellStyle name="Normal 60 10 2 5" xfId="15895"/>
    <cellStyle name="Normal 60 10 3" xfId="3097"/>
    <cellStyle name="Normal 60 10 3 2" xfId="6472"/>
    <cellStyle name="Normal 60 10 3 2 2" xfId="15905"/>
    <cellStyle name="Normal 60 10 3 2 2 2" xfId="15906"/>
    <cellStyle name="Normal 60 10 3 2 3" xfId="15907"/>
    <cellStyle name="Normal 60 10 3 2 4" xfId="15904"/>
    <cellStyle name="Normal 60 10 3 3" xfId="15908"/>
    <cellStyle name="Normal 60 10 3 3 2" xfId="15909"/>
    <cellStyle name="Normal 60 10 3 4" xfId="15910"/>
    <cellStyle name="Normal 60 10 3 5" xfId="15903"/>
    <cellStyle name="Normal 60 10 4" xfId="4535"/>
    <cellStyle name="Normal 60 10 4 2" xfId="15912"/>
    <cellStyle name="Normal 60 10 4 2 2" xfId="15913"/>
    <cellStyle name="Normal 60 10 4 3" xfId="15914"/>
    <cellStyle name="Normal 60 10 4 4" xfId="15911"/>
    <cellStyle name="Normal 60 10 5" xfId="15915"/>
    <cellStyle name="Normal 60 10 5 2" xfId="15916"/>
    <cellStyle name="Normal 60 10 6" xfId="15917"/>
    <cellStyle name="Normal 60 10 7" xfId="15894"/>
    <cellStyle name="Normal 60 11" xfId="3098"/>
    <cellStyle name="Normal 60 11 2" xfId="3099"/>
    <cellStyle name="Normal 60 11 2 2" xfId="6473"/>
    <cellStyle name="Normal 60 11 2 2 2" xfId="15921"/>
    <cellStyle name="Normal 60 11 2 2 2 2" xfId="15922"/>
    <cellStyle name="Normal 60 11 2 2 3" xfId="15923"/>
    <cellStyle name="Normal 60 11 2 2 4" xfId="15920"/>
    <cellStyle name="Normal 60 11 2 3" xfId="15924"/>
    <cellStyle name="Normal 60 11 2 3 2" xfId="15925"/>
    <cellStyle name="Normal 60 11 2 4" xfId="15926"/>
    <cellStyle name="Normal 60 11 2 5" xfId="15919"/>
    <cellStyle name="Normal 60 11 3" xfId="3100"/>
    <cellStyle name="Normal 60 11 3 2" xfId="6474"/>
    <cellStyle name="Normal 60 11 3 2 2" xfId="15929"/>
    <cellStyle name="Normal 60 11 3 2 2 2" xfId="15930"/>
    <cellStyle name="Normal 60 11 3 2 3" xfId="15931"/>
    <cellStyle name="Normal 60 11 3 2 4" xfId="15928"/>
    <cellStyle name="Normal 60 11 3 3" xfId="15932"/>
    <cellStyle name="Normal 60 11 3 3 2" xfId="15933"/>
    <cellStyle name="Normal 60 11 3 4" xfId="15934"/>
    <cellStyle name="Normal 60 11 3 5" xfId="15927"/>
    <cellStyle name="Normal 60 11 4" xfId="4536"/>
    <cellStyle name="Normal 60 11 4 2" xfId="15936"/>
    <cellStyle name="Normal 60 11 4 2 2" xfId="15937"/>
    <cellStyle name="Normal 60 11 4 3" xfId="15938"/>
    <cellStyle name="Normal 60 11 4 4" xfId="15935"/>
    <cellStyle name="Normal 60 11 5" xfId="15939"/>
    <cellStyle name="Normal 60 11 5 2" xfId="15940"/>
    <cellStyle name="Normal 60 11 6" xfId="15941"/>
    <cellStyle name="Normal 60 11 7" xfId="15918"/>
    <cellStyle name="Normal 60 12" xfId="3101"/>
    <cellStyle name="Normal 60 12 2" xfId="6475"/>
    <cellStyle name="Normal 60 12 2 2" xfId="15944"/>
    <cellStyle name="Normal 60 12 2 2 2" xfId="15945"/>
    <cellStyle name="Normal 60 12 2 3" xfId="15946"/>
    <cellStyle name="Normal 60 12 2 4" xfId="15943"/>
    <cellStyle name="Normal 60 12 3" xfId="15947"/>
    <cellStyle name="Normal 60 12 3 2" xfId="15948"/>
    <cellStyle name="Normal 60 12 4" xfId="15949"/>
    <cellStyle name="Normal 60 12 5" xfId="15942"/>
    <cellStyle name="Normal 60 13" xfId="3102"/>
    <cellStyle name="Normal 60 13 2" xfId="6476"/>
    <cellStyle name="Normal 60 13 2 2" xfId="15952"/>
    <cellStyle name="Normal 60 13 2 2 2" xfId="15953"/>
    <cellStyle name="Normal 60 13 2 3" xfId="15954"/>
    <cellStyle name="Normal 60 13 2 4" xfId="15951"/>
    <cellStyle name="Normal 60 13 3" xfId="15955"/>
    <cellStyle name="Normal 60 13 3 2" xfId="15956"/>
    <cellStyle name="Normal 60 13 4" xfId="15957"/>
    <cellStyle name="Normal 60 13 5" xfId="15950"/>
    <cellStyle name="Normal 60 14" xfId="4534"/>
    <cellStyle name="Normal 60 14 2" xfId="15959"/>
    <cellStyle name="Normal 60 14 2 2" xfId="15960"/>
    <cellStyle name="Normal 60 14 3" xfId="15961"/>
    <cellStyle name="Normal 60 14 4" xfId="15958"/>
    <cellStyle name="Normal 60 15" xfId="15962"/>
    <cellStyle name="Normal 60 15 2" xfId="15963"/>
    <cellStyle name="Normal 60 16" xfId="15964"/>
    <cellStyle name="Normal 60 17" xfId="15893"/>
    <cellStyle name="Normal 60 2" xfId="3103"/>
    <cellStyle name="Normal 60 2 2" xfId="3104"/>
    <cellStyle name="Normal 60 2 2 2" xfId="6477"/>
    <cellStyle name="Normal 60 2 2 2 2" xfId="15968"/>
    <cellStyle name="Normal 60 2 2 2 2 2" xfId="15969"/>
    <cellStyle name="Normal 60 2 2 2 3" xfId="15970"/>
    <cellStyle name="Normal 60 2 2 2 4" xfId="15967"/>
    <cellStyle name="Normal 60 2 2 3" xfId="15971"/>
    <cellStyle name="Normal 60 2 2 3 2" xfId="15972"/>
    <cellStyle name="Normal 60 2 2 4" xfId="15973"/>
    <cellStyle name="Normal 60 2 2 5" xfId="15966"/>
    <cellStyle name="Normal 60 2 3" xfId="3105"/>
    <cellStyle name="Normal 60 2 3 2" xfId="6478"/>
    <cellStyle name="Normal 60 2 3 2 2" xfId="15976"/>
    <cellStyle name="Normal 60 2 3 2 2 2" xfId="15977"/>
    <cellStyle name="Normal 60 2 3 2 3" xfId="15978"/>
    <cellStyle name="Normal 60 2 3 2 4" xfId="15975"/>
    <cellStyle name="Normal 60 2 3 3" xfId="15979"/>
    <cellStyle name="Normal 60 2 3 3 2" xfId="15980"/>
    <cellStyle name="Normal 60 2 3 4" xfId="15981"/>
    <cellStyle name="Normal 60 2 3 5" xfId="15974"/>
    <cellStyle name="Normal 60 2 4" xfId="4537"/>
    <cellStyle name="Normal 60 2 4 2" xfId="15983"/>
    <cellStyle name="Normal 60 2 4 2 2" xfId="15984"/>
    <cellStyle name="Normal 60 2 4 3" xfId="15985"/>
    <cellStyle name="Normal 60 2 4 4" xfId="15982"/>
    <cellStyle name="Normal 60 2 5" xfId="15986"/>
    <cellStyle name="Normal 60 2 5 2" xfId="15987"/>
    <cellStyle name="Normal 60 2 6" xfId="15988"/>
    <cellStyle name="Normal 60 2 7" xfId="15965"/>
    <cellStyle name="Normal 60 3" xfId="3106"/>
    <cellStyle name="Normal 60 3 2" xfId="3107"/>
    <cellStyle name="Normal 60 3 2 2" xfId="6479"/>
    <cellStyle name="Normal 60 3 2 2 2" xfId="15992"/>
    <cellStyle name="Normal 60 3 2 2 2 2" xfId="15993"/>
    <cellStyle name="Normal 60 3 2 2 3" xfId="15994"/>
    <cellStyle name="Normal 60 3 2 2 4" xfId="15991"/>
    <cellStyle name="Normal 60 3 2 3" xfId="15995"/>
    <cellStyle name="Normal 60 3 2 3 2" xfId="15996"/>
    <cellStyle name="Normal 60 3 2 4" xfId="15997"/>
    <cellStyle name="Normal 60 3 2 5" xfId="15990"/>
    <cellStyle name="Normal 60 3 3" xfId="3108"/>
    <cellStyle name="Normal 60 3 3 2" xfId="6480"/>
    <cellStyle name="Normal 60 3 3 2 2" xfId="16000"/>
    <cellStyle name="Normal 60 3 3 2 2 2" xfId="16001"/>
    <cellStyle name="Normal 60 3 3 2 3" xfId="16002"/>
    <cellStyle name="Normal 60 3 3 2 4" xfId="15999"/>
    <cellStyle name="Normal 60 3 3 3" xfId="16003"/>
    <cellStyle name="Normal 60 3 3 3 2" xfId="16004"/>
    <cellStyle name="Normal 60 3 3 4" xfId="16005"/>
    <cellStyle name="Normal 60 3 3 5" xfId="15998"/>
    <cellStyle name="Normal 60 3 4" xfId="4538"/>
    <cellStyle name="Normal 60 3 4 2" xfId="16007"/>
    <cellStyle name="Normal 60 3 4 2 2" xfId="16008"/>
    <cellStyle name="Normal 60 3 4 3" xfId="16009"/>
    <cellStyle name="Normal 60 3 4 4" xfId="16006"/>
    <cellStyle name="Normal 60 3 5" xfId="16010"/>
    <cellStyle name="Normal 60 3 5 2" xfId="16011"/>
    <cellStyle name="Normal 60 3 6" xfId="16012"/>
    <cellStyle name="Normal 60 3 7" xfId="15989"/>
    <cellStyle name="Normal 60 4" xfId="3109"/>
    <cellStyle name="Normal 60 4 2" xfId="3110"/>
    <cellStyle name="Normal 60 4 2 2" xfId="6481"/>
    <cellStyle name="Normal 60 4 2 2 2" xfId="16016"/>
    <cellStyle name="Normal 60 4 2 2 2 2" xfId="16017"/>
    <cellStyle name="Normal 60 4 2 2 3" xfId="16018"/>
    <cellStyle name="Normal 60 4 2 2 4" xfId="16015"/>
    <cellStyle name="Normal 60 4 2 3" xfId="16019"/>
    <cellStyle name="Normal 60 4 2 3 2" xfId="16020"/>
    <cellStyle name="Normal 60 4 2 4" xfId="16021"/>
    <cellStyle name="Normal 60 4 2 5" xfId="16014"/>
    <cellStyle name="Normal 60 4 3" xfId="3111"/>
    <cellStyle name="Normal 60 4 3 2" xfId="6482"/>
    <cellStyle name="Normal 60 4 3 2 2" xfId="16024"/>
    <cellStyle name="Normal 60 4 3 2 2 2" xfId="16025"/>
    <cellStyle name="Normal 60 4 3 2 3" xfId="16026"/>
    <cellStyle name="Normal 60 4 3 2 4" xfId="16023"/>
    <cellStyle name="Normal 60 4 3 3" xfId="16027"/>
    <cellStyle name="Normal 60 4 3 3 2" xfId="16028"/>
    <cellStyle name="Normal 60 4 3 4" xfId="16029"/>
    <cellStyle name="Normal 60 4 3 5" xfId="16022"/>
    <cellStyle name="Normal 60 4 4" xfId="4539"/>
    <cellStyle name="Normal 60 4 4 2" xfId="16031"/>
    <cellStyle name="Normal 60 4 4 2 2" xfId="16032"/>
    <cellStyle name="Normal 60 4 4 3" xfId="16033"/>
    <cellStyle name="Normal 60 4 4 4" xfId="16030"/>
    <cellStyle name="Normal 60 4 5" xfId="16034"/>
    <cellStyle name="Normal 60 4 5 2" xfId="16035"/>
    <cellStyle name="Normal 60 4 6" xfId="16036"/>
    <cellStyle name="Normal 60 4 7" xfId="16013"/>
    <cellStyle name="Normal 60 5" xfId="3112"/>
    <cellStyle name="Normal 60 5 2" xfId="3113"/>
    <cellStyle name="Normal 60 5 2 2" xfId="6483"/>
    <cellStyle name="Normal 60 5 2 2 2" xfId="16040"/>
    <cellStyle name="Normal 60 5 2 2 2 2" xfId="16041"/>
    <cellStyle name="Normal 60 5 2 2 3" xfId="16042"/>
    <cellStyle name="Normal 60 5 2 2 4" xfId="16039"/>
    <cellStyle name="Normal 60 5 2 3" xfId="16043"/>
    <cellStyle name="Normal 60 5 2 3 2" xfId="16044"/>
    <cellStyle name="Normal 60 5 2 4" xfId="16045"/>
    <cellStyle name="Normal 60 5 2 5" xfId="16038"/>
    <cellStyle name="Normal 60 5 3" xfId="3114"/>
    <cellStyle name="Normal 60 5 3 2" xfId="6484"/>
    <cellStyle name="Normal 60 5 3 2 2" xfId="16048"/>
    <cellStyle name="Normal 60 5 3 2 2 2" xfId="16049"/>
    <cellStyle name="Normal 60 5 3 2 3" xfId="16050"/>
    <cellStyle name="Normal 60 5 3 2 4" xfId="16047"/>
    <cellStyle name="Normal 60 5 3 3" xfId="16051"/>
    <cellStyle name="Normal 60 5 3 3 2" xfId="16052"/>
    <cellStyle name="Normal 60 5 3 4" xfId="16053"/>
    <cellStyle name="Normal 60 5 3 5" xfId="16046"/>
    <cellStyle name="Normal 60 5 4" xfId="4540"/>
    <cellStyle name="Normal 60 5 4 2" xfId="16055"/>
    <cellStyle name="Normal 60 5 4 2 2" xfId="16056"/>
    <cellStyle name="Normal 60 5 4 3" xfId="16057"/>
    <cellStyle name="Normal 60 5 4 4" xfId="16054"/>
    <cellStyle name="Normal 60 5 5" xfId="16058"/>
    <cellStyle name="Normal 60 5 5 2" xfId="16059"/>
    <cellStyle name="Normal 60 5 6" xfId="16060"/>
    <cellStyle name="Normal 60 5 7" xfId="16037"/>
    <cellStyle name="Normal 60 6" xfId="3115"/>
    <cellStyle name="Normal 60 6 2" xfId="3116"/>
    <cellStyle name="Normal 60 6 2 2" xfId="6485"/>
    <cellStyle name="Normal 60 6 2 2 2" xfId="16064"/>
    <cellStyle name="Normal 60 6 2 2 2 2" xfId="16065"/>
    <cellStyle name="Normal 60 6 2 2 3" xfId="16066"/>
    <cellStyle name="Normal 60 6 2 2 4" xfId="16063"/>
    <cellStyle name="Normal 60 6 2 3" xfId="16067"/>
    <cellStyle name="Normal 60 6 2 3 2" xfId="16068"/>
    <cellStyle name="Normal 60 6 2 4" xfId="16069"/>
    <cellStyle name="Normal 60 6 2 5" xfId="16062"/>
    <cellStyle name="Normal 60 6 3" xfId="3117"/>
    <cellStyle name="Normal 60 6 3 2" xfId="6486"/>
    <cellStyle name="Normal 60 6 3 2 2" xfId="16072"/>
    <cellStyle name="Normal 60 6 3 2 2 2" xfId="16073"/>
    <cellStyle name="Normal 60 6 3 2 3" xfId="16074"/>
    <cellStyle name="Normal 60 6 3 2 4" xfId="16071"/>
    <cellStyle name="Normal 60 6 3 3" xfId="16075"/>
    <cellStyle name="Normal 60 6 3 3 2" xfId="16076"/>
    <cellStyle name="Normal 60 6 3 4" xfId="16077"/>
    <cellStyle name="Normal 60 6 3 5" xfId="16070"/>
    <cellStyle name="Normal 60 6 4" xfId="4541"/>
    <cellStyle name="Normal 60 6 4 2" xfId="16079"/>
    <cellStyle name="Normal 60 6 4 2 2" xfId="16080"/>
    <cellStyle name="Normal 60 6 4 3" xfId="16081"/>
    <cellStyle name="Normal 60 6 4 4" xfId="16078"/>
    <cellStyle name="Normal 60 6 5" xfId="16082"/>
    <cellStyle name="Normal 60 6 5 2" xfId="16083"/>
    <cellStyle name="Normal 60 6 6" xfId="16084"/>
    <cellStyle name="Normal 60 6 7" xfId="16061"/>
    <cellStyle name="Normal 60 7" xfId="3118"/>
    <cellStyle name="Normal 60 7 2" xfId="3119"/>
    <cellStyle name="Normal 60 7 2 2" xfId="6487"/>
    <cellStyle name="Normal 60 7 2 2 2" xfId="16088"/>
    <cellStyle name="Normal 60 7 2 2 2 2" xfId="16089"/>
    <cellStyle name="Normal 60 7 2 2 3" xfId="16090"/>
    <cellStyle name="Normal 60 7 2 2 4" xfId="16087"/>
    <cellStyle name="Normal 60 7 2 3" xfId="16091"/>
    <cellStyle name="Normal 60 7 2 3 2" xfId="16092"/>
    <cellStyle name="Normal 60 7 2 4" xfId="16093"/>
    <cellStyle name="Normal 60 7 2 5" xfId="16086"/>
    <cellStyle name="Normal 60 7 3" xfId="3120"/>
    <cellStyle name="Normal 60 7 3 2" xfId="6488"/>
    <cellStyle name="Normal 60 7 3 2 2" xfId="16096"/>
    <cellStyle name="Normal 60 7 3 2 2 2" xfId="16097"/>
    <cellStyle name="Normal 60 7 3 2 3" xfId="16098"/>
    <cellStyle name="Normal 60 7 3 2 4" xfId="16095"/>
    <cellStyle name="Normal 60 7 3 3" xfId="16099"/>
    <cellStyle name="Normal 60 7 3 3 2" xfId="16100"/>
    <cellStyle name="Normal 60 7 3 4" xfId="16101"/>
    <cellStyle name="Normal 60 7 3 5" xfId="16094"/>
    <cellStyle name="Normal 60 7 4" xfId="4542"/>
    <cellStyle name="Normal 60 7 4 2" xfId="16103"/>
    <cellStyle name="Normal 60 7 4 2 2" xfId="16104"/>
    <cellStyle name="Normal 60 7 4 3" xfId="16105"/>
    <cellStyle name="Normal 60 7 4 4" xfId="16102"/>
    <cellStyle name="Normal 60 7 5" xfId="16106"/>
    <cellStyle name="Normal 60 7 5 2" xfId="16107"/>
    <cellStyle name="Normal 60 7 6" xfId="16108"/>
    <cellStyle name="Normal 60 7 7" xfId="16085"/>
    <cellStyle name="Normal 60 8" xfId="3121"/>
    <cellStyle name="Normal 60 8 2" xfId="3122"/>
    <cellStyle name="Normal 60 8 2 2" xfId="6489"/>
    <cellStyle name="Normal 60 8 2 2 2" xfId="16112"/>
    <cellStyle name="Normal 60 8 2 2 2 2" xfId="16113"/>
    <cellStyle name="Normal 60 8 2 2 3" xfId="16114"/>
    <cellStyle name="Normal 60 8 2 2 4" xfId="16111"/>
    <cellStyle name="Normal 60 8 2 3" xfId="16115"/>
    <cellStyle name="Normal 60 8 2 3 2" xfId="16116"/>
    <cellStyle name="Normal 60 8 2 4" xfId="16117"/>
    <cellStyle name="Normal 60 8 2 5" xfId="16110"/>
    <cellStyle name="Normal 60 8 3" xfId="3123"/>
    <cellStyle name="Normal 60 8 3 2" xfId="6490"/>
    <cellStyle name="Normal 60 8 3 2 2" xfId="16120"/>
    <cellStyle name="Normal 60 8 3 2 2 2" xfId="16121"/>
    <cellStyle name="Normal 60 8 3 2 3" xfId="16122"/>
    <cellStyle name="Normal 60 8 3 2 4" xfId="16119"/>
    <cellStyle name="Normal 60 8 3 3" xfId="16123"/>
    <cellStyle name="Normal 60 8 3 3 2" xfId="16124"/>
    <cellStyle name="Normal 60 8 3 4" xfId="16125"/>
    <cellStyle name="Normal 60 8 3 5" xfId="16118"/>
    <cellStyle name="Normal 60 8 4" xfId="4543"/>
    <cellStyle name="Normal 60 8 4 2" xfId="16127"/>
    <cellStyle name="Normal 60 8 4 2 2" xfId="16128"/>
    <cellStyle name="Normal 60 8 4 3" xfId="16129"/>
    <cellStyle name="Normal 60 8 4 4" xfId="16126"/>
    <cellStyle name="Normal 60 8 5" xfId="16130"/>
    <cellStyle name="Normal 60 8 5 2" xfId="16131"/>
    <cellStyle name="Normal 60 8 6" xfId="16132"/>
    <cellStyle name="Normal 60 8 7" xfId="16109"/>
    <cellStyle name="Normal 60 9" xfId="3124"/>
    <cellStyle name="Normal 60 9 2" xfId="3125"/>
    <cellStyle name="Normal 60 9 2 2" xfId="6491"/>
    <cellStyle name="Normal 60 9 2 2 2" xfId="16136"/>
    <cellStyle name="Normal 60 9 2 2 2 2" xfId="16137"/>
    <cellStyle name="Normal 60 9 2 2 3" xfId="16138"/>
    <cellStyle name="Normal 60 9 2 2 4" xfId="16135"/>
    <cellStyle name="Normal 60 9 2 3" xfId="16139"/>
    <cellStyle name="Normal 60 9 2 3 2" xfId="16140"/>
    <cellStyle name="Normal 60 9 2 4" xfId="16141"/>
    <cellStyle name="Normal 60 9 2 5" xfId="16134"/>
    <cellStyle name="Normal 60 9 3" xfId="3126"/>
    <cellStyle name="Normal 60 9 3 2" xfId="6492"/>
    <cellStyle name="Normal 60 9 3 2 2" xfId="16144"/>
    <cellStyle name="Normal 60 9 3 2 2 2" xfId="16145"/>
    <cellStyle name="Normal 60 9 3 2 3" xfId="16146"/>
    <cellStyle name="Normal 60 9 3 2 4" xfId="16143"/>
    <cellStyle name="Normal 60 9 3 3" xfId="16147"/>
    <cellStyle name="Normal 60 9 3 3 2" xfId="16148"/>
    <cellStyle name="Normal 60 9 3 4" xfId="16149"/>
    <cellStyle name="Normal 60 9 3 5" xfId="16142"/>
    <cellStyle name="Normal 60 9 4" xfId="4544"/>
    <cellStyle name="Normal 60 9 4 2" xfId="16151"/>
    <cellStyle name="Normal 60 9 4 2 2" xfId="16152"/>
    <cellStyle name="Normal 60 9 4 3" xfId="16153"/>
    <cellStyle name="Normal 60 9 4 4" xfId="16150"/>
    <cellStyle name="Normal 60 9 5" xfId="16154"/>
    <cellStyle name="Normal 60 9 5 2" xfId="16155"/>
    <cellStyle name="Normal 60 9 6" xfId="16156"/>
    <cellStyle name="Normal 60 9 7" xfId="16133"/>
    <cellStyle name="Normal 61" xfId="3127"/>
    <cellStyle name="Normal 61 2" xfId="3128"/>
    <cellStyle name="Normal 61 2 2" xfId="6493"/>
    <cellStyle name="Normal 61 2 2 2" xfId="16160"/>
    <cellStyle name="Normal 61 2 2 2 2" xfId="16161"/>
    <cellStyle name="Normal 61 2 2 3" xfId="16162"/>
    <cellStyle name="Normal 61 2 2 4" xfId="16159"/>
    <cellStyle name="Normal 61 2 3" xfId="16163"/>
    <cellStyle name="Normal 61 2 3 2" xfId="16164"/>
    <cellStyle name="Normal 61 2 4" xfId="16165"/>
    <cellStyle name="Normal 61 2 5" xfId="16158"/>
    <cellStyle name="Normal 61 3" xfId="3129"/>
    <cellStyle name="Normal 61 3 2" xfId="6494"/>
    <cellStyle name="Normal 61 3 2 2" xfId="16168"/>
    <cellStyle name="Normal 61 3 2 2 2" xfId="16169"/>
    <cellStyle name="Normal 61 3 2 3" xfId="16170"/>
    <cellStyle name="Normal 61 3 2 4" xfId="16167"/>
    <cellStyle name="Normal 61 3 3" xfId="16171"/>
    <cellStyle name="Normal 61 3 3 2" xfId="16172"/>
    <cellStyle name="Normal 61 3 4" xfId="16173"/>
    <cellStyle name="Normal 61 3 5" xfId="16166"/>
    <cellStyle name="Normal 61 4" xfId="4545"/>
    <cellStyle name="Normal 61 4 2" xfId="16175"/>
    <cellStyle name="Normal 61 4 2 2" xfId="16176"/>
    <cellStyle name="Normal 61 4 3" xfId="16177"/>
    <cellStyle name="Normal 61 4 4" xfId="16174"/>
    <cellStyle name="Normal 61 5" xfId="16178"/>
    <cellStyle name="Normal 61 5 2" xfId="16179"/>
    <cellStyle name="Normal 61 6" xfId="16180"/>
    <cellStyle name="Normal 61 7" xfId="16157"/>
    <cellStyle name="Normal 62" xfId="3130"/>
    <cellStyle name="Normal 62 10" xfId="3131"/>
    <cellStyle name="Normal 62 10 2" xfId="3132"/>
    <cellStyle name="Normal 62 10 2 2" xfId="6495"/>
    <cellStyle name="Normal 62 10 2 2 2" xfId="16185"/>
    <cellStyle name="Normal 62 10 2 2 2 2" xfId="16186"/>
    <cellStyle name="Normal 62 10 2 2 3" xfId="16187"/>
    <cellStyle name="Normal 62 10 2 2 4" xfId="16184"/>
    <cellStyle name="Normal 62 10 2 3" xfId="16188"/>
    <cellStyle name="Normal 62 10 2 3 2" xfId="16189"/>
    <cellStyle name="Normal 62 10 2 4" xfId="16190"/>
    <cellStyle name="Normal 62 10 2 5" xfId="16183"/>
    <cellStyle name="Normal 62 10 3" xfId="3133"/>
    <cellStyle name="Normal 62 10 3 2" xfId="6496"/>
    <cellStyle name="Normal 62 10 3 2 2" xfId="16193"/>
    <cellStyle name="Normal 62 10 3 2 2 2" xfId="16194"/>
    <cellStyle name="Normal 62 10 3 2 3" xfId="16195"/>
    <cellStyle name="Normal 62 10 3 2 4" xfId="16192"/>
    <cellStyle name="Normal 62 10 3 3" xfId="16196"/>
    <cellStyle name="Normal 62 10 3 3 2" xfId="16197"/>
    <cellStyle name="Normal 62 10 3 4" xfId="16198"/>
    <cellStyle name="Normal 62 10 3 5" xfId="16191"/>
    <cellStyle name="Normal 62 10 4" xfId="4547"/>
    <cellStyle name="Normal 62 10 4 2" xfId="16200"/>
    <cellStyle name="Normal 62 10 4 2 2" xfId="16201"/>
    <cellStyle name="Normal 62 10 4 3" xfId="16202"/>
    <cellStyle name="Normal 62 10 4 4" xfId="16199"/>
    <cellStyle name="Normal 62 10 5" xfId="16203"/>
    <cellStyle name="Normal 62 10 5 2" xfId="16204"/>
    <cellStyle name="Normal 62 10 6" xfId="16205"/>
    <cellStyle name="Normal 62 10 7" xfId="16182"/>
    <cellStyle name="Normal 62 11" xfId="3134"/>
    <cellStyle name="Normal 62 11 2" xfId="3135"/>
    <cellStyle name="Normal 62 11 2 2" xfId="6497"/>
    <cellStyle name="Normal 62 11 2 2 2" xfId="16209"/>
    <cellStyle name="Normal 62 11 2 2 2 2" xfId="16210"/>
    <cellStyle name="Normal 62 11 2 2 3" xfId="16211"/>
    <cellStyle name="Normal 62 11 2 2 4" xfId="16208"/>
    <cellStyle name="Normal 62 11 2 3" xfId="16212"/>
    <cellStyle name="Normal 62 11 2 3 2" xfId="16213"/>
    <cellStyle name="Normal 62 11 2 4" xfId="16214"/>
    <cellStyle name="Normal 62 11 2 5" xfId="16207"/>
    <cellStyle name="Normal 62 11 3" xfId="3136"/>
    <cellStyle name="Normal 62 11 3 2" xfId="6498"/>
    <cellStyle name="Normal 62 11 3 2 2" xfId="16217"/>
    <cellStyle name="Normal 62 11 3 2 2 2" xfId="16218"/>
    <cellStyle name="Normal 62 11 3 2 3" xfId="16219"/>
    <cellStyle name="Normal 62 11 3 2 4" xfId="16216"/>
    <cellStyle name="Normal 62 11 3 3" xfId="16220"/>
    <cellStyle name="Normal 62 11 3 3 2" xfId="16221"/>
    <cellStyle name="Normal 62 11 3 4" xfId="16222"/>
    <cellStyle name="Normal 62 11 3 5" xfId="16215"/>
    <cellStyle name="Normal 62 11 4" xfId="4548"/>
    <cellStyle name="Normal 62 11 4 2" xfId="16224"/>
    <cellStyle name="Normal 62 11 4 2 2" xfId="16225"/>
    <cellStyle name="Normal 62 11 4 3" xfId="16226"/>
    <cellStyle name="Normal 62 11 4 4" xfId="16223"/>
    <cellStyle name="Normal 62 11 5" xfId="16227"/>
    <cellStyle name="Normal 62 11 5 2" xfId="16228"/>
    <cellStyle name="Normal 62 11 6" xfId="16229"/>
    <cellStyle name="Normal 62 11 7" xfId="16206"/>
    <cellStyle name="Normal 62 12" xfId="3137"/>
    <cellStyle name="Normal 62 12 2" xfId="6499"/>
    <cellStyle name="Normal 62 12 2 2" xfId="16232"/>
    <cellStyle name="Normal 62 12 2 2 2" xfId="16233"/>
    <cellStyle name="Normal 62 12 2 3" xfId="16234"/>
    <cellStyle name="Normal 62 12 2 4" xfId="16231"/>
    <cellStyle name="Normal 62 12 3" xfId="16235"/>
    <cellStyle name="Normal 62 12 3 2" xfId="16236"/>
    <cellStyle name="Normal 62 12 4" xfId="16237"/>
    <cellStyle name="Normal 62 12 5" xfId="16230"/>
    <cellStyle name="Normal 62 13" xfId="3138"/>
    <cellStyle name="Normal 62 13 2" xfId="6500"/>
    <cellStyle name="Normal 62 13 2 2" xfId="16240"/>
    <cellStyle name="Normal 62 13 2 2 2" xfId="16241"/>
    <cellStyle name="Normal 62 13 2 3" xfId="16242"/>
    <cellStyle name="Normal 62 13 2 4" xfId="16239"/>
    <cellStyle name="Normal 62 13 3" xfId="16243"/>
    <cellStyle name="Normal 62 13 3 2" xfId="16244"/>
    <cellStyle name="Normal 62 13 4" xfId="16245"/>
    <cellStyle name="Normal 62 13 5" xfId="16238"/>
    <cellStyle name="Normal 62 14" xfId="4546"/>
    <cellStyle name="Normal 62 14 2" xfId="16247"/>
    <cellStyle name="Normal 62 14 2 2" xfId="16248"/>
    <cellStyle name="Normal 62 14 3" xfId="16249"/>
    <cellStyle name="Normal 62 14 4" xfId="16246"/>
    <cellStyle name="Normal 62 15" xfId="16250"/>
    <cellStyle name="Normal 62 15 2" xfId="16251"/>
    <cellStyle name="Normal 62 16" xfId="16252"/>
    <cellStyle name="Normal 62 17" xfId="16181"/>
    <cellStyle name="Normal 62 2" xfId="3139"/>
    <cellStyle name="Normal 62 2 2" xfId="3140"/>
    <cellStyle name="Normal 62 2 2 2" xfId="6501"/>
    <cellStyle name="Normal 62 2 2 2 2" xfId="16256"/>
    <cellStyle name="Normal 62 2 2 2 2 2" xfId="16257"/>
    <cellStyle name="Normal 62 2 2 2 3" xfId="16258"/>
    <cellStyle name="Normal 62 2 2 2 4" xfId="16255"/>
    <cellStyle name="Normal 62 2 2 3" xfId="16259"/>
    <cellStyle name="Normal 62 2 2 3 2" xfId="16260"/>
    <cellStyle name="Normal 62 2 2 4" xfId="16261"/>
    <cellStyle name="Normal 62 2 2 5" xfId="16254"/>
    <cellStyle name="Normal 62 2 3" xfId="3141"/>
    <cellStyle name="Normal 62 2 3 2" xfId="6502"/>
    <cellStyle name="Normal 62 2 3 2 2" xfId="16264"/>
    <cellStyle name="Normal 62 2 3 2 2 2" xfId="16265"/>
    <cellStyle name="Normal 62 2 3 2 3" xfId="16266"/>
    <cellStyle name="Normal 62 2 3 2 4" xfId="16263"/>
    <cellStyle name="Normal 62 2 3 3" xfId="16267"/>
    <cellStyle name="Normal 62 2 3 3 2" xfId="16268"/>
    <cellStyle name="Normal 62 2 3 4" xfId="16269"/>
    <cellStyle name="Normal 62 2 3 5" xfId="16262"/>
    <cellStyle name="Normal 62 2 4" xfId="4549"/>
    <cellStyle name="Normal 62 2 4 2" xfId="16271"/>
    <cellStyle name="Normal 62 2 4 2 2" xfId="16272"/>
    <cellStyle name="Normal 62 2 4 3" xfId="16273"/>
    <cellStyle name="Normal 62 2 4 4" xfId="16270"/>
    <cellStyle name="Normal 62 2 5" xfId="16274"/>
    <cellStyle name="Normal 62 2 5 2" xfId="16275"/>
    <cellStyle name="Normal 62 2 6" xfId="16276"/>
    <cellStyle name="Normal 62 2 7" xfId="16253"/>
    <cellStyle name="Normal 62 3" xfId="3142"/>
    <cellStyle name="Normal 62 3 2" xfId="3143"/>
    <cellStyle name="Normal 62 3 2 2" xfId="6503"/>
    <cellStyle name="Normal 62 3 2 2 2" xfId="16280"/>
    <cellStyle name="Normal 62 3 2 2 2 2" xfId="16281"/>
    <cellStyle name="Normal 62 3 2 2 3" xfId="16282"/>
    <cellStyle name="Normal 62 3 2 2 4" xfId="16279"/>
    <cellStyle name="Normal 62 3 2 3" xfId="16283"/>
    <cellStyle name="Normal 62 3 2 3 2" xfId="16284"/>
    <cellStyle name="Normal 62 3 2 4" xfId="16285"/>
    <cellStyle name="Normal 62 3 2 5" xfId="16278"/>
    <cellStyle name="Normal 62 3 3" xfId="3144"/>
    <cellStyle name="Normal 62 3 3 2" xfId="6504"/>
    <cellStyle name="Normal 62 3 3 2 2" xfId="16288"/>
    <cellStyle name="Normal 62 3 3 2 2 2" xfId="16289"/>
    <cellStyle name="Normal 62 3 3 2 3" xfId="16290"/>
    <cellStyle name="Normal 62 3 3 2 4" xfId="16287"/>
    <cellStyle name="Normal 62 3 3 3" xfId="16291"/>
    <cellStyle name="Normal 62 3 3 3 2" xfId="16292"/>
    <cellStyle name="Normal 62 3 3 4" xfId="16293"/>
    <cellStyle name="Normal 62 3 3 5" xfId="16286"/>
    <cellStyle name="Normal 62 3 4" xfId="4550"/>
    <cellStyle name="Normal 62 3 4 2" xfId="16295"/>
    <cellStyle name="Normal 62 3 4 2 2" xfId="16296"/>
    <cellStyle name="Normal 62 3 4 3" xfId="16297"/>
    <cellStyle name="Normal 62 3 4 4" xfId="16294"/>
    <cellStyle name="Normal 62 3 5" xfId="16298"/>
    <cellStyle name="Normal 62 3 5 2" xfId="16299"/>
    <cellStyle name="Normal 62 3 6" xfId="16300"/>
    <cellStyle name="Normal 62 3 7" xfId="16277"/>
    <cellStyle name="Normal 62 4" xfId="3145"/>
    <cellStyle name="Normal 62 4 2" xfId="3146"/>
    <cellStyle name="Normal 62 4 2 2" xfId="6505"/>
    <cellStyle name="Normal 62 4 2 2 2" xfId="16304"/>
    <cellStyle name="Normal 62 4 2 2 2 2" xfId="16305"/>
    <cellStyle name="Normal 62 4 2 2 3" xfId="16306"/>
    <cellStyle name="Normal 62 4 2 2 4" xfId="16303"/>
    <cellStyle name="Normal 62 4 2 3" xfId="16307"/>
    <cellStyle name="Normal 62 4 2 3 2" xfId="16308"/>
    <cellStyle name="Normal 62 4 2 4" xfId="16309"/>
    <cellStyle name="Normal 62 4 2 5" xfId="16302"/>
    <cellStyle name="Normal 62 4 3" xfId="3147"/>
    <cellStyle name="Normal 62 4 3 2" xfId="6506"/>
    <cellStyle name="Normal 62 4 3 2 2" xfId="16312"/>
    <cellStyle name="Normal 62 4 3 2 2 2" xfId="16313"/>
    <cellStyle name="Normal 62 4 3 2 3" xfId="16314"/>
    <cellStyle name="Normal 62 4 3 2 4" xfId="16311"/>
    <cellStyle name="Normal 62 4 3 3" xfId="16315"/>
    <cellStyle name="Normal 62 4 3 3 2" xfId="16316"/>
    <cellStyle name="Normal 62 4 3 4" xfId="16317"/>
    <cellStyle name="Normal 62 4 3 5" xfId="16310"/>
    <cellStyle name="Normal 62 4 4" xfId="4551"/>
    <cellStyle name="Normal 62 4 4 2" xfId="16319"/>
    <cellStyle name="Normal 62 4 4 2 2" xfId="16320"/>
    <cellStyle name="Normal 62 4 4 3" xfId="16321"/>
    <cellStyle name="Normal 62 4 4 4" xfId="16318"/>
    <cellStyle name="Normal 62 4 5" xfId="16322"/>
    <cellStyle name="Normal 62 4 5 2" xfId="16323"/>
    <cellStyle name="Normal 62 4 6" xfId="16324"/>
    <cellStyle name="Normal 62 4 7" xfId="16301"/>
    <cellStyle name="Normal 62 5" xfId="3148"/>
    <cellStyle name="Normal 62 5 2" xfId="3149"/>
    <cellStyle name="Normal 62 5 2 2" xfId="6507"/>
    <cellStyle name="Normal 62 5 2 2 2" xfId="16328"/>
    <cellStyle name="Normal 62 5 2 2 2 2" xfId="16329"/>
    <cellStyle name="Normal 62 5 2 2 3" xfId="16330"/>
    <cellStyle name="Normal 62 5 2 2 4" xfId="16327"/>
    <cellStyle name="Normal 62 5 2 3" xfId="16331"/>
    <cellStyle name="Normal 62 5 2 3 2" xfId="16332"/>
    <cellStyle name="Normal 62 5 2 4" xfId="16333"/>
    <cellStyle name="Normal 62 5 2 5" xfId="16326"/>
    <cellStyle name="Normal 62 5 3" xfId="3150"/>
    <cellStyle name="Normal 62 5 3 2" xfId="6508"/>
    <cellStyle name="Normal 62 5 3 2 2" xfId="16336"/>
    <cellStyle name="Normal 62 5 3 2 2 2" xfId="16337"/>
    <cellStyle name="Normal 62 5 3 2 3" xfId="16338"/>
    <cellStyle name="Normal 62 5 3 2 4" xfId="16335"/>
    <cellStyle name="Normal 62 5 3 3" xfId="16339"/>
    <cellStyle name="Normal 62 5 3 3 2" xfId="16340"/>
    <cellStyle name="Normal 62 5 3 4" xfId="16341"/>
    <cellStyle name="Normal 62 5 3 5" xfId="16334"/>
    <cellStyle name="Normal 62 5 4" xfId="4552"/>
    <cellStyle name="Normal 62 5 4 2" xfId="16343"/>
    <cellStyle name="Normal 62 5 4 2 2" xfId="16344"/>
    <cellStyle name="Normal 62 5 4 3" xfId="16345"/>
    <cellStyle name="Normal 62 5 4 4" xfId="16342"/>
    <cellStyle name="Normal 62 5 5" xfId="16346"/>
    <cellStyle name="Normal 62 5 5 2" xfId="16347"/>
    <cellStyle name="Normal 62 5 6" xfId="16348"/>
    <cellStyle name="Normal 62 5 7" xfId="16325"/>
    <cellStyle name="Normal 62 6" xfId="3151"/>
    <cellStyle name="Normal 62 6 2" xfId="3152"/>
    <cellStyle name="Normal 62 6 2 2" xfId="6509"/>
    <cellStyle name="Normal 62 6 2 2 2" xfId="16352"/>
    <cellStyle name="Normal 62 6 2 2 2 2" xfId="16353"/>
    <cellStyle name="Normal 62 6 2 2 3" xfId="16354"/>
    <cellStyle name="Normal 62 6 2 2 4" xfId="16351"/>
    <cellStyle name="Normal 62 6 2 3" xfId="16355"/>
    <cellStyle name="Normal 62 6 2 3 2" xfId="16356"/>
    <cellStyle name="Normal 62 6 2 4" xfId="16357"/>
    <cellStyle name="Normal 62 6 2 5" xfId="16350"/>
    <cellStyle name="Normal 62 6 3" xfId="3153"/>
    <cellStyle name="Normal 62 6 3 2" xfId="6510"/>
    <cellStyle name="Normal 62 6 3 2 2" xfId="16360"/>
    <cellStyle name="Normal 62 6 3 2 2 2" xfId="16361"/>
    <cellStyle name="Normal 62 6 3 2 3" xfId="16362"/>
    <cellStyle name="Normal 62 6 3 2 4" xfId="16359"/>
    <cellStyle name="Normal 62 6 3 3" xfId="16363"/>
    <cellStyle name="Normal 62 6 3 3 2" xfId="16364"/>
    <cellStyle name="Normal 62 6 3 4" xfId="16365"/>
    <cellStyle name="Normal 62 6 3 5" xfId="16358"/>
    <cellStyle name="Normal 62 6 4" xfId="4553"/>
    <cellStyle name="Normal 62 6 4 2" xfId="16367"/>
    <cellStyle name="Normal 62 6 4 2 2" xfId="16368"/>
    <cellStyle name="Normal 62 6 4 3" xfId="16369"/>
    <cellStyle name="Normal 62 6 4 4" xfId="16366"/>
    <cellStyle name="Normal 62 6 5" xfId="16370"/>
    <cellStyle name="Normal 62 6 5 2" xfId="16371"/>
    <cellStyle name="Normal 62 6 6" xfId="16372"/>
    <cellStyle name="Normal 62 6 7" xfId="16349"/>
    <cellStyle name="Normal 62 7" xfId="3154"/>
    <cellStyle name="Normal 62 7 2" xfId="3155"/>
    <cellStyle name="Normal 62 7 2 2" xfId="6511"/>
    <cellStyle name="Normal 62 7 2 2 2" xfId="16376"/>
    <cellStyle name="Normal 62 7 2 2 2 2" xfId="16377"/>
    <cellStyle name="Normal 62 7 2 2 3" xfId="16378"/>
    <cellStyle name="Normal 62 7 2 2 4" xfId="16375"/>
    <cellStyle name="Normal 62 7 2 3" xfId="16379"/>
    <cellStyle name="Normal 62 7 2 3 2" xfId="16380"/>
    <cellStyle name="Normal 62 7 2 4" xfId="16381"/>
    <cellStyle name="Normal 62 7 2 5" xfId="16374"/>
    <cellStyle name="Normal 62 7 3" xfId="3156"/>
    <cellStyle name="Normal 62 7 3 2" xfId="6512"/>
    <cellStyle name="Normal 62 7 3 2 2" xfId="16384"/>
    <cellStyle name="Normal 62 7 3 2 2 2" xfId="16385"/>
    <cellStyle name="Normal 62 7 3 2 3" xfId="16386"/>
    <cellStyle name="Normal 62 7 3 2 4" xfId="16383"/>
    <cellStyle name="Normal 62 7 3 3" xfId="16387"/>
    <cellStyle name="Normal 62 7 3 3 2" xfId="16388"/>
    <cellStyle name="Normal 62 7 3 4" xfId="16389"/>
    <cellStyle name="Normal 62 7 3 5" xfId="16382"/>
    <cellStyle name="Normal 62 7 4" xfId="4554"/>
    <cellStyle name="Normal 62 7 4 2" xfId="16391"/>
    <cellStyle name="Normal 62 7 4 2 2" xfId="16392"/>
    <cellStyle name="Normal 62 7 4 3" xfId="16393"/>
    <cellStyle name="Normal 62 7 4 4" xfId="16390"/>
    <cellStyle name="Normal 62 7 5" xfId="16394"/>
    <cellStyle name="Normal 62 7 5 2" xfId="16395"/>
    <cellStyle name="Normal 62 7 6" xfId="16396"/>
    <cellStyle name="Normal 62 7 7" xfId="16373"/>
    <cellStyle name="Normal 62 8" xfId="3157"/>
    <cellStyle name="Normal 62 8 2" xfId="3158"/>
    <cellStyle name="Normal 62 8 2 2" xfId="6513"/>
    <cellStyle name="Normal 62 8 2 2 2" xfId="16400"/>
    <cellStyle name="Normal 62 8 2 2 2 2" xfId="16401"/>
    <cellStyle name="Normal 62 8 2 2 3" xfId="16402"/>
    <cellStyle name="Normal 62 8 2 2 4" xfId="16399"/>
    <cellStyle name="Normal 62 8 2 3" xfId="16403"/>
    <cellStyle name="Normal 62 8 2 3 2" xfId="16404"/>
    <cellStyle name="Normal 62 8 2 4" xfId="16405"/>
    <cellStyle name="Normal 62 8 2 5" xfId="16398"/>
    <cellStyle name="Normal 62 8 3" xfId="3159"/>
    <cellStyle name="Normal 62 8 3 2" xfId="6514"/>
    <cellStyle name="Normal 62 8 3 2 2" xfId="16408"/>
    <cellStyle name="Normal 62 8 3 2 2 2" xfId="16409"/>
    <cellStyle name="Normal 62 8 3 2 3" xfId="16410"/>
    <cellStyle name="Normal 62 8 3 2 4" xfId="16407"/>
    <cellStyle name="Normal 62 8 3 3" xfId="16411"/>
    <cellStyle name="Normal 62 8 3 3 2" xfId="16412"/>
    <cellStyle name="Normal 62 8 3 4" xfId="16413"/>
    <cellStyle name="Normal 62 8 3 5" xfId="16406"/>
    <cellStyle name="Normal 62 8 4" xfId="4555"/>
    <cellStyle name="Normal 62 8 4 2" xfId="16415"/>
    <cellStyle name="Normal 62 8 4 2 2" xfId="16416"/>
    <cellStyle name="Normal 62 8 4 3" xfId="16417"/>
    <cellStyle name="Normal 62 8 4 4" xfId="16414"/>
    <cellStyle name="Normal 62 8 5" xfId="16418"/>
    <cellStyle name="Normal 62 8 5 2" xfId="16419"/>
    <cellStyle name="Normal 62 8 6" xfId="16420"/>
    <cellStyle name="Normal 62 8 7" xfId="16397"/>
    <cellStyle name="Normal 62 9" xfId="3160"/>
    <cellStyle name="Normal 62 9 2" xfId="3161"/>
    <cellStyle name="Normal 62 9 2 2" xfId="6515"/>
    <cellStyle name="Normal 62 9 2 2 2" xfId="16424"/>
    <cellStyle name="Normal 62 9 2 2 2 2" xfId="16425"/>
    <cellStyle name="Normal 62 9 2 2 3" xfId="16426"/>
    <cellStyle name="Normal 62 9 2 2 4" xfId="16423"/>
    <cellStyle name="Normal 62 9 2 3" xfId="16427"/>
    <cellStyle name="Normal 62 9 2 3 2" xfId="16428"/>
    <cellStyle name="Normal 62 9 2 4" xfId="16429"/>
    <cellStyle name="Normal 62 9 2 5" xfId="16422"/>
    <cellStyle name="Normal 62 9 3" xfId="3162"/>
    <cellStyle name="Normal 62 9 3 2" xfId="6516"/>
    <cellStyle name="Normal 62 9 3 2 2" xfId="16432"/>
    <cellStyle name="Normal 62 9 3 2 2 2" xfId="16433"/>
    <cellStyle name="Normal 62 9 3 2 3" xfId="16434"/>
    <cellStyle name="Normal 62 9 3 2 4" xfId="16431"/>
    <cellStyle name="Normal 62 9 3 3" xfId="16435"/>
    <cellStyle name="Normal 62 9 3 3 2" xfId="16436"/>
    <cellStyle name="Normal 62 9 3 4" xfId="16437"/>
    <cellStyle name="Normal 62 9 3 5" xfId="16430"/>
    <cellStyle name="Normal 62 9 4" xfId="4556"/>
    <cellStyle name="Normal 62 9 4 2" xfId="16439"/>
    <cellStyle name="Normal 62 9 4 2 2" xfId="16440"/>
    <cellStyle name="Normal 62 9 4 3" xfId="16441"/>
    <cellStyle name="Normal 62 9 4 4" xfId="16438"/>
    <cellStyle name="Normal 62 9 5" xfId="16442"/>
    <cellStyle name="Normal 62 9 5 2" xfId="16443"/>
    <cellStyle name="Normal 62 9 6" xfId="16444"/>
    <cellStyle name="Normal 62 9 7" xfId="16421"/>
    <cellStyle name="Normal 63" xfId="3163"/>
    <cellStyle name="Normal 63 2" xfId="3164"/>
    <cellStyle name="Normal 63 2 2" xfId="6517"/>
    <cellStyle name="Normal 63 2 2 2" xfId="16448"/>
    <cellStyle name="Normal 63 2 2 2 2" xfId="16449"/>
    <cellStyle name="Normal 63 2 2 3" xfId="16450"/>
    <cellStyle name="Normal 63 2 2 4" xfId="16447"/>
    <cellStyle name="Normal 63 2 3" xfId="16451"/>
    <cellStyle name="Normal 63 2 3 2" xfId="16452"/>
    <cellStyle name="Normal 63 2 4" xfId="16453"/>
    <cellStyle name="Normal 63 2 5" xfId="16446"/>
    <cellStyle name="Normal 63 3" xfId="3165"/>
    <cellStyle name="Normal 63 3 2" xfId="6518"/>
    <cellStyle name="Normal 63 3 2 2" xfId="16456"/>
    <cellStyle name="Normal 63 3 2 2 2" xfId="16457"/>
    <cellStyle name="Normal 63 3 2 3" xfId="16458"/>
    <cellStyle name="Normal 63 3 2 4" xfId="16455"/>
    <cellStyle name="Normal 63 3 3" xfId="16459"/>
    <cellStyle name="Normal 63 3 3 2" xfId="16460"/>
    <cellStyle name="Normal 63 3 4" xfId="16461"/>
    <cellStyle name="Normal 63 3 5" xfId="16454"/>
    <cellStyle name="Normal 63 4" xfId="4557"/>
    <cellStyle name="Normal 63 4 2" xfId="16463"/>
    <cellStyle name="Normal 63 4 2 2" xfId="16464"/>
    <cellStyle name="Normal 63 4 3" xfId="16465"/>
    <cellStyle name="Normal 63 4 4" xfId="16462"/>
    <cellStyle name="Normal 63 5" xfId="16466"/>
    <cellStyle name="Normal 63 5 2" xfId="16467"/>
    <cellStyle name="Normal 63 6" xfId="16468"/>
    <cellStyle name="Normal 63 7" xfId="16445"/>
    <cellStyle name="Normal 64" xfId="3166"/>
    <cellStyle name="Normal 64 2" xfId="3167"/>
    <cellStyle name="Normal 64 2 2" xfId="6746"/>
    <cellStyle name="Normal 64 2 2 2" xfId="16471"/>
    <cellStyle name="Normal 64 2 3" xfId="16470"/>
    <cellStyle name="Normal 64 3" xfId="6745"/>
    <cellStyle name="Normal 64 3 2" xfId="16472"/>
    <cellStyle name="Normal 64 4" xfId="3631"/>
    <cellStyle name="Normal 64 5" xfId="16469"/>
    <cellStyle name="Normal 65" xfId="3630"/>
    <cellStyle name="Normal 65 2" xfId="16474"/>
    <cellStyle name="Normal 65 2 2" xfId="16475"/>
    <cellStyle name="Normal 65 3" xfId="16476"/>
    <cellStyle name="Normal 65 4" xfId="16473"/>
    <cellStyle name="Normal 66" xfId="3168"/>
    <cellStyle name="Normal 66 10" xfId="16478"/>
    <cellStyle name="Normal 66 11" xfId="16477"/>
    <cellStyle name="Normal 66 2" xfId="3169"/>
    <cellStyle name="Normal 66 2 2" xfId="3170"/>
    <cellStyle name="Normal 66 2 2 2" xfId="6519"/>
    <cellStyle name="Normal 66 2 2 2 2" xfId="16482"/>
    <cellStyle name="Normal 66 2 2 2 2 2" xfId="16483"/>
    <cellStyle name="Normal 66 2 2 2 3" xfId="16484"/>
    <cellStyle name="Normal 66 2 2 2 4" xfId="16481"/>
    <cellStyle name="Normal 66 2 2 3" xfId="16485"/>
    <cellStyle name="Normal 66 2 2 3 2" xfId="16486"/>
    <cellStyle name="Normal 66 2 2 4" xfId="16487"/>
    <cellStyle name="Normal 66 2 2 5" xfId="16480"/>
    <cellStyle name="Normal 66 2 3" xfId="3171"/>
    <cellStyle name="Normal 66 2 3 2" xfId="6520"/>
    <cellStyle name="Normal 66 2 3 2 2" xfId="16490"/>
    <cellStyle name="Normal 66 2 3 2 2 2" xfId="16491"/>
    <cellStyle name="Normal 66 2 3 2 3" xfId="16492"/>
    <cellStyle name="Normal 66 2 3 2 4" xfId="16489"/>
    <cellStyle name="Normal 66 2 3 3" xfId="16493"/>
    <cellStyle name="Normal 66 2 3 3 2" xfId="16494"/>
    <cellStyle name="Normal 66 2 3 4" xfId="16495"/>
    <cellStyle name="Normal 66 2 3 5" xfId="16488"/>
    <cellStyle name="Normal 66 2 4" xfId="4559"/>
    <cellStyle name="Normal 66 2 4 2" xfId="16497"/>
    <cellStyle name="Normal 66 2 4 2 2" xfId="16498"/>
    <cellStyle name="Normal 66 2 4 3" xfId="16499"/>
    <cellStyle name="Normal 66 2 4 4" xfId="16496"/>
    <cellStyle name="Normal 66 2 5" xfId="16500"/>
    <cellStyle name="Normal 66 2 5 2" xfId="16501"/>
    <cellStyle name="Normal 66 2 6" xfId="16502"/>
    <cellStyle name="Normal 66 2 7" xfId="16479"/>
    <cellStyle name="Normal 66 3" xfId="3172"/>
    <cellStyle name="Normal 66 3 2" xfId="3173"/>
    <cellStyle name="Normal 66 3 2 2" xfId="6521"/>
    <cellStyle name="Normal 66 3 2 2 2" xfId="16506"/>
    <cellStyle name="Normal 66 3 2 2 2 2" xfId="16507"/>
    <cellStyle name="Normal 66 3 2 2 3" xfId="16508"/>
    <cellStyle name="Normal 66 3 2 2 4" xfId="16505"/>
    <cellStyle name="Normal 66 3 2 3" xfId="16509"/>
    <cellStyle name="Normal 66 3 2 3 2" xfId="16510"/>
    <cellStyle name="Normal 66 3 2 4" xfId="16511"/>
    <cellStyle name="Normal 66 3 2 5" xfId="16504"/>
    <cellStyle name="Normal 66 3 3" xfId="3174"/>
    <cellStyle name="Normal 66 3 3 2" xfId="6522"/>
    <cellStyle name="Normal 66 3 3 2 2" xfId="16514"/>
    <cellStyle name="Normal 66 3 3 2 2 2" xfId="16515"/>
    <cellStyle name="Normal 66 3 3 2 3" xfId="16516"/>
    <cellStyle name="Normal 66 3 3 2 4" xfId="16513"/>
    <cellStyle name="Normal 66 3 3 3" xfId="16517"/>
    <cellStyle name="Normal 66 3 3 3 2" xfId="16518"/>
    <cellStyle name="Normal 66 3 3 4" xfId="16519"/>
    <cellStyle name="Normal 66 3 3 5" xfId="16512"/>
    <cellStyle name="Normal 66 3 4" xfId="4560"/>
    <cellStyle name="Normal 66 3 4 2" xfId="16521"/>
    <cellStyle name="Normal 66 3 4 2 2" xfId="16522"/>
    <cellStyle name="Normal 66 3 4 3" xfId="16523"/>
    <cellStyle name="Normal 66 3 4 4" xfId="16520"/>
    <cellStyle name="Normal 66 3 5" xfId="16524"/>
    <cellStyle name="Normal 66 3 5 2" xfId="16525"/>
    <cellStyle name="Normal 66 3 6" xfId="16526"/>
    <cellStyle name="Normal 66 3 7" xfId="16503"/>
    <cellStyle name="Normal 66 4" xfId="3175"/>
    <cellStyle name="Normal 66 4 2" xfId="3176"/>
    <cellStyle name="Normal 66 4 2 2" xfId="6523"/>
    <cellStyle name="Normal 66 4 2 2 2" xfId="16530"/>
    <cellStyle name="Normal 66 4 2 2 2 2" xfId="16531"/>
    <cellStyle name="Normal 66 4 2 2 3" xfId="16532"/>
    <cellStyle name="Normal 66 4 2 2 4" xfId="16529"/>
    <cellStyle name="Normal 66 4 2 3" xfId="16533"/>
    <cellStyle name="Normal 66 4 2 3 2" xfId="16534"/>
    <cellStyle name="Normal 66 4 2 4" xfId="16535"/>
    <cellStyle name="Normal 66 4 2 5" xfId="16528"/>
    <cellStyle name="Normal 66 4 3" xfId="3177"/>
    <cellStyle name="Normal 66 4 3 2" xfId="6524"/>
    <cellStyle name="Normal 66 4 3 2 2" xfId="16538"/>
    <cellStyle name="Normal 66 4 3 2 2 2" xfId="16539"/>
    <cellStyle name="Normal 66 4 3 2 3" xfId="16540"/>
    <cellStyle name="Normal 66 4 3 2 4" xfId="16537"/>
    <cellStyle name="Normal 66 4 3 3" xfId="16541"/>
    <cellStyle name="Normal 66 4 3 3 2" xfId="16542"/>
    <cellStyle name="Normal 66 4 3 4" xfId="16543"/>
    <cellStyle name="Normal 66 4 3 5" xfId="16536"/>
    <cellStyle name="Normal 66 4 4" xfId="4561"/>
    <cellStyle name="Normal 66 4 4 2" xfId="16545"/>
    <cellStyle name="Normal 66 4 4 2 2" xfId="16546"/>
    <cellStyle name="Normal 66 4 4 3" xfId="16547"/>
    <cellStyle name="Normal 66 4 4 4" xfId="16544"/>
    <cellStyle name="Normal 66 4 5" xfId="16548"/>
    <cellStyle name="Normal 66 4 5 2" xfId="16549"/>
    <cellStyle name="Normal 66 4 6" xfId="16550"/>
    <cellStyle name="Normal 66 4 7" xfId="16527"/>
    <cellStyle name="Normal 66 5" xfId="3178"/>
    <cellStyle name="Normal 66 5 2" xfId="3179"/>
    <cellStyle name="Normal 66 5 2 2" xfId="6525"/>
    <cellStyle name="Normal 66 5 2 2 2" xfId="16554"/>
    <cellStyle name="Normal 66 5 2 2 2 2" xfId="16555"/>
    <cellStyle name="Normal 66 5 2 2 3" xfId="16556"/>
    <cellStyle name="Normal 66 5 2 2 4" xfId="16553"/>
    <cellStyle name="Normal 66 5 2 3" xfId="16557"/>
    <cellStyle name="Normal 66 5 2 3 2" xfId="16558"/>
    <cellStyle name="Normal 66 5 2 4" xfId="16559"/>
    <cellStyle name="Normal 66 5 2 5" xfId="16552"/>
    <cellStyle name="Normal 66 5 3" xfId="3180"/>
    <cellStyle name="Normal 66 5 3 2" xfId="6526"/>
    <cellStyle name="Normal 66 5 3 2 2" xfId="16562"/>
    <cellStyle name="Normal 66 5 3 2 2 2" xfId="16563"/>
    <cellStyle name="Normal 66 5 3 2 3" xfId="16564"/>
    <cellStyle name="Normal 66 5 3 2 4" xfId="16561"/>
    <cellStyle name="Normal 66 5 3 3" xfId="16565"/>
    <cellStyle name="Normal 66 5 3 3 2" xfId="16566"/>
    <cellStyle name="Normal 66 5 3 4" xfId="16567"/>
    <cellStyle name="Normal 66 5 3 5" xfId="16560"/>
    <cellStyle name="Normal 66 5 4" xfId="4562"/>
    <cellStyle name="Normal 66 5 4 2" xfId="16569"/>
    <cellStyle name="Normal 66 5 4 2 2" xfId="16570"/>
    <cellStyle name="Normal 66 5 4 3" xfId="16571"/>
    <cellStyle name="Normal 66 5 4 4" xfId="16568"/>
    <cellStyle name="Normal 66 5 5" xfId="16572"/>
    <cellStyle name="Normal 66 5 5 2" xfId="16573"/>
    <cellStyle name="Normal 66 5 6" xfId="16574"/>
    <cellStyle name="Normal 66 5 7" xfId="16551"/>
    <cellStyle name="Normal 66 6" xfId="3181"/>
    <cellStyle name="Normal 66 6 2" xfId="6527"/>
    <cellStyle name="Normal 66 6 2 2" xfId="16577"/>
    <cellStyle name="Normal 66 6 2 2 2" xfId="16578"/>
    <cellStyle name="Normal 66 6 2 3" xfId="16579"/>
    <cellStyle name="Normal 66 6 2 4" xfId="16576"/>
    <cellStyle name="Normal 66 6 3" xfId="16580"/>
    <cellStyle name="Normal 66 6 3 2" xfId="16581"/>
    <cellStyle name="Normal 66 6 4" xfId="16582"/>
    <cellStyle name="Normal 66 6 5" xfId="16575"/>
    <cellStyle name="Normal 66 7" xfId="3182"/>
    <cellStyle name="Normal 66 7 2" xfId="6528"/>
    <cellStyle name="Normal 66 7 2 2" xfId="16585"/>
    <cellStyle name="Normal 66 7 2 2 2" xfId="16586"/>
    <cellStyle name="Normal 66 7 2 3" xfId="16587"/>
    <cellStyle name="Normal 66 7 2 4" xfId="16584"/>
    <cellStyle name="Normal 66 7 3" xfId="16588"/>
    <cellStyle name="Normal 66 7 3 2" xfId="16589"/>
    <cellStyle name="Normal 66 7 4" xfId="16590"/>
    <cellStyle name="Normal 66 7 5" xfId="16583"/>
    <cellStyle name="Normal 66 8" xfId="4558"/>
    <cellStyle name="Normal 66 8 2" xfId="16592"/>
    <cellStyle name="Normal 66 8 2 2" xfId="16593"/>
    <cellStyle name="Normal 66 8 3" xfId="16594"/>
    <cellStyle name="Normal 66 8 4" xfId="16591"/>
    <cellStyle name="Normal 66 9" xfId="16595"/>
    <cellStyle name="Normal 66 9 2" xfId="16596"/>
    <cellStyle name="Normal 67" xfId="3183"/>
    <cellStyle name="Normal 67 10" xfId="16598"/>
    <cellStyle name="Normal 67 11" xfId="16597"/>
    <cellStyle name="Normal 67 2" xfId="3184"/>
    <cellStyle name="Normal 67 2 2" xfId="3185"/>
    <cellStyle name="Normal 67 2 2 2" xfId="6529"/>
    <cellStyle name="Normal 67 2 2 2 2" xfId="16602"/>
    <cellStyle name="Normal 67 2 2 2 2 2" xfId="16603"/>
    <cellStyle name="Normal 67 2 2 2 3" xfId="16604"/>
    <cellStyle name="Normal 67 2 2 2 4" xfId="16601"/>
    <cellStyle name="Normal 67 2 2 3" xfId="16605"/>
    <cellStyle name="Normal 67 2 2 3 2" xfId="16606"/>
    <cellStyle name="Normal 67 2 2 4" xfId="16607"/>
    <cellStyle name="Normal 67 2 2 5" xfId="16600"/>
    <cellStyle name="Normal 67 2 3" xfId="3186"/>
    <cellStyle name="Normal 67 2 3 2" xfId="6530"/>
    <cellStyle name="Normal 67 2 3 2 2" xfId="16610"/>
    <cellStyle name="Normal 67 2 3 2 2 2" xfId="16611"/>
    <cellStyle name="Normal 67 2 3 2 3" xfId="16612"/>
    <cellStyle name="Normal 67 2 3 2 4" xfId="16609"/>
    <cellStyle name="Normal 67 2 3 3" xfId="16613"/>
    <cellStyle name="Normal 67 2 3 3 2" xfId="16614"/>
    <cellStyle name="Normal 67 2 3 4" xfId="16615"/>
    <cellStyle name="Normal 67 2 3 5" xfId="16608"/>
    <cellStyle name="Normal 67 2 4" xfId="4564"/>
    <cellStyle name="Normal 67 2 4 2" xfId="16617"/>
    <cellStyle name="Normal 67 2 4 2 2" xfId="16618"/>
    <cellStyle name="Normal 67 2 4 3" xfId="16619"/>
    <cellStyle name="Normal 67 2 4 4" xfId="16616"/>
    <cellStyle name="Normal 67 2 5" xfId="16620"/>
    <cellStyle name="Normal 67 2 5 2" xfId="16621"/>
    <cellStyle name="Normal 67 2 6" xfId="16622"/>
    <cellStyle name="Normal 67 2 7" xfId="16599"/>
    <cellStyle name="Normal 67 3" xfId="3187"/>
    <cellStyle name="Normal 67 3 2" xfId="3188"/>
    <cellStyle name="Normal 67 3 2 2" xfId="6531"/>
    <cellStyle name="Normal 67 3 2 2 2" xfId="16626"/>
    <cellStyle name="Normal 67 3 2 2 2 2" xfId="16627"/>
    <cellStyle name="Normal 67 3 2 2 3" xfId="16628"/>
    <cellStyle name="Normal 67 3 2 2 4" xfId="16625"/>
    <cellStyle name="Normal 67 3 2 3" xfId="16629"/>
    <cellStyle name="Normal 67 3 2 3 2" xfId="16630"/>
    <cellStyle name="Normal 67 3 2 4" xfId="16631"/>
    <cellStyle name="Normal 67 3 2 5" xfId="16624"/>
    <cellStyle name="Normal 67 3 3" xfId="3189"/>
    <cellStyle name="Normal 67 3 3 2" xfId="6532"/>
    <cellStyle name="Normal 67 3 3 2 2" xfId="16634"/>
    <cellStyle name="Normal 67 3 3 2 2 2" xfId="16635"/>
    <cellStyle name="Normal 67 3 3 2 3" xfId="16636"/>
    <cellStyle name="Normal 67 3 3 2 4" xfId="16633"/>
    <cellStyle name="Normal 67 3 3 3" xfId="16637"/>
    <cellStyle name="Normal 67 3 3 3 2" xfId="16638"/>
    <cellStyle name="Normal 67 3 3 4" xfId="16639"/>
    <cellStyle name="Normal 67 3 3 5" xfId="16632"/>
    <cellStyle name="Normal 67 3 4" xfId="4565"/>
    <cellStyle name="Normal 67 3 4 2" xfId="16641"/>
    <cellStyle name="Normal 67 3 4 2 2" xfId="16642"/>
    <cellStyle name="Normal 67 3 4 3" xfId="16643"/>
    <cellStyle name="Normal 67 3 4 4" xfId="16640"/>
    <cellStyle name="Normal 67 3 5" xfId="16644"/>
    <cellStyle name="Normal 67 3 5 2" xfId="16645"/>
    <cellStyle name="Normal 67 3 6" xfId="16646"/>
    <cellStyle name="Normal 67 3 7" xfId="16623"/>
    <cellStyle name="Normal 67 4" xfId="3190"/>
    <cellStyle name="Normal 67 4 2" xfId="3191"/>
    <cellStyle name="Normal 67 4 2 2" xfId="6533"/>
    <cellStyle name="Normal 67 4 2 2 2" xfId="16650"/>
    <cellStyle name="Normal 67 4 2 2 2 2" xfId="16651"/>
    <cellStyle name="Normal 67 4 2 2 3" xfId="16652"/>
    <cellStyle name="Normal 67 4 2 2 4" xfId="16649"/>
    <cellStyle name="Normal 67 4 2 3" xfId="16653"/>
    <cellStyle name="Normal 67 4 2 3 2" xfId="16654"/>
    <cellStyle name="Normal 67 4 2 4" xfId="16655"/>
    <cellStyle name="Normal 67 4 2 5" xfId="16648"/>
    <cellStyle name="Normal 67 4 3" xfId="3192"/>
    <cellStyle name="Normal 67 4 3 2" xfId="6534"/>
    <cellStyle name="Normal 67 4 3 2 2" xfId="16658"/>
    <cellStyle name="Normal 67 4 3 2 2 2" xfId="16659"/>
    <cellStyle name="Normal 67 4 3 2 3" xfId="16660"/>
    <cellStyle name="Normal 67 4 3 2 4" xfId="16657"/>
    <cellStyle name="Normal 67 4 3 3" xfId="16661"/>
    <cellStyle name="Normal 67 4 3 3 2" xfId="16662"/>
    <cellStyle name="Normal 67 4 3 4" xfId="16663"/>
    <cellStyle name="Normal 67 4 3 5" xfId="16656"/>
    <cellStyle name="Normal 67 4 4" xfId="4566"/>
    <cellStyle name="Normal 67 4 4 2" xfId="16665"/>
    <cellStyle name="Normal 67 4 4 2 2" xfId="16666"/>
    <cellStyle name="Normal 67 4 4 3" xfId="16667"/>
    <cellStyle name="Normal 67 4 4 4" xfId="16664"/>
    <cellStyle name="Normal 67 4 5" xfId="16668"/>
    <cellStyle name="Normal 67 4 5 2" xfId="16669"/>
    <cellStyle name="Normal 67 4 6" xfId="16670"/>
    <cellStyle name="Normal 67 4 7" xfId="16647"/>
    <cellStyle name="Normal 67 5" xfId="3193"/>
    <cellStyle name="Normal 67 5 2" xfId="3194"/>
    <cellStyle name="Normal 67 5 2 2" xfId="6535"/>
    <cellStyle name="Normal 67 5 2 2 2" xfId="16674"/>
    <cellStyle name="Normal 67 5 2 2 2 2" xfId="16675"/>
    <cellStyle name="Normal 67 5 2 2 3" xfId="16676"/>
    <cellStyle name="Normal 67 5 2 2 4" xfId="16673"/>
    <cellStyle name="Normal 67 5 2 3" xfId="16677"/>
    <cellStyle name="Normal 67 5 2 3 2" xfId="16678"/>
    <cellStyle name="Normal 67 5 2 4" xfId="16679"/>
    <cellStyle name="Normal 67 5 2 5" xfId="16672"/>
    <cellStyle name="Normal 67 5 3" xfId="3195"/>
    <cellStyle name="Normal 67 5 3 2" xfId="6536"/>
    <cellStyle name="Normal 67 5 3 2 2" xfId="16682"/>
    <cellStyle name="Normal 67 5 3 2 2 2" xfId="16683"/>
    <cellStyle name="Normal 67 5 3 2 3" xfId="16684"/>
    <cellStyle name="Normal 67 5 3 2 4" xfId="16681"/>
    <cellStyle name="Normal 67 5 3 3" xfId="16685"/>
    <cellStyle name="Normal 67 5 3 3 2" xfId="16686"/>
    <cellStyle name="Normal 67 5 3 4" xfId="16687"/>
    <cellStyle name="Normal 67 5 3 5" xfId="16680"/>
    <cellStyle name="Normal 67 5 4" xfId="4567"/>
    <cellStyle name="Normal 67 5 4 2" xfId="16689"/>
    <cellStyle name="Normal 67 5 4 2 2" xfId="16690"/>
    <cellStyle name="Normal 67 5 4 3" xfId="16691"/>
    <cellStyle name="Normal 67 5 4 4" xfId="16688"/>
    <cellStyle name="Normal 67 5 5" xfId="16692"/>
    <cellStyle name="Normal 67 5 5 2" xfId="16693"/>
    <cellStyle name="Normal 67 5 6" xfId="16694"/>
    <cellStyle name="Normal 67 5 7" xfId="16671"/>
    <cellStyle name="Normal 67 6" xfId="3196"/>
    <cellStyle name="Normal 67 6 2" xfId="6537"/>
    <cellStyle name="Normal 67 6 2 2" xfId="16697"/>
    <cellStyle name="Normal 67 6 2 2 2" xfId="16698"/>
    <cellStyle name="Normal 67 6 2 3" xfId="16699"/>
    <cellStyle name="Normal 67 6 2 4" xfId="16696"/>
    <cellStyle name="Normal 67 6 3" xfId="16700"/>
    <cellStyle name="Normal 67 6 3 2" xfId="16701"/>
    <cellStyle name="Normal 67 6 4" xfId="16702"/>
    <cellStyle name="Normal 67 6 5" xfId="16695"/>
    <cellStyle name="Normal 67 7" xfId="3197"/>
    <cellStyle name="Normal 67 7 2" xfId="6538"/>
    <cellStyle name="Normal 67 7 2 2" xfId="16705"/>
    <cellStyle name="Normal 67 7 2 2 2" xfId="16706"/>
    <cellStyle name="Normal 67 7 2 3" xfId="16707"/>
    <cellStyle name="Normal 67 7 2 4" xfId="16704"/>
    <cellStyle name="Normal 67 7 3" xfId="16708"/>
    <cellStyle name="Normal 67 7 3 2" xfId="16709"/>
    <cellStyle name="Normal 67 7 4" xfId="16710"/>
    <cellStyle name="Normal 67 7 5" xfId="16703"/>
    <cellStyle name="Normal 67 8" xfId="4563"/>
    <cellStyle name="Normal 67 8 2" xfId="16712"/>
    <cellStyle name="Normal 67 8 2 2" xfId="16713"/>
    <cellStyle name="Normal 67 8 3" xfId="16714"/>
    <cellStyle name="Normal 67 8 4" xfId="16711"/>
    <cellStyle name="Normal 67 9" xfId="16715"/>
    <cellStyle name="Normal 67 9 2" xfId="16716"/>
    <cellStyle name="Normal 68" xfId="3198"/>
    <cellStyle name="Normal 68 10" xfId="16718"/>
    <cellStyle name="Normal 68 11" xfId="16717"/>
    <cellStyle name="Normal 68 2" xfId="3199"/>
    <cellStyle name="Normal 68 2 2" xfId="3200"/>
    <cellStyle name="Normal 68 2 2 2" xfId="6539"/>
    <cellStyle name="Normal 68 2 2 2 2" xfId="16722"/>
    <cellStyle name="Normal 68 2 2 2 2 2" xfId="16723"/>
    <cellStyle name="Normal 68 2 2 2 3" xfId="16724"/>
    <cellStyle name="Normal 68 2 2 2 4" xfId="16721"/>
    <cellStyle name="Normal 68 2 2 3" xfId="16725"/>
    <cellStyle name="Normal 68 2 2 3 2" xfId="16726"/>
    <cellStyle name="Normal 68 2 2 4" xfId="16727"/>
    <cellStyle name="Normal 68 2 2 5" xfId="16720"/>
    <cellStyle name="Normal 68 2 3" xfId="3201"/>
    <cellStyle name="Normal 68 2 3 2" xfId="6540"/>
    <cellStyle name="Normal 68 2 3 2 2" xfId="16730"/>
    <cellStyle name="Normal 68 2 3 2 2 2" xfId="16731"/>
    <cellStyle name="Normal 68 2 3 2 3" xfId="16732"/>
    <cellStyle name="Normal 68 2 3 2 4" xfId="16729"/>
    <cellStyle name="Normal 68 2 3 3" xfId="16733"/>
    <cellStyle name="Normal 68 2 3 3 2" xfId="16734"/>
    <cellStyle name="Normal 68 2 3 4" xfId="16735"/>
    <cellStyle name="Normal 68 2 3 5" xfId="16728"/>
    <cellStyle name="Normal 68 2 4" xfId="4569"/>
    <cellStyle name="Normal 68 2 4 2" xfId="16737"/>
    <cellStyle name="Normal 68 2 4 2 2" xfId="16738"/>
    <cellStyle name="Normal 68 2 4 3" xfId="16739"/>
    <cellStyle name="Normal 68 2 4 4" xfId="16736"/>
    <cellStyle name="Normal 68 2 5" xfId="16740"/>
    <cellStyle name="Normal 68 2 5 2" xfId="16741"/>
    <cellStyle name="Normal 68 2 6" xfId="16742"/>
    <cellStyle name="Normal 68 2 7" xfId="16719"/>
    <cellStyle name="Normal 68 3" xfId="3202"/>
    <cellStyle name="Normal 68 3 2" xfId="3203"/>
    <cellStyle name="Normal 68 3 2 2" xfId="6541"/>
    <cellStyle name="Normal 68 3 2 2 2" xfId="16746"/>
    <cellStyle name="Normal 68 3 2 2 2 2" xfId="16747"/>
    <cellStyle name="Normal 68 3 2 2 3" xfId="16748"/>
    <cellStyle name="Normal 68 3 2 2 4" xfId="16745"/>
    <cellStyle name="Normal 68 3 2 3" xfId="16749"/>
    <cellStyle name="Normal 68 3 2 3 2" xfId="16750"/>
    <cellStyle name="Normal 68 3 2 4" xfId="16751"/>
    <cellStyle name="Normal 68 3 2 5" xfId="16744"/>
    <cellStyle name="Normal 68 3 3" xfId="3204"/>
    <cellStyle name="Normal 68 3 3 2" xfId="6542"/>
    <cellStyle name="Normal 68 3 3 2 2" xfId="16754"/>
    <cellStyle name="Normal 68 3 3 2 2 2" xfId="16755"/>
    <cellStyle name="Normal 68 3 3 2 3" xfId="16756"/>
    <cellStyle name="Normal 68 3 3 2 4" xfId="16753"/>
    <cellStyle name="Normal 68 3 3 3" xfId="16757"/>
    <cellStyle name="Normal 68 3 3 3 2" xfId="16758"/>
    <cellStyle name="Normal 68 3 3 4" xfId="16759"/>
    <cellStyle name="Normal 68 3 3 5" xfId="16752"/>
    <cellStyle name="Normal 68 3 4" xfId="4570"/>
    <cellStyle name="Normal 68 3 4 2" xfId="16761"/>
    <cellStyle name="Normal 68 3 4 2 2" xfId="16762"/>
    <cellStyle name="Normal 68 3 4 3" xfId="16763"/>
    <cellStyle name="Normal 68 3 4 4" xfId="16760"/>
    <cellStyle name="Normal 68 3 5" xfId="16764"/>
    <cellStyle name="Normal 68 3 5 2" xfId="16765"/>
    <cellStyle name="Normal 68 3 6" xfId="16766"/>
    <cellStyle name="Normal 68 3 7" xfId="16743"/>
    <cellStyle name="Normal 68 4" xfId="3205"/>
    <cellStyle name="Normal 68 4 2" xfId="3206"/>
    <cellStyle name="Normal 68 4 2 2" xfId="6543"/>
    <cellStyle name="Normal 68 4 2 2 2" xfId="16770"/>
    <cellStyle name="Normal 68 4 2 2 2 2" xfId="16771"/>
    <cellStyle name="Normal 68 4 2 2 3" xfId="16772"/>
    <cellStyle name="Normal 68 4 2 2 4" xfId="16769"/>
    <cellStyle name="Normal 68 4 2 3" xfId="16773"/>
    <cellStyle name="Normal 68 4 2 3 2" xfId="16774"/>
    <cellStyle name="Normal 68 4 2 4" xfId="16775"/>
    <cellStyle name="Normal 68 4 2 5" xfId="16768"/>
    <cellStyle name="Normal 68 4 3" xfId="3207"/>
    <cellStyle name="Normal 68 4 3 2" xfId="6544"/>
    <cellStyle name="Normal 68 4 3 2 2" xfId="16778"/>
    <cellStyle name="Normal 68 4 3 2 2 2" xfId="16779"/>
    <cellStyle name="Normal 68 4 3 2 3" xfId="16780"/>
    <cellStyle name="Normal 68 4 3 2 4" xfId="16777"/>
    <cellStyle name="Normal 68 4 3 3" xfId="16781"/>
    <cellStyle name="Normal 68 4 3 3 2" xfId="16782"/>
    <cellStyle name="Normal 68 4 3 4" xfId="16783"/>
    <cellStyle name="Normal 68 4 3 5" xfId="16776"/>
    <cellStyle name="Normal 68 4 4" xfId="4571"/>
    <cellStyle name="Normal 68 4 4 2" xfId="16785"/>
    <cellStyle name="Normal 68 4 4 2 2" xfId="16786"/>
    <cellStyle name="Normal 68 4 4 3" xfId="16787"/>
    <cellStyle name="Normal 68 4 4 4" xfId="16784"/>
    <cellStyle name="Normal 68 4 5" xfId="16788"/>
    <cellStyle name="Normal 68 4 5 2" xfId="16789"/>
    <cellStyle name="Normal 68 4 6" xfId="16790"/>
    <cellStyle name="Normal 68 4 7" xfId="16767"/>
    <cellStyle name="Normal 68 5" xfId="3208"/>
    <cellStyle name="Normal 68 5 2" xfId="3209"/>
    <cellStyle name="Normal 68 5 2 2" xfId="6545"/>
    <cellStyle name="Normal 68 5 2 2 2" xfId="16794"/>
    <cellStyle name="Normal 68 5 2 2 2 2" xfId="16795"/>
    <cellStyle name="Normal 68 5 2 2 3" xfId="16796"/>
    <cellStyle name="Normal 68 5 2 2 4" xfId="16793"/>
    <cellStyle name="Normal 68 5 2 3" xfId="16797"/>
    <cellStyle name="Normal 68 5 2 3 2" xfId="16798"/>
    <cellStyle name="Normal 68 5 2 4" xfId="16799"/>
    <cellStyle name="Normal 68 5 2 5" xfId="16792"/>
    <cellStyle name="Normal 68 5 3" xfId="3210"/>
    <cellStyle name="Normal 68 5 3 2" xfId="6546"/>
    <cellStyle name="Normal 68 5 3 2 2" xfId="16802"/>
    <cellStyle name="Normal 68 5 3 2 2 2" xfId="16803"/>
    <cellStyle name="Normal 68 5 3 2 3" xfId="16804"/>
    <cellStyle name="Normal 68 5 3 2 4" xfId="16801"/>
    <cellStyle name="Normal 68 5 3 3" xfId="16805"/>
    <cellStyle name="Normal 68 5 3 3 2" xfId="16806"/>
    <cellStyle name="Normal 68 5 3 4" xfId="16807"/>
    <cellStyle name="Normal 68 5 3 5" xfId="16800"/>
    <cellStyle name="Normal 68 5 4" xfId="4572"/>
    <cellStyle name="Normal 68 5 4 2" xfId="16809"/>
    <cellStyle name="Normal 68 5 4 2 2" xfId="16810"/>
    <cellStyle name="Normal 68 5 4 3" xfId="16811"/>
    <cellStyle name="Normal 68 5 4 4" xfId="16808"/>
    <cellStyle name="Normal 68 5 5" xfId="16812"/>
    <cellStyle name="Normal 68 5 5 2" xfId="16813"/>
    <cellStyle name="Normal 68 5 6" xfId="16814"/>
    <cellStyle name="Normal 68 5 7" xfId="16791"/>
    <cellStyle name="Normal 68 6" xfId="3211"/>
    <cellStyle name="Normal 68 6 2" xfId="6547"/>
    <cellStyle name="Normal 68 6 2 2" xfId="16817"/>
    <cellStyle name="Normal 68 6 2 2 2" xfId="16818"/>
    <cellStyle name="Normal 68 6 2 3" xfId="16819"/>
    <cellStyle name="Normal 68 6 2 4" xfId="16816"/>
    <cellStyle name="Normal 68 6 3" xfId="16820"/>
    <cellStyle name="Normal 68 6 3 2" xfId="16821"/>
    <cellStyle name="Normal 68 6 4" xfId="16822"/>
    <cellStyle name="Normal 68 6 5" xfId="16815"/>
    <cellStyle name="Normal 68 7" xfId="3212"/>
    <cellStyle name="Normal 68 7 2" xfId="6548"/>
    <cellStyle name="Normal 68 7 2 2" xfId="16825"/>
    <cellStyle name="Normal 68 7 2 2 2" xfId="16826"/>
    <cellStyle name="Normal 68 7 2 3" xfId="16827"/>
    <cellStyle name="Normal 68 7 2 4" xfId="16824"/>
    <cellStyle name="Normal 68 7 3" xfId="16828"/>
    <cellStyle name="Normal 68 7 3 2" xfId="16829"/>
    <cellStyle name="Normal 68 7 4" xfId="16830"/>
    <cellStyle name="Normal 68 7 5" xfId="16823"/>
    <cellStyle name="Normal 68 8" xfId="4568"/>
    <cellStyle name="Normal 68 8 2" xfId="16832"/>
    <cellStyle name="Normal 68 8 2 2" xfId="16833"/>
    <cellStyle name="Normal 68 8 3" xfId="16834"/>
    <cellStyle name="Normal 68 8 4" xfId="16831"/>
    <cellStyle name="Normal 68 9" xfId="16835"/>
    <cellStyle name="Normal 68 9 2" xfId="16836"/>
    <cellStyle name="Normal 69" xfId="3213"/>
    <cellStyle name="Normal 69 10" xfId="16838"/>
    <cellStyle name="Normal 69 11" xfId="16837"/>
    <cellStyle name="Normal 69 2" xfId="3214"/>
    <cellStyle name="Normal 69 2 2" xfId="3215"/>
    <cellStyle name="Normal 69 2 2 2" xfId="6549"/>
    <cellStyle name="Normal 69 2 2 2 2" xfId="16842"/>
    <cellStyle name="Normal 69 2 2 2 2 2" xfId="16843"/>
    <cellStyle name="Normal 69 2 2 2 3" xfId="16844"/>
    <cellStyle name="Normal 69 2 2 2 4" xfId="16841"/>
    <cellStyle name="Normal 69 2 2 3" xfId="16845"/>
    <cellStyle name="Normal 69 2 2 3 2" xfId="16846"/>
    <cellStyle name="Normal 69 2 2 4" xfId="16847"/>
    <cellStyle name="Normal 69 2 2 5" xfId="16840"/>
    <cellStyle name="Normal 69 2 3" xfId="3216"/>
    <cellStyle name="Normal 69 2 3 2" xfId="6550"/>
    <cellStyle name="Normal 69 2 3 2 2" xfId="16850"/>
    <cellStyle name="Normal 69 2 3 2 2 2" xfId="16851"/>
    <cellStyle name="Normal 69 2 3 2 3" xfId="16852"/>
    <cellStyle name="Normal 69 2 3 2 4" xfId="16849"/>
    <cellStyle name="Normal 69 2 3 3" xfId="16853"/>
    <cellStyle name="Normal 69 2 3 3 2" xfId="16854"/>
    <cellStyle name="Normal 69 2 3 4" xfId="16855"/>
    <cellStyle name="Normal 69 2 3 5" xfId="16848"/>
    <cellStyle name="Normal 69 2 4" xfId="4574"/>
    <cellStyle name="Normal 69 2 4 2" xfId="16857"/>
    <cellStyle name="Normal 69 2 4 2 2" xfId="16858"/>
    <cellStyle name="Normal 69 2 4 3" xfId="16859"/>
    <cellStyle name="Normal 69 2 4 4" xfId="16856"/>
    <cellStyle name="Normal 69 2 5" xfId="16860"/>
    <cellStyle name="Normal 69 2 5 2" xfId="16861"/>
    <cellStyle name="Normal 69 2 6" xfId="16862"/>
    <cellStyle name="Normal 69 2 7" xfId="16839"/>
    <cellStyle name="Normal 69 3" xfId="3217"/>
    <cellStyle name="Normal 69 3 2" xfId="3218"/>
    <cellStyle name="Normal 69 3 2 2" xfId="6551"/>
    <cellStyle name="Normal 69 3 2 2 2" xfId="16866"/>
    <cellStyle name="Normal 69 3 2 2 2 2" xfId="16867"/>
    <cellStyle name="Normal 69 3 2 2 3" xfId="16868"/>
    <cellStyle name="Normal 69 3 2 2 4" xfId="16865"/>
    <cellStyle name="Normal 69 3 2 3" xfId="16869"/>
    <cellStyle name="Normal 69 3 2 3 2" xfId="16870"/>
    <cellStyle name="Normal 69 3 2 4" xfId="16871"/>
    <cellStyle name="Normal 69 3 2 5" xfId="16864"/>
    <cellStyle name="Normal 69 3 3" xfId="3219"/>
    <cellStyle name="Normal 69 3 3 2" xfId="6552"/>
    <cellStyle name="Normal 69 3 3 2 2" xfId="16874"/>
    <cellStyle name="Normal 69 3 3 2 2 2" xfId="16875"/>
    <cellStyle name="Normal 69 3 3 2 3" xfId="16876"/>
    <cellStyle name="Normal 69 3 3 2 4" xfId="16873"/>
    <cellStyle name="Normal 69 3 3 3" xfId="16877"/>
    <cellStyle name="Normal 69 3 3 3 2" xfId="16878"/>
    <cellStyle name="Normal 69 3 3 4" xfId="16879"/>
    <cellStyle name="Normal 69 3 3 5" xfId="16872"/>
    <cellStyle name="Normal 69 3 4" xfId="4575"/>
    <cellStyle name="Normal 69 3 4 2" xfId="16881"/>
    <cellStyle name="Normal 69 3 4 2 2" xfId="16882"/>
    <cellStyle name="Normal 69 3 4 3" xfId="16883"/>
    <cellStyle name="Normal 69 3 4 4" xfId="16880"/>
    <cellStyle name="Normal 69 3 5" xfId="16884"/>
    <cellStyle name="Normal 69 3 5 2" xfId="16885"/>
    <cellStyle name="Normal 69 3 6" xfId="16886"/>
    <cellStyle name="Normal 69 3 7" xfId="16863"/>
    <cellStyle name="Normal 69 4" xfId="3220"/>
    <cellStyle name="Normal 69 4 2" xfId="3221"/>
    <cellStyle name="Normal 69 4 2 2" xfId="6553"/>
    <cellStyle name="Normal 69 4 2 2 2" xfId="16890"/>
    <cellStyle name="Normal 69 4 2 2 2 2" xfId="16891"/>
    <cellStyle name="Normal 69 4 2 2 3" xfId="16892"/>
    <cellStyle name="Normal 69 4 2 2 4" xfId="16889"/>
    <cellStyle name="Normal 69 4 2 3" xfId="16893"/>
    <cellStyle name="Normal 69 4 2 3 2" xfId="16894"/>
    <cellStyle name="Normal 69 4 2 4" xfId="16895"/>
    <cellStyle name="Normal 69 4 2 5" xfId="16888"/>
    <cellStyle name="Normal 69 4 3" xfId="3222"/>
    <cellStyle name="Normal 69 4 3 2" xfId="6554"/>
    <cellStyle name="Normal 69 4 3 2 2" xfId="16898"/>
    <cellStyle name="Normal 69 4 3 2 2 2" xfId="16899"/>
    <cellStyle name="Normal 69 4 3 2 3" xfId="16900"/>
    <cellStyle name="Normal 69 4 3 2 4" xfId="16897"/>
    <cellStyle name="Normal 69 4 3 3" xfId="16901"/>
    <cellStyle name="Normal 69 4 3 3 2" xfId="16902"/>
    <cellStyle name="Normal 69 4 3 4" xfId="16903"/>
    <cellStyle name="Normal 69 4 3 5" xfId="16896"/>
    <cellStyle name="Normal 69 4 4" xfId="4576"/>
    <cellStyle name="Normal 69 4 4 2" xfId="16905"/>
    <cellStyle name="Normal 69 4 4 2 2" xfId="16906"/>
    <cellStyle name="Normal 69 4 4 3" xfId="16907"/>
    <cellStyle name="Normal 69 4 4 4" xfId="16904"/>
    <cellStyle name="Normal 69 4 5" xfId="16908"/>
    <cellStyle name="Normal 69 4 5 2" xfId="16909"/>
    <cellStyle name="Normal 69 4 6" xfId="16910"/>
    <cellStyle name="Normal 69 4 7" xfId="16887"/>
    <cellStyle name="Normal 69 5" xfId="3223"/>
    <cellStyle name="Normal 69 5 2" xfId="3224"/>
    <cellStyle name="Normal 69 5 2 2" xfId="6555"/>
    <cellStyle name="Normal 69 5 2 2 2" xfId="16914"/>
    <cellStyle name="Normal 69 5 2 2 2 2" xfId="16915"/>
    <cellStyle name="Normal 69 5 2 2 3" xfId="16916"/>
    <cellStyle name="Normal 69 5 2 2 4" xfId="16913"/>
    <cellStyle name="Normal 69 5 2 3" xfId="16917"/>
    <cellStyle name="Normal 69 5 2 3 2" xfId="16918"/>
    <cellStyle name="Normal 69 5 2 4" xfId="16919"/>
    <cellStyle name="Normal 69 5 2 5" xfId="16912"/>
    <cellStyle name="Normal 69 5 3" xfId="3225"/>
    <cellStyle name="Normal 69 5 3 2" xfId="6556"/>
    <cellStyle name="Normal 69 5 3 2 2" xfId="16922"/>
    <cellStyle name="Normal 69 5 3 2 2 2" xfId="16923"/>
    <cellStyle name="Normal 69 5 3 2 3" xfId="16924"/>
    <cellStyle name="Normal 69 5 3 2 4" xfId="16921"/>
    <cellStyle name="Normal 69 5 3 3" xfId="16925"/>
    <cellStyle name="Normal 69 5 3 3 2" xfId="16926"/>
    <cellStyle name="Normal 69 5 3 4" xfId="16927"/>
    <cellStyle name="Normal 69 5 3 5" xfId="16920"/>
    <cellStyle name="Normal 69 5 4" xfId="4577"/>
    <cellStyle name="Normal 69 5 4 2" xfId="16929"/>
    <cellStyle name="Normal 69 5 4 2 2" xfId="16930"/>
    <cellStyle name="Normal 69 5 4 3" xfId="16931"/>
    <cellStyle name="Normal 69 5 4 4" xfId="16928"/>
    <cellStyle name="Normal 69 5 5" xfId="16932"/>
    <cellStyle name="Normal 69 5 5 2" xfId="16933"/>
    <cellStyle name="Normal 69 5 6" xfId="16934"/>
    <cellStyle name="Normal 69 5 7" xfId="16911"/>
    <cellStyle name="Normal 69 6" xfId="3226"/>
    <cellStyle name="Normal 69 6 2" xfId="6557"/>
    <cellStyle name="Normal 69 6 2 2" xfId="16937"/>
    <cellStyle name="Normal 69 6 2 2 2" xfId="16938"/>
    <cellStyle name="Normal 69 6 2 3" xfId="16939"/>
    <cellStyle name="Normal 69 6 2 4" xfId="16936"/>
    <cellStyle name="Normal 69 6 3" xfId="16940"/>
    <cellStyle name="Normal 69 6 3 2" xfId="16941"/>
    <cellStyle name="Normal 69 6 4" xfId="16942"/>
    <cellStyle name="Normal 69 6 5" xfId="16935"/>
    <cellStyle name="Normal 69 7" xfId="3227"/>
    <cellStyle name="Normal 69 7 2" xfId="6558"/>
    <cellStyle name="Normal 69 7 2 2" xfId="16945"/>
    <cellStyle name="Normal 69 7 2 2 2" xfId="16946"/>
    <cellStyle name="Normal 69 7 2 3" xfId="16947"/>
    <cellStyle name="Normal 69 7 2 4" xfId="16944"/>
    <cellStyle name="Normal 69 7 3" xfId="16948"/>
    <cellStyle name="Normal 69 7 3 2" xfId="16949"/>
    <cellStyle name="Normal 69 7 4" xfId="16950"/>
    <cellStyle name="Normal 69 7 5" xfId="16943"/>
    <cellStyle name="Normal 69 8" xfId="4573"/>
    <cellStyle name="Normal 69 8 2" xfId="16952"/>
    <cellStyle name="Normal 69 8 2 2" xfId="16953"/>
    <cellStyle name="Normal 69 8 3" xfId="16954"/>
    <cellStyle name="Normal 69 8 4" xfId="16951"/>
    <cellStyle name="Normal 69 9" xfId="16955"/>
    <cellStyle name="Normal 69 9 2" xfId="16956"/>
    <cellStyle name="Normal 7" xfId="3228"/>
    <cellStyle name="Normal 7 10" xfId="3229"/>
    <cellStyle name="Normal 7 10 2" xfId="3230"/>
    <cellStyle name="Normal 7 10 2 2" xfId="6559"/>
    <cellStyle name="Normal 7 10 2 2 2" xfId="16961"/>
    <cellStyle name="Normal 7 10 2 2 2 2" xfId="16962"/>
    <cellStyle name="Normal 7 10 2 2 3" xfId="16963"/>
    <cellStyle name="Normal 7 10 2 2 4" xfId="16960"/>
    <cellStyle name="Normal 7 10 2 3" xfId="16964"/>
    <cellStyle name="Normal 7 10 2 3 2" xfId="16965"/>
    <cellStyle name="Normal 7 10 2 4" xfId="16966"/>
    <cellStyle name="Normal 7 10 2 5" xfId="16959"/>
    <cellStyle name="Normal 7 10 3" xfId="3231"/>
    <cellStyle name="Normal 7 10 3 2" xfId="6560"/>
    <cellStyle name="Normal 7 10 3 2 2" xfId="16969"/>
    <cellStyle name="Normal 7 10 3 2 2 2" xfId="16970"/>
    <cellStyle name="Normal 7 10 3 2 3" xfId="16971"/>
    <cellStyle name="Normal 7 10 3 2 4" xfId="16968"/>
    <cellStyle name="Normal 7 10 3 3" xfId="16972"/>
    <cellStyle name="Normal 7 10 3 3 2" xfId="16973"/>
    <cellStyle name="Normal 7 10 3 4" xfId="16974"/>
    <cellStyle name="Normal 7 10 3 5" xfId="16967"/>
    <cellStyle name="Normal 7 10 4" xfId="4579"/>
    <cellStyle name="Normal 7 10 4 2" xfId="16976"/>
    <cellStyle name="Normal 7 10 4 2 2" xfId="16977"/>
    <cellStyle name="Normal 7 10 4 3" xfId="16978"/>
    <cellStyle name="Normal 7 10 4 4" xfId="16975"/>
    <cellStyle name="Normal 7 10 5" xfId="16979"/>
    <cellStyle name="Normal 7 10 5 2" xfId="16980"/>
    <cellStyle name="Normal 7 10 6" xfId="16981"/>
    <cellStyle name="Normal 7 10 7" xfId="16958"/>
    <cellStyle name="Normal 7 11" xfId="3232"/>
    <cellStyle name="Normal 7 11 2" xfId="3233"/>
    <cellStyle name="Normal 7 11 2 2" xfId="6561"/>
    <cellStyle name="Normal 7 11 2 2 2" xfId="16985"/>
    <cellStyle name="Normal 7 11 2 2 2 2" xfId="16986"/>
    <cellStyle name="Normal 7 11 2 2 3" xfId="16987"/>
    <cellStyle name="Normal 7 11 2 2 4" xfId="16984"/>
    <cellStyle name="Normal 7 11 2 3" xfId="16988"/>
    <cellStyle name="Normal 7 11 2 3 2" xfId="16989"/>
    <cellStyle name="Normal 7 11 2 4" xfId="16990"/>
    <cellStyle name="Normal 7 11 2 5" xfId="16983"/>
    <cellStyle name="Normal 7 11 3" xfId="3234"/>
    <cellStyle name="Normal 7 11 3 2" xfId="6562"/>
    <cellStyle name="Normal 7 11 3 2 2" xfId="16993"/>
    <cellStyle name="Normal 7 11 3 2 2 2" xfId="16994"/>
    <cellStyle name="Normal 7 11 3 2 3" xfId="16995"/>
    <cellStyle name="Normal 7 11 3 2 4" xfId="16992"/>
    <cellStyle name="Normal 7 11 3 3" xfId="16996"/>
    <cellStyle name="Normal 7 11 3 3 2" xfId="16997"/>
    <cellStyle name="Normal 7 11 3 4" xfId="16998"/>
    <cellStyle name="Normal 7 11 3 5" xfId="16991"/>
    <cellStyle name="Normal 7 11 4" xfId="4580"/>
    <cellStyle name="Normal 7 11 4 2" xfId="17000"/>
    <cellStyle name="Normal 7 11 4 2 2" xfId="17001"/>
    <cellStyle name="Normal 7 11 4 3" xfId="17002"/>
    <cellStyle name="Normal 7 11 4 4" xfId="16999"/>
    <cellStyle name="Normal 7 11 5" xfId="17003"/>
    <cellStyle name="Normal 7 11 5 2" xfId="17004"/>
    <cellStyle name="Normal 7 11 6" xfId="17005"/>
    <cellStyle name="Normal 7 11 7" xfId="16982"/>
    <cellStyle name="Normal 7 12" xfId="3235"/>
    <cellStyle name="Normal 7 12 2" xfId="3236"/>
    <cellStyle name="Normal 7 12 2 2" xfId="6563"/>
    <cellStyle name="Normal 7 12 2 2 2" xfId="17009"/>
    <cellStyle name="Normal 7 12 2 2 2 2" xfId="17010"/>
    <cellStyle name="Normal 7 12 2 2 3" xfId="17011"/>
    <cellStyle name="Normal 7 12 2 2 4" xfId="17008"/>
    <cellStyle name="Normal 7 12 2 3" xfId="17012"/>
    <cellStyle name="Normal 7 12 2 3 2" xfId="17013"/>
    <cellStyle name="Normal 7 12 2 4" xfId="17014"/>
    <cellStyle name="Normal 7 12 2 5" xfId="17007"/>
    <cellStyle name="Normal 7 12 3" xfId="3237"/>
    <cellStyle name="Normal 7 12 3 2" xfId="6564"/>
    <cellStyle name="Normal 7 12 3 2 2" xfId="17017"/>
    <cellStyle name="Normal 7 12 3 2 2 2" xfId="17018"/>
    <cellStyle name="Normal 7 12 3 2 3" xfId="17019"/>
    <cellStyle name="Normal 7 12 3 2 4" xfId="17016"/>
    <cellStyle name="Normal 7 12 3 3" xfId="17020"/>
    <cellStyle name="Normal 7 12 3 3 2" xfId="17021"/>
    <cellStyle name="Normal 7 12 3 4" xfId="17022"/>
    <cellStyle name="Normal 7 12 3 5" xfId="17015"/>
    <cellStyle name="Normal 7 12 4" xfId="4581"/>
    <cellStyle name="Normal 7 12 4 2" xfId="17024"/>
    <cellStyle name="Normal 7 12 4 2 2" xfId="17025"/>
    <cellStyle name="Normal 7 12 4 3" xfId="17026"/>
    <cellStyle name="Normal 7 12 4 4" xfId="17023"/>
    <cellStyle name="Normal 7 12 5" xfId="17027"/>
    <cellStyle name="Normal 7 12 5 2" xfId="17028"/>
    <cellStyle name="Normal 7 12 6" xfId="17029"/>
    <cellStyle name="Normal 7 12 7" xfId="17006"/>
    <cellStyle name="Normal 7 13" xfId="3238"/>
    <cellStyle name="Normal 7 13 2" xfId="3239"/>
    <cellStyle name="Normal 7 13 2 2" xfId="6565"/>
    <cellStyle name="Normal 7 13 2 2 2" xfId="17033"/>
    <cellStyle name="Normal 7 13 2 2 2 2" xfId="17034"/>
    <cellStyle name="Normal 7 13 2 2 3" xfId="17035"/>
    <cellStyle name="Normal 7 13 2 2 4" xfId="17032"/>
    <cellStyle name="Normal 7 13 2 3" xfId="17036"/>
    <cellStyle name="Normal 7 13 2 3 2" xfId="17037"/>
    <cellStyle name="Normal 7 13 2 4" xfId="17038"/>
    <cellStyle name="Normal 7 13 2 5" xfId="17031"/>
    <cellStyle name="Normal 7 13 3" xfId="3240"/>
    <cellStyle name="Normal 7 13 3 2" xfId="6566"/>
    <cellStyle name="Normal 7 13 3 2 2" xfId="17041"/>
    <cellStyle name="Normal 7 13 3 2 2 2" xfId="17042"/>
    <cellStyle name="Normal 7 13 3 2 3" xfId="17043"/>
    <cellStyle name="Normal 7 13 3 2 4" xfId="17040"/>
    <cellStyle name="Normal 7 13 3 3" xfId="17044"/>
    <cellStyle name="Normal 7 13 3 3 2" xfId="17045"/>
    <cellStyle name="Normal 7 13 3 4" xfId="17046"/>
    <cellStyle name="Normal 7 13 3 5" xfId="17039"/>
    <cellStyle name="Normal 7 13 4" xfId="4582"/>
    <cellStyle name="Normal 7 13 4 2" xfId="17048"/>
    <cellStyle name="Normal 7 13 4 2 2" xfId="17049"/>
    <cellStyle name="Normal 7 13 4 3" xfId="17050"/>
    <cellStyle name="Normal 7 13 4 4" xfId="17047"/>
    <cellStyle name="Normal 7 13 5" xfId="17051"/>
    <cellStyle name="Normal 7 13 5 2" xfId="17052"/>
    <cellStyle name="Normal 7 13 6" xfId="17053"/>
    <cellStyle name="Normal 7 13 7" xfId="17030"/>
    <cellStyle name="Normal 7 14" xfId="3241"/>
    <cellStyle name="Normal 7 14 2" xfId="3242"/>
    <cellStyle name="Normal 7 14 2 2" xfId="6567"/>
    <cellStyle name="Normal 7 14 2 2 2" xfId="17057"/>
    <cellStyle name="Normal 7 14 2 2 2 2" xfId="17058"/>
    <cellStyle name="Normal 7 14 2 2 3" xfId="17059"/>
    <cellStyle name="Normal 7 14 2 2 4" xfId="17056"/>
    <cellStyle name="Normal 7 14 2 3" xfId="17060"/>
    <cellStyle name="Normal 7 14 2 3 2" xfId="17061"/>
    <cellStyle name="Normal 7 14 2 4" xfId="17062"/>
    <cellStyle name="Normal 7 14 2 5" xfId="17055"/>
    <cellStyle name="Normal 7 14 3" xfId="3243"/>
    <cellStyle name="Normal 7 14 3 2" xfId="6568"/>
    <cellStyle name="Normal 7 14 3 2 2" xfId="17065"/>
    <cellStyle name="Normal 7 14 3 2 2 2" xfId="17066"/>
    <cellStyle name="Normal 7 14 3 2 3" xfId="17067"/>
    <cellStyle name="Normal 7 14 3 2 4" xfId="17064"/>
    <cellStyle name="Normal 7 14 3 3" xfId="17068"/>
    <cellStyle name="Normal 7 14 3 3 2" xfId="17069"/>
    <cellStyle name="Normal 7 14 3 4" xfId="17070"/>
    <cellStyle name="Normal 7 14 3 5" xfId="17063"/>
    <cellStyle name="Normal 7 14 4" xfId="4583"/>
    <cellStyle name="Normal 7 14 4 2" xfId="17072"/>
    <cellStyle name="Normal 7 14 4 2 2" xfId="17073"/>
    <cellStyle name="Normal 7 14 4 3" xfId="17074"/>
    <cellStyle name="Normal 7 14 4 4" xfId="17071"/>
    <cellStyle name="Normal 7 14 5" xfId="17075"/>
    <cellStyle name="Normal 7 14 5 2" xfId="17076"/>
    <cellStyle name="Normal 7 14 6" xfId="17077"/>
    <cellStyle name="Normal 7 14 7" xfId="17054"/>
    <cellStyle name="Normal 7 15" xfId="3244"/>
    <cellStyle name="Normal 7 15 2" xfId="3245"/>
    <cellStyle name="Normal 7 15 2 2" xfId="6569"/>
    <cellStyle name="Normal 7 15 2 2 2" xfId="17081"/>
    <cellStyle name="Normal 7 15 2 2 2 2" xfId="17082"/>
    <cellStyle name="Normal 7 15 2 2 3" xfId="17083"/>
    <cellStyle name="Normal 7 15 2 2 4" xfId="17080"/>
    <cellStyle name="Normal 7 15 2 3" xfId="17084"/>
    <cellStyle name="Normal 7 15 2 3 2" xfId="17085"/>
    <cellStyle name="Normal 7 15 2 4" xfId="17086"/>
    <cellStyle name="Normal 7 15 2 5" xfId="17079"/>
    <cellStyle name="Normal 7 15 3" xfId="3246"/>
    <cellStyle name="Normal 7 15 3 2" xfId="6570"/>
    <cellStyle name="Normal 7 15 3 2 2" xfId="17089"/>
    <cellStyle name="Normal 7 15 3 2 2 2" xfId="17090"/>
    <cellStyle name="Normal 7 15 3 2 3" xfId="17091"/>
    <cellStyle name="Normal 7 15 3 2 4" xfId="17088"/>
    <cellStyle name="Normal 7 15 3 3" xfId="17092"/>
    <cellStyle name="Normal 7 15 3 3 2" xfId="17093"/>
    <cellStyle name="Normal 7 15 3 4" xfId="17094"/>
    <cellStyle name="Normal 7 15 3 5" xfId="17087"/>
    <cellStyle name="Normal 7 15 4" xfId="4584"/>
    <cellStyle name="Normal 7 15 4 2" xfId="17096"/>
    <cellStyle name="Normal 7 15 4 2 2" xfId="17097"/>
    <cellStyle name="Normal 7 15 4 3" xfId="17098"/>
    <cellStyle name="Normal 7 15 4 4" xfId="17095"/>
    <cellStyle name="Normal 7 15 5" xfId="17099"/>
    <cellStyle name="Normal 7 15 5 2" xfId="17100"/>
    <cellStyle name="Normal 7 15 6" xfId="17101"/>
    <cellStyle name="Normal 7 15 7" xfId="17078"/>
    <cellStyle name="Normal 7 16" xfId="3247"/>
    <cellStyle name="Normal 7 16 2" xfId="3248"/>
    <cellStyle name="Normal 7 16 2 2" xfId="6571"/>
    <cellStyle name="Normal 7 16 2 2 2" xfId="17105"/>
    <cellStyle name="Normal 7 16 2 2 2 2" xfId="17106"/>
    <cellStyle name="Normal 7 16 2 2 3" xfId="17107"/>
    <cellStyle name="Normal 7 16 2 2 4" xfId="17104"/>
    <cellStyle name="Normal 7 16 2 3" xfId="17108"/>
    <cellStyle name="Normal 7 16 2 3 2" xfId="17109"/>
    <cellStyle name="Normal 7 16 2 4" xfId="17110"/>
    <cellStyle name="Normal 7 16 2 5" xfId="17103"/>
    <cellStyle name="Normal 7 16 3" xfId="3249"/>
    <cellStyle name="Normal 7 16 3 2" xfId="6572"/>
    <cellStyle name="Normal 7 16 3 2 2" xfId="17113"/>
    <cellStyle name="Normal 7 16 3 2 2 2" xfId="17114"/>
    <cellStyle name="Normal 7 16 3 2 3" xfId="17115"/>
    <cellStyle name="Normal 7 16 3 2 4" xfId="17112"/>
    <cellStyle name="Normal 7 16 3 3" xfId="17116"/>
    <cellStyle name="Normal 7 16 3 3 2" xfId="17117"/>
    <cellStyle name="Normal 7 16 3 4" xfId="17118"/>
    <cellStyle name="Normal 7 16 3 5" xfId="17111"/>
    <cellStyle name="Normal 7 16 4" xfId="4585"/>
    <cellStyle name="Normal 7 16 4 2" xfId="17120"/>
    <cellStyle name="Normal 7 16 4 2 2" xfId="17121"/>
    <cellStyle name="Normal 7 16 4 3" xfId="17122"/>
    <cellStyle name="Normal 7 16 4 4" xfId="17119"/>
    <cellStyle name="Normal 7 16 5" xfId="17123"/>
    <cellStyle name="Normal 7 16 5 2" xfId="17124"/>
    <cellStyle name="Normal 7 16 6" xfId="17125"/>
    <cellStyle name="Normal 7 16 7" xfId="17102"/>
    <cellStyle name="Normal 7 17" xfId="3250"/>
    <cellStyle name="Normal 7 17 2" xfId="3251"/>
    <cellStyle name="Normal 7 17 2 2" xfId="6573"/>
    <cellStyle name="Normal 7 17 2 2 2" xfId="17129"/>
    <cellStyle name="Normal 7 17 2 2 2 2" xfId="17130"/>
    <cellStyle name="Normal 7 17 2 2 3" xfId="17131"/>
    <cellStyle name="Normal 7 17 2 2 4" xfId="17128"/>
    <cellStyle name="Normal 7 17 2 3" xfId="17132"/>
    <cellStyle name="Normal 7 17 2 3 2" xfId="17133"/>
    <cellStyle name="Normal 7 17 2 4" xfId="17134"/>
    <cellStyle name="Normal 7 17 2 5" xfId="17127"/>
    <cellStyle name="Normal 7 17 3" xfId="3252"/>
    <cellStyle name="Normal 7 17 3 2" xfId="6574"/>
    <cellStyle name="Normal 7 17 3 2 2" xfId="17137"/>
    <cellStyle name="Normal 7 17 3 2 2 2" xfId="17138"/>
    <cellStyle name="Normal 7 17 3 2 3" xfId="17139"/>
    <cellStyle name="Normal 7 17 3 2 4" xfId="17136"/>
    <cellStyle name="Normal 7 17 3 3" xfId="17140"/>
    <cellStyle name="Normal 7 17 3 3 2" xfId="17141"/>
    <cellStyle name="Normal 7 17 3 4" xfId="17142"/>
    <cellStyle name="Normal 7 17 3 5" xfId="17135"/>
    <cellStyle name="Normal 7 17 4" xfId="4586"/>
    <cellStyle name="Normal 7 17 4 2" xfId="17144"/>
    <cellStyle name="Normal 7 17 4 2 2" xfId="17145"/>
    <cellStyle name="Normal 7 17 4 3" xfId="17146"/>
    <cellStyle name="Normal 7 17 4 4" xfId="17143"/>
    <cellStyle name="Normal 7 17 5" xfId="17147"/>
    <cellStyle name="Normal 7 17 5 2" xfId="17148"/>
    <cellStyle name="Normal 7 17 6" xfId="17149"/>
    <cellStyle name="Normal 7 17 7" xfId="17126"/>
    <cellStyle name="Normal 7 18" xfId="3253"/>
    <cellStyle name="Normal 7 18 2" xfId="6575"/>
    <cellStyle name="Normal 7 18 2 2" xfId="17152"/>
    <cellStyle name="Normal 7 18 2 2 2" xfId="17153"/>
    <cellStyle name="Normal 7 18 2 3" xfId="17154"/>
    <cellStyle name="Normal 7 18 2 4" xfId="17151"/>
    <cellStyle name="Normal 7 18 3" xfId="17155"/>
    <cellStyle name="Normal 7 18 3 2" xfId="17156"/>
    <cellStyle name="Normal 7 18 4" xfId="17157"/>
    <cellStyle name="Normal 7 18 5" xfId="17150"/>
    <cellStyle name="Normal 7 19" xfId="3254"/>
    <cellStyle name="Normal 7 19 2" xfId="6576"/>
    <cellStyle name="Normal 7 19 2 2" xfId="17160"/>
    <cellStyle name="Normal 7 19 2 2 2" xfId="17161"/>
    <cellStyle name="Normal 7 19 2 3" xfId="17162"/>
    <cellStyle name="Normal 7 19 2 4" xfId="17159"/>
    <cellStyle name="Normal 7 19 3" xfId="17163"/>
    <cellStyle name="Normal 7 19 3 2" xfId="17164"/>
    <cellStyle name="Normal 7 19 4" xfId="17165"/>
    <cellStyle name="Normal 7 19 5" xfId="17158"/>
    <cellStyle name="Normal 7 2" xfId="3255"/>
    <cellStyle name="Normal 7 2 2" xfId="3256"/>
    <cellStyle name="Normal 7 2 2 2" xfId="6577"/>
    <cellStyle name="Normal 7 2 2 2 2" xfId="17169"/>
    <cellStyle name="Normal 7 2 2 2 2 2" xfId="17170"/>
    <cellStyle name="Normal 7 2 2 2 3" xfId="17171"/>
    <cellStyle name="Normal 7 2 2 2 4" xfId="17168"/>
    <cellStyle name="Normal 7 2 2 3" xfId="17172"/>
    <cellStyle name="Normal 7 2 2 3 2" xfId="17173"/>
    <cellStyle name="Normal 7 2 2 4" xfId="17174"/>
    <cellStyle name="Normal 7 2 2 5" xfId="17167"/>
    <cellStyle name="Normal 7 2 3" xfId="3257"/>
    <cellStyle name="Normal 7 2 3 2" xfId="6578"/>
    <cellStyle name="Normal 7 2 3 2 2" xfId="17177"/>
    <cellStyle name="Normal 7 2 3 2 2 2" xfId="17178"/>
    <cellStyle name="Normal 7 2 3 2 3" xfId="17179"/>
    <cellStyle name="Normal 7 2 3 2 4" xfId="17176"/>
    <cellStyle name="Normal 7 2 3 3" xfId="17180"/>
    <cellStyle name="Normal 7 2 3 3 2" xfId="17181"/>
    <cellStyle name="Normal 7 2 3 4" xfId="17182"/>
    <cellStyle name="Normal 7 2 3 5" xfId="17175"/>
    <cellStyle name="Normal 7 2 4" xfId="4587"/>
    <cellStyle name="Normal 7 2 4 2" xfId="17184"/>
    <cellStyle name="Normal 7 2 4 2 2" xfId="17185"/>
    <cellStyle name="Normal 7 2 4 3" xfId="17186"/>
    <cellStyle name="Normal 7 2 4 4" xfId="17183"/>
    <cellStyle name="Normal 7 2 5" xfId="17187"/>
    <cellStyle name="Normal 7 2 5 2" xfId="17188"/>
    <cellStyle name="Normal 7 2 6" xfId="17189"/>
    <cellStyle name="Normal 7 2 7" xfId="17166"/>
    <cellStyle name="Normal 7 20" xfId="4578"/>
    <cellStyle name="Normal 7 20 2" xfId="17191"/>
    <cellStyle name="Normal 7 20 2 2" xfId="17192"/>
    <cellStyle name="Normal 7 20 3" xfId="17193"/>
    <cellStyle name="Normal 7 20 4" xfId="17190"/>
    <cellStyle name="Normal 7 21" xfId="17194"/>
    <cellStyle name="Normal 7 21 2" xfId="17195"/>
    <cellStyle name="Normal 7 22" xfId="17196"/>
    <cellStyle name="Normal 7 23" xfId="16957"/>
    <cellStyle name="Normal 7 3" xfId="3258"/>
    <cellStyle name="Normal 7 3 2" xfId="3259"/>
    <cellStyle name="Normal 7 3 2 2" xfId="6579"/>
    <cellStyle name="Normal 7 3 2 2 2" xfId="17200"/>
    <cellStyle name="Normal 7 3 2 2 2 2" xfId="17201"/>
    <cellStyle name="Normal 7 3 2 2 3" xfId="17202"/>
    <cellStyle name="Normal 7 3 2 2 4" xfId="17199"/>
    <cellStyle name="Normal 7 3 2 3" xfId="17203"/>
    <cellStyle name="Normal 7 3 2 3 2" xfId="17204"/>
    <cellStyle name="Normal 7 3 2 4" xfId="17205"/>
    <cellStyle name="Normal 7 3 2 5" xfId="17198"/>
    <cellStyle name="Normal 7 3 3" xfId="3260"/>
    <cellStyle name="Normal 7 3 3 2" xfId="6580"/>
    <cellStyle name="Normal 7 3 3 2 2" xfId="17208"/>
    <cellStyle name="Normal 7 3 3 2 2 2" xfId="17209"/>
    <cellStyle name="Normal 7 3 3 2 3" xfId="17210"/>
    <cellStyle name="Normal 7 3 3 2 4" xfId="17207"/>
    <cellStyle name="Normal 7 3 3 3" xfId="17211"/>
    <cellStyle name="Normal 7 3 3 3 2" xfId="17212"/>
    <cellStyle name="Normal 7 3 3 4" xfId="17213"/>
    <cellStyle name="Normal 7 3 3 5" xfId="17206"/>
    <cellStyle name="Normal 7 3 4" xfId="4588"/>
    <cellStyle name="Normal 7 3 4 2" xfId="17215"/>
    <cellStyle name="Normal 7 3 4 2 2" xfId="17216"/>
    <cellStyle name="Normal 7 3 4 3" xfId="17217"/>
    <cellStyle name="Normal 7 3 4 4" xfId="17214"/>
    <cellStyle name="Normal 7 3 5" xfId="17218"/>
    <cellStyle name="Normal 7 3 5 2" xfId="17219"/>
    <cellStyle name="Normal 7 3 6" xfId="17220"/>
    <cellStyle name="Normal 7 3 7" xfId="17197"/>
    <cellStyle name="Normal 7 4" xfId="3261"/>
    <cellStyle name="Normal 7 4 2" xfId="3262"/>
    <cellStyle name="Normal 7 4 2 2" xfId="6581"/>
    <cellStyle name="Normal 7 4 2 2 2" xfId="17224"/>
    <cellStyle name="Normal 7 4 2 2 2 2" xfId="17225"/>
    <cellStyle name="Normal 7 4 2 2 3" xfId="17226"/>
    <cellStyle name="Normal 7 4 2 2 4" xfId="17223"/>
    <cellStyle name="Normal 7 4 2 3" xfId="17227"/>
    <cellStyle name="Normal 7 4 2 3 2" xfId="17228"/>
    <cellStyle name="Normal 7 4 2 4" xfId="17229"/>
    <cellStyle name="Normal 7 4 2 5" xfId="17222"/>
    <cellStyle name="Normal 7 4 3" xfId="3263"/>
    <cellStyle name="Normal 7 4 3 2" xfId="6582"/>
    <cellStyle name="Normal 7 4 3 2 2" xfId="17232"/>
    <cellStyle name="Normal 7 4 3 2 2 2" xfId="17233"/>
    <cellStyle name="Normal 7 4 3 2 3" xfId="17234"/>
    <cellStyle name="Normal 7 4 3 2 4" xfId="17231"/>
    <cellStyle name="Normal 7 4 3 3" xfId="17235"/>
    <cellStyle name="Normal 7 4 3 3 2" xfId="17236"/>
    <cellStyle name="Normal 7 4 3 4" xfId="17237"/>
    <cellStyle name="Normal 7 4 3 5" xfId="17230"/>
    <cellStyle name="Normal 7 4 4" xfId="4589"/>
    <cellStyle name="Normal 7 4 4 2" xfId="17239"/>
    <cellStyle name="Normal 7 4 4 2 2" xfId="17240"/>
    <cellStyle name="Normal 7 4 4 3" xfId="17241"/>
    <cellStyle name="Normal 7 4 4 4" xfId="17238"/>
    <cellStyle name="Normal 7 4 5" xfId="17242"/>
    <cellStyle name="Normal 7 4 5 2" xfId="17243"/>
    <cellStyle name="Normal 7 4 6" xfId="17244"/>
    <cellStyle name="Normal 7 4 7" xfId="17221"/>
    <cellStyle name="Normal 7 5" xfId="3264"/>
    <cellStyle name="Normal 7 5 2" xfId="3265"/>
    <cellStyle name="Normal 7 5 2 2" xfId="6583"/>
    <cellStyle name="Normal 7 5 2 2 2" xfId="17248"/>
    <cellStyle name="Normal 7 5 2 2 2 2" xfId="17249"/>
    <cellStyle name="Normal 7 5 2 2 3" xfId="17250"/>
    <cellStyle name="Normal 7 5 2 2 4" xfId="17247"/>
    <cellStyle name="Normal 7 5 2 3" xfId="17251"/>
    <cellStyle name="Normal 7 5 2 3 2" xfId="17252"/>
    <cellStyle name="Normal 7 5 2 4" xfId="17253"/>
    <cellStyle name="Normal 7 5 2 5" xfId="17246"/>
    <cellStyle name="Normal 7 5 3" xfId="3266"/>
    <cellStyle name="Normal 7 5 3 2" xfId="6584"/>
    <cellStyle name="Normal 7 5 3 2 2" xfId="17256"/>
    <cellStyle name="Normal 7 5 3 2 2 2" xfId="17257"/>
    <cellStyle name="Normal 7 5 3 2 3" xfId="17258"/>
    <cellStyle name="Normal 7 5 3 2 4" xfId="17255"/>
    <cellStyle name="Normal 7 5 3 3" xfId="17259"/>
    <cellStyle name="Normal 7 5 3 3 2" xfId="17260"/>
    <cellStyle name="Normal 7 5 3 4" xfId="17261"/>
    <cellStyle name="Normal 7 5 3 5" xfId="17254"/>
    <cellStyle name="Normal 7 5 4" xfId="4590"/>
    <cellStyle name="Normal 7 5 4 2" xfId="17263"/>
    <cellStyle name="Normal 7 5 4 2 2" xfId="17264"/>
    <cellStyle name="Normal 7 5 4 3" xfId="17265"/>
    <cellStyle name="Normal 7 5 4 4" xfId="17262"/>
    <cellStyle name="Normal 7 5 5" xfId="17266"/>
    <cellStyle name="Normal 7 5 5 2" xfId="17267"/>
    <cellStyle name="Normal 7 5 6" xfId="17268"/>
    <cellStyle name="Normal 7 5 7" xfId="17245"/>
    <cellStyle name="Normal 7 6" xfId="3267"/>
    <cellStyle name="Normal 7 6 2" xfId="3268"/>
    <cellStyle name="Normal 7 6 2 2" xfId="6585"/>
    <cellStyle name="Normal 7 6 2 2 2" xfId="17272"/>
    <cellStyle name="Normal 7 6 2 2 2 2" xfId="17273"/>
    <cellStyle name="Normal 7 6 2 2 3" xfId="17274"/>
    <cellStyle name="Normal 7 6 2 2 4" xfId="17271"/>
    <cellStyle name="Normal 7 6 2 3" xfId="17275"/>
    <cellStyle name="Normal 7 6 2 3 2" xfId="17276"/>
    <cellStyle name="Normal 7 6 2 4" xfId="17277"/>
    <cellStyle name="Normal 7 6 2 5" xfId="17270"/>
    <cellStyle name="Normal 7 6 3" xfId="3269"/>
    <cellStyle name="Normal 7 6 3 2" xfId="6586"/>
    <cellStyle name="Normal 7 6 3 2 2" xfId="17280"/>
    <cellStyle name="Normal 7 6 3 2 2 2" xfId="17281"/>
    <cellStyle name="Normal 7 6 3 2 3" xfId="17282"/>
    <cellStyle name="Normal 7 6 3 2 4" xfId="17279"/>
    <cellStyle name="Normal 7 6 3 3" xfId="17283"/>
    <cellStyle name="Normal 7 6 3 3 2" xfId="17284"/>
    <cellStyle name="Normal 7 6 3 4" xfId="17285"/>
    <cellStyle name="Normal 7 6 3 5" xfId="17278"/>
    <cellStyle name="Normal 7 6 4" xfId="4591"/>
    <cellStyle name="Normal 7 6 4 2" xfId="17287"/>
    <cellStyle name="Normal 7 6 4 2 2" xfId="17288"/>
    <cellStyle name="Normal 7 6 4 3" xfId="17289"/>
    <cellStyle name="Normal 7 6 4 4" xfId="17286"/>
    <cellStyle name="Normal 7 6 5" xfId="17290"/>
    <cellStyle name="Normal 7 6 5 2" xfId="17291"/>
    <cellStyle name="Normal 7 6 6" xfId="17292"/>
    <cellStyle name="Normal 7 6 7" xfId="17269"/>
    <cellStyle name="Normal 7 7" xfId="3270"/>
    <cellStyle name="Normal 7 7 2" xfId="3271"/>
    <cellStyle name="Normal 7 7 2 2" xfId="6587"/>
    <cellStyle name="Normal 7 7 2 2 2" xfId="17296"/>
    <cellStyle name="Normal 7 7 2 2 2 2" xfId="17297"/>
    <cellStyle name="Normal 7 7 2 2 3" xfId="17298"/>
    <cellStyle name="Normal 7 7 2 2 4" xfId="17295"/>
    <cellStyle name="Normal 7 7 2 3" xfId="17299"/>
    <cellStyle name="Normal 7 7 2 3 2" xfId="17300"/>
    <cellStyle name="Normal 7 7 2 4" xfId="17301"/>
    <cellStyle name="Normal 7 7 2 5" xfId="17294"/>
    <cellStyle name="Normal 7 7 3" xfId="3272"/>
    <cellStyle name="Normal 7 7 3 2" xfId="6588"/>
    <cellStyle name="Normal 7 7 3 2 2" xfId="17304"/>
    <cellStyle name="Normal 7 7 3 2 2 2" xfId="17305"/>
    <cellStyle name="Normal 7 7 3 2 3" xfId="17306"/>
    <cellStyle name="Normal 7 7 3 2 4" xfId="17303"/>
    <cellStyle name="Normal 7 7 3 3" xfId="17307"/>
    <cellStyle name="Normal 7 7 3 3 2" xfId="17308"/>
    <cellStyle name="Normal 7 7 3 4" xfId="17309"/>
    <cellStyle name="Normal 7 7 3 5" xfId="17302"/>
    <cellStyle name="Normal 7 7 4" xfId="4592"/>
    <cellStyle name="Normal 7 7 4 2" xfId="17311"/>
    <cellStyle name="Normal 7 7 4 2 2" xfId="17312"/>
    <cellStyle name="Normal 7 7 4 3" xfId="17313"/>
    <cellStyle name="Normal 7 7 4 4" xfId="17310"/>
    <cellStyle name="Normal 7 7 5" xfId="17314"/>
    <cellStyle name="Normal 7 7 5 2" xfId="17315"/>
    <cellStyle name="Normal 7 7 6" xfId="17316"/>
    <cellStyle name="Normal 7 7 7" xfId="17293"/>
    <cellStyle name="Normal 7 8" xfId="3273"/>
    <cellStyle name="Normal 7 8 2" xfId="3274"/>
    <cellStyle name="Normal 7 8 2 2" xfId="6589"/>
    <cellStyle name="Normal 7 8 2 2 2" xfId="17320"/>
    <cellStyle name="Normal 7 8 2 2 2 2" xfId="17321"/>
    <cellStyle name="Normal 7 8 2 2 3" xfId="17322"/>
    <cellStyle name="Normal 7 8 2 2 4" xfId="17319"/>
    <cellStyle name="Normal 7 8 2 3" xfId="17323"/>
    <cellStyle name="Normal 7 8 2 3 2" xfId="17324"/>
    <cellStyle name="Normal 7 8 2 4" xfId="17325"/>
    <cellStyle name="Normal 7 8 2 5" xfId="17318"/>
    <cellStyle name="Normal 7 8 3" xfId="3275"/>
    <cellStyle name="Normal 7 8 3 2" xfId="6590"/>
    <cellStyle name="Normal 7 8 3 2 2" xfId="17328"/>
    <cellStyle name="Normal 7 8 3 2 2 2" xfId="17329"/>
    <cellStyle name="Normal 7 8 3 2 3" xfId="17330"/>
    <cellStyle name="Normal 7 8 3 2 4" xfId="17327"/>
    <cellStyle name="Normal 7 8 3 3" xfId="17331"/>
    <cellStyle name="Normal 7 8 3 3 2" xfId="17332"/>
    <cellStyle name="Normal 7 8 3 4" xfId="17333"/>
    <cellStyle name="Normal 7 8 3 5" xfId="17326"/>
    <cellStyle name="Normal 7 8 4" xfId="4593"/>
    <cellStyle name="Normal 7 8 4 2" xfId="17335"/>
    <cellStyle name="Normal 7 8 4 2 2" xfId="17336"/>
    <cellStyle name="Normal 7 8 4 3" xfId="17337"/>
    <cellStyle name="Normal 7 8 4 4" xfId="17334"/>
    <cellStyle name="Normal 7 8 5" xfId="17338"/>
    <cellStyle name="Normal 7 8 5 2" xfId="17339"/>
    <cellStyle name="Normal 7 8 6" xfId="17340"/>
    <cellStyle name="Normal 7 8 7" xfId="17317"/>
    <cellStyle name="Normal 7 9" xfId="3276"/>
    <cellStyle name="Normal 7 9 2" xfId="3277"/>
    <cellStyle name="Normal 7 9 2 2" xfId="6591"/>
    <cellStyle name="Normal 7 9 2 2 2" xfId="17344"/>
    <cellStyle name="Normal 7 9 2 2 2 2" xfId="17345"/>
    <cellStyle name="Normal 7 9 2 2 3" xfId="17346"/>
    <cellStyle name="Normal 7 9 2 2 4" xfId="17343"/>
    <cellStyle name="Normal 7 9 2 3" xfId="17347"/>
    <cellStyle name="Normal 7 9 2 3 2" xfId="17348"/>
    <cellStyle name="Normal 7 9 2 4" xfId="17349"/>
    <cellStyle name="Normal 7 9 2 5" xfId="17342"/>
    <cellStyle name="Normal 7 9 3" xfId="3278"/>
    <cellStyle name="Normal 7 9 3 2" xfId="6592"/>
    <cellStyle name="Normal 7 9 3 2 2" xfId="17352"/>
    <cellStyle name="Normal 7 9 3 2 2 2" xfId="17353"/>
    <cellStyle name="Normal 7 9 3 2 3" xfId="17354"/>
    <cellStyle name="Normal 7 9 3 2 4" xfId="17351"/>
    <cellStyle name="Normal 7 9 3 3" xfId="17355"/>
    <cellStyle name="Normal 7 9 3 3 2" xfId="17356"/>
    <cellStyle name="Normal 7 9 3 4" xfId="17357"/>
    <cellStyle name="Normal 7 9 3 5" xfId="17350"/>
    <cellStyle name="Normal 7 9 4" xfId="4594"/>
    <cellStyle name="Normal 7 9 4 2" xfId="17359"/>
    <cellStyle name="Normal 7 9 4 2 2" xfId="17360"/>
    <cellStyle name="Normal 7 9 4 3" xfId="17361"/>
    <cellStyle name="Normal 7 9 4 4" xfId="17358"/>
    <cellStyle name="Normal 7 9 5" xfId="17362"/>
    <cellStyle name="Normal 7 9 5 2" xfId="17363"/>
    <cellStyle name="Normal 7 9 6" xfId="17364"/>
    <cellStyle name="Normal 7 9 7" xfId="17341"/>
    <cellStyle name="Normal 70" xfId="6744"/>
    <cellStyle name="Normal 70 2" xfId="17366"/>
    <cellStyle name="Normal 70 2 2" xfId="17367"/>
    <cellStyle name="Normal 70 3" xfId="17368"/>
    <cellStyle name="Normal 70 4" xfId="17365"/>
    <cellStyle name="Normal 71" xfId="3279"/>
    <cellStyle name="Normal 71 10" xfId="17370"/>
    <cellStyle name="Normal 71 11" xfId="17369"/>
    <cellStyle name="Normal 71 2" xfId="3280"/>
    <cellStyle name="Normal 71 2 2" xfId="3281"/>
    <cellStyle name="Normal 71 2 2 2" xfId="6593"/>
    <cellStyle name="Normal 71 2 2 2 2" xfId="17374"/>
    <cellStyle name="Normal 71 2 2 2 2 2" xfId="17375"/>
    <cellStyle name="Normal 71 2 2 2 3" xfId="17376"/>
    <cellStyle name="Normal 71 2 2 2 4" xfId="17373"/>
    <cellStyle name="Normal 71 2 2 3" xfId="17377"/>
    <cellStyle name="Normal 71 2 2 3 2" xfId="17378"/>
    <cellStyle name="Normal 71 2 2 4" xfId="17379"/>
    <cellStyle name="Normal 71 2 2 5" xfId="17372"/>
    <cellStyle name="Normal 71 2 3" xfId="3282"/>
    <cellStyle name="Normal 71 2 3 2" xfId="6594"/>
    <cellStyle name="Normal 71 2 3 2 2" xfId="17382"/>
    <cellStyle name="Normal 71 2 3 2 2 2" xfId="17383"/>
    <cellStyle name="Normal 71 2 3 2 3" xfId="17384"/>
    <cellStyle name="Normal 71 2 3 2 4" xfId="17381"/>
    <cellStyle name="Normal 71 2 3 3" xfId="17385"/>
    <cellStyle name="Normal 71 2 3 3 2" xfId="17386"/>
    <cellStyle name="Normal 71 2 3 4" xfId="17387"/>
    <cellStyle name="Normal 71 2 3 5" xfId="17380"/>
    <cellStyle name="Normal 71 2 4" xfId="4596"/>
    <cellStyle name="Normal 71 2 4 2" xfId="17389"/>
    <cellStyle name="Normal 71 2 4 2 2" xfId="17390"/>
    <cellStyle name="Normal 71 2 4 3" xfId="17391"/>
    <cellStyle name="Normal 71 2 4 4" xfId="17388"/>
    <cellStyle name="Normal 71 2 5" xfId="17392"/>
    <cellStyle name="Normal 71 2 5 2" xfId="17393"/>
    <cellStyle name="Normal 71 2 6" xfId="17394"/>
    <cellStyle name="Normal 71 2 7" xfId="17371"/>
    <cellStyle name="Normal 71 3" xfId="3283"/>
    <cellStyle name="Normal 71 3 2" xfId="3284"/>
    <cellStyle name="Normal 71 3 2 2" xfId="6595"/>
    <cellStyle name="Normal 71 3 2 2 2" xfId="17398"/>
    <cellStyle name="Normal 71 3 2 2 2 2" xfId="17399"/>
    <cellStyle name="Normal 71 3 2 2 3" xfId="17400"/>
    <cellStyle name="Normal 71 3 2 2 4" xfId="17397"/>
    <cellStyle name="Normal 71 3 2 3" xfId="17401"/>
    <cellStyle name="Normal 71 3 2 3 2" xfId="17402"/>
    <cellStyle name="Normal 71 3 2 4" xfId="17403"/>
    <cellStyle name="Normal 71 3 2 5" xfId="17396"/>
    <cellStyle name="Normal 71 3 3" xfId="3285"/>
    <cellStyle name="Normal 71 3 3 2" xfId="6596"/>
    <cellStyle name="Normal 71 3 3 2 2" xfId="17406"/>
    <cellStyle name="Normal 71 3 3 2 2 2" xfId="17407"/>
    <cellStyle name="Normal 71 3 3 2 3" xfId="17408"/>
    <cellStyle name="Normal 71 3 3 2 4" xfId="17405"/>
    <cellStyle name="Normal 71 3 3 3" xfId="17409"/>
    <cellStyle name="Normal 71 3 3 3 2" xfId="17410"/>
    <cellStyle name="Normal 71 3 3 4" xfId="17411"/>
    <cellStyle name="Normal 71 3 3 5" xfId="17404"/>
    <cellStyle name="Normal 71 3 4" xfId="4597"/>
    <cellStyle name="Normal 71 3 4 2" xfId="17413"/>
    <cellStyle name="Normal 71 3 4 2 2" xfId="17414"/>
    <cellStyle name="Normal 71 3 4 3" xfId="17415"/>
    <cellStyle name="Normal 71 3 4 4" xfId="17412"/>
    <cellStyle name="Normal 71 3 5" xfId="17416"/>
    <cellStyle name="Normal 71 3 5 2" xfId="17417"/>
    <cellStyle name="Normal 71 3 6" xfId="17418"/>
    <cellStyle name="Normal 71 3 7" xfId="17395"/>
    <cellStyle name="Normal 71 4" xfId="3286"/>
    <cellStyle name="Normal 71 4 2" xfId="3287"/>
    <cellStyle name="Normal 71 4 2 2" xfId="6597"/>
    <cellStyle name="Normal 71 4 2 2 2" xfId="17422"/>
    <cellStyle name="Normal 71 4 2 2 2 2" xfId="17423"/>
    <cellStyle name="Normal 71 4 2 2 3" xfId="17424"/>
    <cellStyle name="Normal 71 4 2 2 4" xfId="17421"/>
    <cellStyle name="Normal 71 4 2 3" xfId="17425"/>
    <cellStyle name="Normal 71 4 2 3 2" xfId="17426"/>
    <cellStyle name="Normal 71 4 2 4" xfId="17427"/>
    <cellStyle name="Normal 71 4 2 5" xfId="17420"/>
    <cellStyle name="Normal 71 4 3" xfId="3288"/>
    <cellStyle name="Normal 71 4 3 2" xfId="6598"/>
    <cellStyle name="Normal 71 4 3 2 2" xfId="17430"/>
    <cellStyle name="Normal 71 4 3 2 2 2" xfId="17431"/>
    <cellStyle name="Normal 71 4 3 2 3" xfId="17432"/>
    <cellStyle name="Normal 71 4 3 2 4" xfId="17429"/>
    <cellStyle name="Normal 71 4 3 3" xfId="17433"/>
    <cellStyle name="Normal 71 4 3 3 2" xfId="17434"/>
    <cellStyle name="Normal 71 4 3 4" xfId="17435"/>
    <cellStyle name="Normal 71 4 3 5" xfId="17428"/>
    <cellStyle name="Normal 71 4 4" xfId="4598"/>
    <cellStyle name="Normal 71 4 4 2" xfId="17437"/>
    <cellStyle name="Normal 71 4 4 2 2" xfId="17438"/>
    <cellStyle name="Normal 71 4 4 3" xfId="17439"/>
    <cellStyle name="Normal 71 4 4 4" xfId="17436"/>
    <cellStyle name="Normal 71 4 5" xfId="17440"/>
    <cellStyle name="Normal 71 4 5 2" xfId="17441"/>
    <cellStyle name="Normal 71 4 6" xfId="17442"/>
    <cellStyle name="Normal 71 4 7" xfId="17419"/>
    <cellStyle name="Normal 71 5" xfId="3289"/>
    <cellStyle name="Normal 71 5 2" xfId="3290"/>
    <cellStyle name="Normal 71 5 2 2" xfId="6599"/>
    <cellStyle name="Normal 71 5 2 2 2" xfId="17446"/>
    <cellStyle name="Normal 71 5 2 2 2 2" xfId="17447"/>
    <cellStyle name="Normal 71 5 2 2 3" xfId="17448"/>
    <cellStyle name="Normal 71 5 2 2 4" xfId="17445"/>
    <cellStyle name="Normal 71 5 2 3" xfId="17449"/>
    <cellStyle name="Normal 71 5 2 3 2" xfId="17450"/>
    <cellStyle name="Normal 71 5 2 4" xfId="17451"/>
    <cellStyle name="Normal 71 5 2 5" xfId="17444"/>
    <cellStyle name="Normal 71 5 3" xfId="3291"/>
    <cellStyle name="Normal 71 5 3 2" xfId="6600"/>
    <cellStyle name="Normal 71 5 3 2 2" xfId="17454"/>
    <cellStyle name="Normal 71 5 3 2 2 2" xfId="17455"/>
    <cellStyle name="Normal 71 5 3 2 3" xfId="17456"/>
    <cellStyle name="Normal 71 5 3 2 4" xfId="17453"/>
    <cellStyle name="Normal 71 5 3 3" xfId="17457"/>
    <cellStyle name="Normal 71 5 3 3 2" xfId="17458"/>
    <cellStyle name="Normal 71 5 3 4" xfId="17459"/>
    <cellStyle name="Normal 71 5 3 5" xfId="17452"/>
    <cellStyle name="Normal 71 5 4" xfId="4599"/>
    <cellStyle name="Normal 71 5 4 2" xfId="17461"/>
    <cellStyle name="Normal 71 5 4 2 2" xfId="17462"/>
    <cellStyle name="Normal 71 5 4 3" xfId="17463"/>
    <cellStyle name="Normal 71 5 4 4" xfId="17460"/>
    <cellStyle name="Normal 71 5 5" xfId="17464"/>
    <cellStyle name="Normal 71 5 5 2" xfId="17465"/>
    <cellStyle name="Normal 71 5 6" xfId="17466"/>
    <cellStyle name="Normal 71 5 7" xfId="17443"/>
    <cellStyle name="Normal 71 6" xfId="3292"/>
    <cellStyle name="Normal 71 6 2" xfId="6601"/>
    <cellStyle name="Normal 71 6 2 2" xfId="17469"/>
    <cellStyle name="Normal 71 6 2 2 2" xfId="17470"/>
    <cellStyle name="Normal 71 6 2 3" xfId="17471"/>
    <cellStyle name="Normal 71 6 2 4" xfId="17468"/>
    <cellStyle name="Normal 71 6 3" xfId="17472"/>
    <cellStyle name="Normal 71 6 3 2" xfId="17473"/>
    <cellStyle name="Normal 71 6 4" xfId="17474"/>
    <cellStyle name="Normal 71 6 5" xfId="17467"/>
    <cellStyle name="Normal 71 7" xfId="3293"/>
    <cellStyle name="Normal 71 7 2" xfId="6602"/>
    <cellStyle name="Normal 71 7 2 2" xfId="17477"/>
    <cellStyle name="Normal 71 7 2 2 2" xfId="17478"/>
    <cellStyle name="Normal 71 7 2 3" xfId="17479"/>
    <cellStyle name="Normal 71 7 2 4" xfId="17476"/>
    <cellStyle name="Normal 71 7 3" xfId="17480"/>
    <cellStyle name="Normal 71 7 3 2" xfId="17481"/>
    <cellStyle name="Normal 71 7 4" xfId="17482"/>
    <cellStyle name="Normal 71 7 5" xfId="17475"/>
    <cellStyle name="Normal 71 8" xfId="4595"/>
    <cellStyle name="Normal 71 8 2" xfId="17484"/>
    <cellStyle name="Normal 71 8 2 2" xfId="17485"/>
    <cellStyle name="Normal 71 8 3" xfId="17486"/>
    <cellStyle name="Normal 71 8 4" xfId="17483"/>
    <cellStyle name="Normal 71 9" xfId="17487"/>
    <cellStyle name="Normal 71 9 2" xfId="17488"/>
    <cellStyle name="Normal 72" xfId="3294"/>
    <cellStyle name="Normal 72 10" xfId="17490"/>
    <cellStyle name="Normal 72 11" xfId="17489"/>
    <cellStyle name="Normal 72 2" xfId="3295"/>
    <cellStyle name="Normal 72 2 2" xfId="3296"/>
    <cellStyle name="Normal 72 2 2 2" xfId="6603"/>
    <cellStyle name="Normal 72 2 2 2 2" xfId="17494"/>
    <cellStyle name="Normal 72 2 2 2 2 2" xfId="17495"/>
    <cellStyle name="Normal 72 2 2 2 3" xfId="17496"/>
    <cellStyle name="Normal 72 2 2 2 4" xfId="17493"/>
    <cellStyle name="Normal 72 2 2 3" xfId="17497"/>
    <cellStyle name="Normal 72 2 2 3 2" xfId="17498"/>
    <cellStyle name="Normal 72 2 2 4" xfId="17499"/>
    <cellStyle name="Normal 72 2 2 5" xfId="17492"/>
    <cellStyle name="Normal 72 2 3" xfId="3297"/>
    <cellStyle name="Normal 72 2 3 2" xfId="6604"/>
    <cellStyle name="Normal 72 2 3 2 2" xfId="17502"/>
    <cellStyle name="Normal 72 2 3 2 2 2" xfId="17503"/>
    <cellStyle name="Normal 72 2 3 2 3" xfId="17504"/>
    <cellStyle name="Normal 72 2 3 2 4" xfId="17501"/>
    <cellStyle name="Normal 72 2 3 3" xfId="17505"/>
    <cellStyle name="Normal 72 2 3 3 2" xfId="17506"/>
    <cellStyle name="Normal 72 2 3 4" xfId="17507"/>
    <cellStyle name="Normal 72 2 3 5" xfId="17500"/>
    <cellStyle name="Normal 72 2 4" xfId="4601"/>
    <cellStyle name="Normal 72 2 4 2" xfId="17509"/>
    <cellStyle name="Normal 72 2 4 2 2" xfId="17510"/>
    <cellStyle name="Normal 72 2 4 3" xfId="17511"/>
    <cellStyle name="Normal 72 2 4 4" xfId="17508"/>
    <cellStyle name="Normal 72 2 5" xfId="17512"/>
    <cellStyle name="Normal 72 2 5 2" xfId="17513"/>
    <cellStyle name="Normal 72 2 6" xfId="17514"/>
    <cellStyle name="Normal 72 2 7" xfId="17491"/>
    <cellStyle name="Normal 72 3" xfId="3298"/>
    <cellStyle name="Normal 72 3 2" xfId="3299"/>
    <cellStyle name="Normal 72 3 2 2" xfId="6605"/>
    <cellStyle name="Normal 72 3 2 2 2" xfId="17518"/>
    <cellStyle name="Normal 72 3 2 2 2 2" xfId="17519"/>
    <cellStyle name="Normal 72 3 2 2 3" xfId="17520"/>
    <cellStyle name="Normal 72 3 2 2 4" xfId="17517"/>
    <cellStyle name="Normal 72 3 2 3" xfId="17521"/>
    <cellStyle name="Normal 72 3 2 3 2" xfId="17522"/>
    <cellStyle name="Normal 72 3 2 4" xfId="17523"/>
    <cellStyle name="Normal 72 3 2 5" xfId="17516"/>
    <cellStyle name="Normal 72 3 3" xfId="3300"/>
    <cellStyle name="Normal 72 3 3 2" xfId="6606"/>
    <cellStyle name="Normal 72 3 3 2 2" xfId="17526"/>
    <cellStyle name="Normal 72 3 3 2 2 2" xfId="17527"/>
    <cellStyle name="Normal 72 3 3 2 3" xfId="17528"/>
    <cellStyle name="Normal 72 3 3 2 4" xfId="17525"/>
    <cellStyle name="Normal 72 3 3 3" xfId="17529"/>
    <cellStyle name="Normal 72 3 3 3 2" xfId="17530"/>
    <cellStyle name="Normal 72 3 3 4" xfId="17531"/>
    <cellStyle name="Normal 72 3 3 5" xfId="17524"/>
    <cellStyle name="Normal 72 3 4" xfId="4602"/>
    <cellStyle name="Normal 72 3 4 2" xfId="17533"/>
    <cellStyle name="Normal 72 3 4 2 2" xfId="17534"/>
    <cellStyle name="Normal 72 3 4 3" xfId="17535"/>
    <cellStyle name="Normal 72 3 4 4" xfId="17532"/>
    <cellStyle name="Normal 72 3 5" xfId="17536"/>
    <cellStyle name="Normal 72 3 5 2" xfId="17537"/>
    <cellStyle name="Normal 72 3 6" xfId="17538"/>
    <cellStyle name="Normal 72 3 7" xfId="17515"/>
    <cellStyle name="Normal 72 4" xfId="3301"/>
    <cellStyle name="Normal 72 4 2" xfId="3302"/>
    <cellStyle name="Normal 72 4 2 2" xfId="6607"/>
    <cellStyle name="Normal 72 4 2 2 2" xfId="17542"/>
    <cellStyle name="Normal 72 4 2 2 2 2" xfId="17543"/>
    <cellStyle name="Normal 72 4 2 2 3" xfId="17544"/>
    <cellStyle name="Normal 72 4 2 2 4" xfId="17541"/>
    <cellStyle name="Normal 72 4 2 3" xfId="17545"/>
    <cellStyle name="Normal 72 4 2 3 2" xfId="17546"/>
    <cellStyle name="Normal 72 4 2 4" xfId="17547"/>
    <cellStyle name="Normal 72 4 2 5" xfId="17540"/>
    <cellStyle name="Normal 72 4 3" xfId="3303"/>
    <cellStyle name="Normal 72 4 3 2" xfId="6608"/>
    <cellStyle name="Normal 72 4 3 2 2" xfId="17550"/>
    <cellStyle name="Normal 72 4 3 2 2 2" xfId="17551"/>
    <cellStyle name="Normal 72 4 3 2 3" xfId="17552"/>
    <cellStyle name="Normal 72 4 3 2 4" xfId="17549"/>
    <cellStyle name="Normal 72 4 3 3" xfId="17553"/>
    <cellStyle name="Normal 72 4 3 3 2" xfId="17554"/>
    <cellStyle name="Normal 72 4 3 4" xfId="17555"/>
    <cellStyle name="Normal 72 4 3 5" xfId="17548"/>
    <cellStyle name="Normal 72 4 4" xfId="4603"/>
    <cellStyle name="Normal 72 4 4 2" xfId="17557"/>
    <cellStyle name="Normal 72 4 4 2 2" xfId="17558"/>
    <cellStyle name="Normal 72 4 4 3" xfId="17559"/>
    <cellStyle name="Normal 72 4 4 4" xfId="17556"/>
    <cellStyle name="Normal 72 4 5" xfId="17560"/>
    <cellStyle name="Normal 72 4 5 2" xfId="17561"/>
    <cellStyle name="Normal 72 4 6" xfId="17562"/>
    <cellStyle name="Normal 72 4 7" xfId="17539"/>
    <cellStyle name="Normal 72 5" xfId="3304"/>
    <cellStyle name="Normal 72 5 2" xfId="3305"/>
    <cellStyle name="Normal 72 5 2 2" xfId="6609"/>
    <cellStyle name="Normal 72 5 2 2 2" xfId="17566"/>
    <cellStyle name="Normal 72 5 2 2 2 2" xfId="17567"/>
    <cellStyle name="Normal 72 5 2 2 3" xfId="17568"/>
    <cellStyle name="Normal 72 5 2 2 4" xfId="17565"/>
    <cellStyle name="Normal 72 5 2 3" xfId="17569"/>
    <cellStyle name="Normal 72 5 2 3 2" xfId="17570"/>
    <cellStyle name="Normal 72 5 2 4" xfId="17571"/>
    <cellStyle name="Normal 72 5 2 5" xfId="17564"/>
    <cellStyle name="Normal 72 5 3" xfId="3306"/>
    <cellStyle name="Normal 72 5 3 2" xfId="6610"/>
    <cellStyle name="Normal 72 5 3 2 2" xfId="17574"/>
    <cellStyle name="Normal 72 5 3 2 2 2" xfId="17575"/>
    <cellStyle name="Normal 72 5 3 2 3" xfId="17576"/>
    <cellStyle name="Normal 72 5 3 2 4" xfId="17573"/>
    <cellStyle name="Normal 72 5 3 3" xfId="17577"/>
    <cellStyle name="Normal 72 5 3 3 2" xfId="17578"/>
    <cellStyle name="Normal 72 5 3 4" xfId="17579"/>
    <cellStyle name="Normal 72 5 3 5" xfId="17572"/>
    <cellStyle name="Normal 72 5 4" xfId="4604"/>
    <cellStyle name="Normal 72 5 4 2" xfId="17581"/>
    <cellStyle name="Normal 72 5 4 2 2" xfId="17582"/>
    <cellStyle name="Normal 72 5 4 3" xfId="17583"/>
    <cellStyle name="Normal 72 5 4 4" xfId="17580"/>
    <cellStyle name="Normal 72 5 5" xfId="17584"/>
    <cellStyle name="Normal 72 5 5 2" xfId="17585"/>
    <cellStyle name="Normal 72 5 6" xfId="17586"/>
    <cellStyle name="Normal 72 5 7" xfId="17563"/>
    <cellStyle name="Normal 72 6" xfId="3307"/>
    <cellStyle name="Normal 72 6 2" xfId="6611"/>
    <cellStyle name="Normal 72 6 2 2" xfId="17589"/>
    <cellStyle name="Normal 72 6 2 2 2" xfId="17590"/>
    <cellStyle name="Normal 72 6 2 3" xfId="17591"/>
    <cellStyle name="Normal 72 6 2 4" xfId="17588"/>
    <cellStyle name="Normal 72 6 3" xfId="17592"/>
    <cellStyle name="Normal 72 6 3 2" xfId="17593"/>
    <cellStyle name="Normal 72 6 4" xfId="17594"/>
    <cellStyle name="Normal 72 6 5" xfId="17587"/>
    <cellStyle name="Normal 72 7" xfId="3308"/>
    <cellStyle name="Normal 72 7 2" xfId="6612"/>
    <cellStyle name="Normal 72 7 2 2" xfId="17597"/>
    <cellStyle name="Normal 72 7 2 2 2" xfId="17598"/>
    <cellStyle name="Normal 72 7 2 3" xfId="17599"/>
    <cellStyle name="Normal 72 7 2 4" xfId="17596"/>
    <cellStyle name="Normal 72 7 3" xfId="17600"/>
    <cellStyle name="Normal 72 7 3 2" xfId="17601"/>
    <cellStyle name="Normal 72 7 4" xfId="17602"/>
    <cellStyle name="Normal 72 7 5" xfId="17595"/>
    <cellStyle name="Normal 72 8" xfId="4600"/>
    <cellStyle name="Normal 72 8 2" xfId="17604"/>
    <cellStyle name="Normal 72 8 2 2" xfId="17605"/>
    <cellStyle name="Normal 72 8 3" xfId="17606"/>
    <cellStyle name="Normal 72 8 4" xfId="17603"/>
    <cellStyle name="Normal 72 9" xfId="17607"/>
    <cellStyle name="Normal 72 9 2" xfId="17608"/>
    <cellStyle name="Normal 73" xfId="3309"/>
    <cellStyle name="Normal 73 10" xfId="17610"/>
    <cellStyle name="Normal 73 11" xfId="17609"/>
    <cellStyle name="Normal 73 2" xfId="3310"/>
    <cellStyle name="Normal 73 2 2" xfId="3311"/>
    <cellStyle name="Normal 73 2 2 2" xfId="6613"/>
    <cellStyle name="Normal 73 2 2 2 2" xfId="17614"/>
    <cellStyle name="Normal 73 2 2 2 2 2" xfId="17615"/>
    <cellStyle name="Normal 73 2 2 2 3" xfId="17616"/>
    <cellStyle name="Normal 73 2 2 2 4" xfId="17613"/>
    <cellStyle name="Normal 73 2 2 3" xfId="17617"/>
    <cellStyle name="Normal 73 2 2 3 2" xfId="17618"/>
    <cellStyle name="Normal 73 2 2 4" xfId="17619"/>
    <cellStyle name="Normal 73 2 2 5" xfId="17612"/>
    <cellStyle name="Normal 73 2 3" xfId="3312"/>
    <cellStyle name="Normal 73 2 3 2" xfId="6614"/>
    <cellStyle name="Normal 73 2 3 2 2" xfId="17622"/>
    <cellStyle name="Normal 73 2 3 2 2 2" xfId="17623"/>
    <cellStyle name="Normal 73 2 3 2 3" xfId="17624"/>
    <cellStyle name="Normal 73 2 3 2 4" xfId="17621"/>
    <cellStyle name="Normal 73 2 3 3" xfId="17625"/>
    <cellStyle name="Normal 73 2 3 3 2" xfId="17626"/>
    <cellStyle name="Normal 73 2 3 4" xfId="17627"/>
    <cellStyle name="Normal 73 2 3 5" xfId="17620"/>
    <cellStyle name="Normal 73 2 4" xfId="4606"/>
    <cellStyle name="Normal 73 2 4 2" xfId="17629"/>
    <cellStyle name="Normal 73 2 4 2 2" xfId="17630"/>
    <cellStyle name="Normal 73 2 4 3" xfId="17631"/>
    <cellStyle name="Normal 73 2 4 4" xfId="17628"/>
    <cellStyle name="Normal 73 2 5" xfId="17632"/>
    <cellStyle name="Normal 73 2 5 2" xfId="17633"/>
    <cellStyle name="Normal 73 2 6" xfId="17634"/>
    <cellStyle name="Normal 73 2 7" xfId="17611"/>
    <cellStyle name="Normal 73 3" xfId="3313"/>
    <cellStyle name="Normal 73 3 2" xfId="3314"/>
    <cellStyle name="Normal 73 3 2 2" xfId="6615"/>
    <cellStyle name="Normal 73 3 2 2 2" xfId="17638"/>
    <cellStyle name="Normal 73 3 2 2 2 2" xfId="17639"/>
    <cellStyle name="Normal 73 3 2 2 3" xfId="17640"/>
    <cellStyle name="Normal 73 3 2 2 4" xfId="17637"/>
    <cellStyle name="Normal 73 3 2 3" xfId="17641"/>
    <cellStyle name="Normal 73 3 2 3 2" xfId="17642"/>
    <cellStyle name="Normal 73 3 2 4" xfId="17643"/>
    <cellStyle name="Normal 73 3 2 5" xfId="17636"/>
    <cellStyle name="Normal 73 3 3" xfId="3315"/>
    <cellStyle name="Normal 73 3 3 2" xfId="6616"/>
    <cellStyle name="Normal 73 3 3 2 2" xfId="17646"/>
    <cellStyle name="Normal 73 3 3 2 2 2" xfId="17647"/>
    <cellStyle name="Normal 73 3 3 2 3" xfId="17648"/>
    <cellStyle name="Normal 73 3 3 2 4" xfId="17645"/>
    <cellStyle name="Normal 73 3 3 3" xfId="17649"/>
    <cellStyle name="Normal 73 3 3 3 2" xfId="17650"/>
    <cellStyle name="Normal 73 3 3 4" xfId="17651"/>
    <cellStyle name="Normal 73 3 3 5" xfId="17644"/>
    <cellStyle name="Normal 73 3 4" xfId="4607"/>
    <cellStyle name="Normal 73 3 4 2" xfId="17653"/>
    <cellStyle name="Normal 73 3 4 2 2" xfId="17654"/>
    <cellStyle name="Normal 73 3 4 3" xfId="17655"/>
    <cellStyle name="Normal 73 3 4 4" xfId="17652"/>
    <cellStyle name="Normal 73 3 5" xfId="17656"/>
    <cellStyle name="Normal 73 3 5 2" xfId="17657"/>
    <cellStyle name="Normal 73 3 6" xfId="17658"/>
    <cellStyle name="Normal 73 3 7" xfId="17635"/>
    <cellStyle name="Normal 73 4" xfId="3316"/>
    <cellStyle name="Normal 73 4 2" xfId="3317"/>
    <cellStyle name="Normal 73 4 2 2" xfId="6617"/>
    <cellStyle name="Normal 73 4 2 2 2" xfId="17662"/>
    <cellStyle name="Normal 73 4 2 2 2 2" xfId="17663"/>
    <cellStyle name="Normal 73 4 2 2 3" xfId="17664"/>
    <cellStyle name="Normal 73 4 2 2 4" xfId="17661"/>
    <cellStyle name="Normal 73 4 2 3" xfId="17665"/>
    <cellStyle name="Normal 73 4 2 3 2" xfId="17666"/>
    <cellStyle name="Normal 73 4 2 4" xfId="17667"/>
    <cellStyle name="Normal 73 4 2 5" xfId="17660"/>
    <cellStyle name="Normal 73 4 3" xfId="3318"/>
    <cellStyle name="Normal 73 4 3 2" xfId="6618"/>
    <cellStyle name="Normal 73 4 3 2 2" xfId="17670"/>
    <cellStyle name="Normal 73 4 3 2 2 2" xfId="17671"/>
    <cellStyle name="Normal 73 4 3 2 3" xfId="17672"/>
    <cellStyle name="Normal 73 4 3 2 4" xfId="17669"/>
    <cellStyle name="Normal 73 4 3 3" xfId="17673"/>
    <cellStyle name="Normal 73 4 3 3 2" xfId="17674"/>
    <cellStyle name="Normal 73 4 3 4" xfId="17675"/>
    <cellStyle name="Normal 73 4 3 5" xfId="17668"/>
    <cellStyle name="Normal 73 4 4" xfId="4608"/>
    <cellStyle name="Normal 73 4 4 2" xfId="17677"/>
    <cellStyle name="Normal 73 4 4 2 2" xfId="17678"/>
    <cellStyle name="Normal 73 4 4 3" xfId="17679"/>
    <cellStyle name="Normal 73 4 4 4" xfId="17676"/>
    <cellStyle name="Normal 73 4 5" xfId="17680"/>
    <cellStyle name="Normal 73 4 5 2" xfId="17681"/>
    <cellStyle name="Normal 73 4 6" xfId="17682"/>
    <cellStyle name="Normal 73 4 7" xfId="17659"/>
    <cellStyle name="Normal 73 5" xfId="3319"/>
    <cellStyle name="Normal 73 5 2" xfId="3320"/>
    <cellStyle name="Normal 73 5 2 2" xfId="6619"/>
    <cellStyle name="Normal 73 5 2 2 2" xfId="17686"/>
    <cellStyle name="Normal 73 5 2 2 2 2" xfId="17687"/>
    <cellStyle name="Normal 73 5 2 2 3" xfId="17688"/>
    <cellStyle name="Normal 73 5 2 2 4" xfId="17685"/>
    <cellStyle name="Normal 73 5 2 3" xfId="17689"/>
    <cellStyle name="Normal 73 5 2 3 2" xfId="17690"/>
    <cellStyle name="Normal 73 5 2 4" xfId="17691"/>
    <cellStyle name="Normal 73 5 2 5" xfId="17684"/>
    <cellStyle name="Normal 73 5 3" xfId="3321"/>
    <cellStyle name="Normal 73 5 3 2" xfId="6620"/>
    <cellStyle name="Normal 73 5 3 2 2" xfId="17694"/>
    <cellStyle name="Normal 73 5 3 2 2 2" xfId="17695"/>
    <cellStyle name="Normal 73 5 3 2 3" xfId="17696"/>
    <cellStyle name="Normal 73 5 3 2 4" xfId="17693"/>
    <cellStyle name="Normal 73 5 3 3" xfId="17697"/>
    <cellStyle name="Normal 73 5 3 3 2" xfId="17698"/>
    <cellStyle name="Normal 73 5 3 4" xfId="17699"/>
    <cellStyle name="Normal 73 5 3 5" xfId="17692"/>
    <cellStyle name="Normal 73 5 4" xfId="4609"/>
    <cellStyle name="Normal 73 5 4 2" xfId="17701"/>
    <cellStyle name="Normal 73 5 4 2 2" xfId="17702"/>
    <cellStyle name="Normal 73 5 4 3" xfId="17703"/>
    <cellStyle name="Normal 73 5 4 4" xfId="17700"/>
    <cellStyle name="Normal 73 5 5" xfId="17704"/>
    <cellStyle name="Normal 73 5 5 2" xfId="17705"/>
    <cellStyle name="Normal 73 5 6" xfId="17706"/>
    <cellStyle name="Normal 73 5 7" xfId="17683"/>
    <cellStyle name="Normal 73 6" xfId="3322"/>
    <cellStyle name="Normal 73 6 2" xfId="6621"/>
    <cellStyle name="Normal 73 6 2 2" xfId="17709"/>
    <cellStyle name="Normal 73 6 2 2 2" xfId="17710"/>
    <cellStyle name="Normal 73 6 2 3" xfId="17711"/>
    <cellStyle name="Normal 73 6 2 4" xfId="17708"/>
    <cellStyle name="Normal 73 6 3" xfId="17712"/>
    <cellStyle name="Normal 73 6 3 2" xfId="17713"/>
    <cellStyle name="Normal 73 6 4" xfId="17714"/>
    <cellStyle name="Normal 73 6 5" xfId="17707"/>
    <cellStyle name="Normal 73 7" xfId="3323"/>
    <cellStyle name="Normal 73 7 2" xfId="6622"/>
    <cellStyle name="Normal 73 7 2 2" xfId="17717"/>
    <cellStyle name="Normal 73 7 2 2 2" xfId="17718"/>
    <cellStyle name="Normal 73 7 2 3" xfId="17719"/>
    <cellStyle name="Normal 73 7 2 4" xfId="17716"/>
    <cellStyle name="Normal 73 7 3" xfId="17720"/>
    <cellStyle name="Normal 73 7 3 2" xfId="17721"/>
    <cellStyle name="Normal 73 7 4" xfId="17722"/>
    <cellStyle name="Normal 73 7 5" xfId="17715"/>
    <cellStyle name="Normal 73 8" xfId="4605"/>
    <cellStyle name="Normal 73 8 2" xfId="17724"/>
    <cellStyle name="Normal 73 8 2 2" xfId="17725"/>
    <cellStyle name="Normal 73 8 3" xfId="17726"/>
    <cellStyle name="Normal 73 8 4" xfId="17723"/>
    <cellStyle name="Normal 73 9" xfId="17727"/>
    <cellStyle name="Normal 73 9 2" xfId="17728"/>
    <cellStyle name="Normal 74" xfId="3324"/>
    <cellStyle name="Normal 74 10" xfId="17730"/>
    <cellStyle name="Normal 74 11" xfId="17729"/>
    <cellStyle name="Normal 74 2" xfId="3325"/>
    <cellStyle name="Normal 74 2 2" xfId="3326"/>
    <cellStyle name="Normal 74 2 2 2" xfId="6623"/>
    <cellStyle name="Normal 74 2 2 2 2" xfId="17734"/>
    <cellStyle name="Normal 74 2 2 2 2 2" xfId="17735"/>
    <cellStyle name="Normal 74 2 2 2 3" xfId="17736"/>
    <cellStyle name="Normal 74 2 2 2 4" xfId="17733"/>
    <cellStyle name="Normal 74 2 2 3" xfId="17737"/>
    <cellStyle name="Normal 74 2 2 3 2" xfId="17738"/>
    <cellStyle name="Normal 74 2 2 4" xfId="17739"/>
    <cellStyle name="Normal 74 2 2 5" xfId="17732"/>
    <cellStyle name="Normal 74 2 3" xfId="3327"/>
    <cellStyle name="Normal 74 2 3 2" xfId="6624"/>
    <cellStyle name="Normal 74 2 3 2 2" xfId="17742"/>
    <cellStyle name="Normal 74 2 3 2 2 2" xfId="17743"/>
    <cellStyle name="Normal 74 2 3 2 3" xfId="17744"/>
    <cellStyle name="Normal 74 2 3 2 4" xfId="17741"/>
    <cellStyle name="Normal 74 2 3 3" xfId="17745"/>
    <cellStyle name="Normal 74 2 3 3 2" xfId="17746"/>
    <cellStyle name="Normal 74 2 3 4" xfId="17747"/>
    <cellStyle name="Normal 74 2 3 5" xfId="17740"/>
    <cellStyle name="Normal 74 2 4" xfId="4611"/>
    <cellStyle name="Normal 74 2 4 2" xfId="17749"/>
    <cellStyle name="Normal 74 2 4 2 2" xfId="17750"/>
    <cellStyle name="Normal 74 2 4 3" xfId="17751"/>
    <cellStyle name="Normal 74 2 4 4" xfId="17748"/>
    <cellStyle name="Normal 74 2 5" xfId="17752"/>
    <cellStyle name="Normal 74 2 5 2" xfId="17753"/>
    <cellStyle name="Normal 74 2 6" xfId="17754"/>
    <cellStyle name="Normal 74 2 7" xfId="17731"/>
    <cellStyle name="Normal 74 3" xfId="3328"/>
    <cellStyle name="Normal 74 3 2" xfId="3329"/>
    <cellStyle name="Normal 74 3 2 2" xfId="6625"/>
    <cellStyle name="Normal 74 3 2 2 2" xfId="17758"/>
    <cellStyle name="Normal 74 3 2 2 2 2" xfId="17759"/>
    <cellStyle name="Normal 74 3 2 2 3" xfId="17760"/>
    <cellStyle name="Normal 74 3 2 2 4" xfId="17757"/>
    <cellStyle name="Normal 74 3 2 3" xfId="17761"/>
    <cellStyle name="Normal 74 3 2 3 2" xfId="17762"/>
    <cellStyle name="Normal 74 3 2 4" xfId="17763"/>
    <cellStyle name="Normal 74 3 2 5" xfId="17756"/>
    <cellStyle name="Normal 74 3 3" xfId="3330"/>
    <cellStyle name="Normal 74 3 3 2" xfId="6626"/>
    <cellStyle name="Normal 74 3 3 2 2" xfId="17766"/>
    <cellStyle name="Normal 74 3 3 2 2 2" xfId="17767"/>
    <cellStyle name="Normal 74 3 3 2 3" xfId="17768"/>
    <cellStyle name="Normal 74 3 3 2 4" xfId="17765"/>
    <cellStyle name="Normal 74 3 3 3" xfId="17769"/>
    <cellStyle name="Normal 74 3 3 3 2" xfId="17770"/>
    <cellStyle name="Normal 74 3 3 4" xfId="17771"/>
    <cellStyle name="Normal 74 3 3 5" xfId="17764"/>
    <cellStyle name="Normal 74 3 4" xfId="4612"/>
    <cellStyle name="Normal 74 3 4 2" xfId="17773"/>
    <cellStyle name="Normal 74 3 4 2 2" xfId="17774"/>
    <cellStyle name="Normal 74 3 4 3" xfId="17775"/>
    <cellStyle name="Normal 74 3 4 4" xfId="17772"/>
    <cellStyle name="Normal 74 3 5" xfId="17776"/>
    <cellStyle name="Normal 74 3 5 2" xfId="17777"/>
    <cellStyle name="Normal 74 3 6" xfId="17778"/>
    <cellStyle name="Normal 74 3 7" xfId="17755"/>
    <cellStyle name="Normal 74 4" xfId="3331"/>
    <cellStyle name="Normal 74 4 2" xfId="3332"/>
    <cellStyle name="Normal 74 4 2 2" xfId="6627"/>
    <cellStyle name="Normal 74 4 2 2 2" xfId="17782"/>
    <cellStyle name="Normal 74 4 2 2 2 2" xfId="17783"/>
    <cellStyle name="Normal 74 4 2 2 3" xfId="17784"/>
    <cellStyle name="Normal 74 4 2 2 4" xfId="17781"/>
    <cellStyle name="Normal 74 4 2 3" xfId="17785"/>
    <cellStyle name="Normal 74 4 2 3 2" xfId="17786"/>
    <cellStyle name="Normal 74 4 2 4" xfId="17787"/>
    <cellStyle name="Normal 74 4 2 5" xfId="17780"/>
    <cellStyle name="Normal 74 4 3" xfId="3333"/>
    <cellStyle name="Normal 74 4 3 2" xfId="6628"/>
    <cellStyle name="Normal 74 4 3 2 2" xfId="17790"/>
    <cellStyle name="Normal 74 4 3 2 2 2" xfId="17791"/>
    <cellStyle name="Normal 74 4 3 2 3" xfId="17792"/>
    <cellStyle name="Normal 74 4 3 2 4" xfId="17789"/>
    <cellStyle name="Normal 74 4 3 3" xfId="17793"/>
    <cellStyle name="Normal 74 4 3 3 2" xfId="17794"/>
    <cellStyle name="Normal 74 4 3 4" xfId="17795"/>
    <cellStyle name="Normal 74 4 3 5" xfId="17788"/>
    <cellStyle name="Normal 74 4 4" xfId="4613"/>
    <cellStyle name="Normal 74 4 4 2" xfId="17797"/>
    <cellStyle name="Normal 74 4 4 2 2" xfId="17798"/>
    <cellStyle name="Normal 74 4 4 3" xfId="17799"/>
    <cellStyle name="Normal 74 4 4 4" xfId="17796"/>
    <cellStyle name="Normal 74 4 5" xfId="17800"/>
    <cellStyle name="Normal 74 4 5 2" xfId="17801"/>
    <cellStyle name="Normal 74 4 6" xfId="17802"/>
    <cellStyle name="Normal 74 4 7" xfId="17779"/>
    <cellStyle name="Normal 74 5" xfId="3334"/>
    <cellStyle name="Normal 74 5 2" xfId="3335"/>
    <cellStyle name="Normal 74 5 2 2" xfId="6629"/>
    <cellStyle name="Normal 74 5 2 2 2" xfId="17806"/>
    <cellStyle name="Normal 74 5 2 2 2 2" xfId="17807"/>
    <cellStyle name="Normal 74 5 2 2 3" xfId="17808"/>
    <cellStyle name="Normal 74 5 2 2 4" xfId="17805"/>
    <cellStyle name="Normal 74 5 2 3" xfId="17809"/>
    <cellStyle name="Normal 74 5 2 3 2" xfId="17810"/>
    <cellStyle name="Normal 74 5 2 4" xfId="17811"/>
    <cellStyle name="Normal 74 5 2 5" xfId="17804"/>
    <cellStyle name="Normal 74 5 3" xfId="3336"/>
    <cellStyle name="Normal 74 5 3 2" xfId="6630"/>
    <cellStyle name="Normal 74 5 3 2 2" xfId="17814"/>
    <cellStyle name="Normal 74 5 3 2 2 2" xfId="17815"/>
    <cellStyle name="Normal 74 5 3 2 3" xfId="17816"/>
    <cellStyle name="Normal 74 5 3 2 4" xfId="17813"/>
    <cellStyle name="Normal 74 5 3 3" xfId="17817"/>
    <cellStyle name="Normal 74 5 3 3 2" xfId="17818"/>
    <cellStyle name="Normal 74 5 3 4" xfId="17819"/>
    <cellStyle name="Normal 74 5 3 5" xfId="17812"/>
    <cellStyle name="Normal 74 5 4" xfId="4614"/>
    <cellStyle name="Normal 74 5 4 2" xfId="17821"/>
    <cellStyle name="Normal 74 5 4 2 2" xfId="17822"/>
    <cellStyle name="Normal 74 5 4 3" xfId="17823"/>
    <cellStyle name="Normal 74 5 4 4" xfId="17820"/>
    <cellStyle name="Normal 74 5 5" xfId="17824"/>
    <cellStyle name="Normal 74 5 5 2" xfId="17825"/>
    <cellStyle name="Normal 74 5 6" xfId="17826"/>
    <cellStyle name="Normal 74 5 7" xfId="17803"/>
    <cellStyle name="Normal 74 6" xfId="3337"/>
    <cellStyle name="Normal 74 6 2" xfId="6631"/>
    <cellStyle name="Normal 74 6 2 2" xfId="17829"/>
    <cellStyle name="Normal 74 6 2 2 2" xfId="17830"/>
    <cellStyle name="Normal 74 6 2 3" xfId="17831"/>
    <cellStyle name="Normal 74 6 2 4" xfId="17828"/>
    <cellStyle name="Normal 74 6 3" xfId="17832"/>
    <cellStyle name="Normal 74 6 3 2" xfId="17833"/>
    <cellStyle name="Normal 74 6 4" xfId="17834"/>
    <cellStyle name="Normal 74 6 5" xfId="17827"/>
    <cellStyle name="Normal 74 7" xfId="3338"/>
    <cellStyle name="Normal 74 7 2" xfId="6632"/>
    <cellStyle name="Normal 74 7 2 2" xfId="17837"/>
    <cellStyle name="Normal 74 7 2 2 2" xfId="17838"/>
    <cellStyle name="Normal 74 7 2 3" xfId="17839"/>
    <cellStyle name="Normal 74 7 2 4" xfId="17836"/>
    <cellStyle name="Normal 74 7 3" xfId="17840"/>
    <cellStyle name="Normal 74 7 3 2" xfId="17841"/>
    <cellStyle name="Normal 74 7 4" xfId="17842"/>
    <cellStyle name="Normal 74 7 5" xfId="17835"/>
    <cellStyle name="Normal 74 8" xfId="4610"/>
    <cellStyle name="Normal 74 8 2" xfId="17844"/>
    <cellStyle name="Normal 74 8 2 2" xfId="17845"/>
    <cellStyle name="Normal 74 8 3" xfId="17846"/>
    <cellStyle name="Normal 74 8 4" xfId="17843"/>
    <cellStyle name="Normal 74 9" xfId="17847"/>
    <cellStyle name="Normal 74 9 2" xfId="17848"/>
    <cellStyle name="Normal 75" xfId="3339"/>
    <cellStyle name="Normal 75 2" xfId="3340"/>
    <cellStyle name="Normal 75 2 2" xfId="6633"/>
    <cellStyle name="Normal 75 2 2 2" xfId="17852"/>
    <cellStyle name="Normal 75 2 2 2 2" xfId="17853"/>
    <cellStyle name="Normal 75 2 2 3" xfId="17854"/>
    <cellStyle name="Normal 75 2 2 4" xfId="17851"/>
    <cellStyle name="Normal 75 2 3" xfId="17855"/>
    <cellStyle name="Normal 75 2 3 2" xfId="17856"/>
    <cellStyle name="Normal 75 2 4" xfId="17857"/>
    <cellStyle name="Normal 75 2 5" xfId="17850"/>
    <cellStyle name="Normal 75 3" xfId="3341"/>
    <cellStyle name="Normal 75 3 2" xfId="6634"/>
    <cellStyle name="Normal 75 3 2 2" xfId="17860"/>
    <cellStyle name="Normal 75 3 2 2 2" xfId="17861"/>
    <cellStyle name="Normal 75 3 2 3" xfId="17862"/>
    <cellStyle name="Normal 75 3 2 4" xfId="17859"/>
    <cellStyle name="Normal 75 3 3" xfId="17863"/>
    <cellStyle name="Normal 75 3 3 2" xfId="17864"/>
    <cellStyle name="Normal 75 3 4" xfId="17865"/>
    <cellStyle name="Normal 75 3 5" xfId="17858"/>
    <cellStyle name="Normal 75 4" xfId="4615"/>
    <cellStyle name="Normal 75 4 2" xfId="17867"/>
    <cellStyle name="Normal 75 4 2 2" xfId="17868"/>
    <cellStyle name="Normal 75 4 3" xfId="17869"/>
    <cellStyle name="Normal 75 4 4" xfId="17866"/>
    <cellStyle name="Normal 75 5" xfId="17870"/>
    <cellStyle name="Normal 75 5 2" xfId="17871"/>
    <cellStyle name="Normal 75 6" xfId="17872"/>
    <cellStyle name="Normal 75 7" xfId="17849"/>
    <cellStyle name="Normal 76" xfId="3342"/>
    <cellStyle name="Normal 76 2" xfId="3343"/>
    <cellStyle name="Normal 76 2 2" xfId="6635"/>
    <cellStyle name="Normal 76 2 2 2" xfId="17876"/>
    <cellStyle name="Normal 76 2 2 2 2" xfId="17877"/>
    <cellStyle name="Normal 76 2 2 3" xfId="17878"/>
    <cellStyle name="Normal 76 2 2 4" xfId="17875"/>
    <cellStyle name="Normal 76 2 3" xfId="17879"/>
    <cellStyle name="Normal 76 2 3 2" xfId="17880"/>
    <cellStyle name="Normal 76 2 4" xfId="17881"/>
    <cellStyle name="Normal 76 2 5" xfId="17874"/>
    <cellStyle name="Normal 76 3" xfId="3344"/>
    <cellStyle name="Normal 76 3 2" xfId="6636"/>
    <cellStyle name="Normal 76 3 2 2" xfId="17884"/>
    <cellStyle name="Normal 76 3 2 2 2" xfId="17885"/>
    <cellStyle name="Normal 76 3 2 3" xfId="17886"/>
    <cellStyle name="Normal 76 3 2 4" xfId="17883"/>
    <cellStyle name="Normal 76 3 3" xfId="17887"/>
    <cellStyle name="Normal 76 3 3 2" xfId="17888"/>
    <cellStyle name="Normal 76 3 4" xfId="17889"/>
    <cellStyle name="Normal 76 3 5" xfId="17882"/>
    <cellStyle name="Normal 76 4" xfId="4616"/>
    <cellStyle name="Normal 76 4 2" xfId="17891"/>
    <cellStyle name="Normal 76 4 2 2" xfId="17892"/>
    <cellStyle name="Normal 76 4 3" xfId="17893"/>
    <cellStyle name="Normal 76 4 4" xfId="17890"/>
    <cellStyle name="Normal 76 5" xfId="17894"/>
    <cellStyle name="Normal 76 5 2" xfId="17895"/>
    <cellStyle name="Normal 76 6" xfId="17896"/>
    <cellStyle name="Normal 76 7" xfId="17873"/>
    <cellStyle name="Normal 77" xfId="3345"/>
    <cellStyle name="Normal 77 2" xfId="3346"/>
    <cellStyle name="Normal 77 2 2" xfId="6637"/>
    <cellStyle name="Normal 77 2 2 2" xfId="17900"/>
    <cellStyle name="Normal 77 2 2 2 2" xfId="17901"/>
    <cellStyle name="Normal 77 2 2 3" xfId="17902"/>
    <cellStyle name="Normal 77 2 2 4" xfId="17899"/>
    <cellStyle name="Normal 77 2 3" xfId="17903"/>
    <cellStyle name="Normal 77 2 3 2" xfId="17904"/>
    <cellStyle name="Normal 77 2 4" xfId="17905"/>
    <cellStyle name="Normal 77 2 5" xfId="17898"/>
    <cellStyle name="Normal 77 3" xfId="3347"/>
    <cellStyle name="Normal 77 3 2" xfId="6638"/>
    <cellStyle name="Normal 77 3 2 2" xfId="17908"/>
    <cellStyle name="Normal 77 3 2 2 2" xfId="17909"/>
    <cellStyle name="Normal 77 3 2 3" xfId="17910"/>
    <cellStyle name="Normal 77 3 2 4" xfId="17907"/>
    <cellStyle name="Normal 77 3 3" xfId="17911"/>
    <cellStyle name="Normal 77 3 3 2" xfId="17912"/>
    <cellStyle name="Normal 77 3 4" xfId="17913"/>
    <cellStyle name="Normal 77 3 5" xfId="17906"/>
    <cellStyle name="Normal 77 4" xfId="4617"/>
    <cellStyle name="Normal 77 4 2" xfId="17915"/>
    <cellStyle name="Normal 77 4 2 2" xfId="17916"/>
    <cellStyle name="Normal 77 4 3" xfId="17917"/>
    <cellStyle name="Normal 77 4 4" xfId="17914"/>
    <cellStyle name="Normal 77 5" xfId="17918"/>
    <cellStyle name="Normal 77 5 2" xfId="17919"/>
    <cellStyle name="Normal 77 6" xfId="17920"/>
    <cellStyle name="Normal 77 7" xfId="17897"/>
    <cellStyle name="Normal 78" xfId="3348"/>
    <cellStyle name="Normal 78 2" xfId="3349"/>
    <cellStyle name="Normal 78 2 2" xfId="6639"/>
    <cellStyle name="Normal 78 2 2 2" xfId="17924"/>
    <cellStyle name="Normal 78 2 2 2 2" xfId="17925"/>
    <cellStyle name="Normal 78 2 2 3" xfId="17926"/>
    <cellStyle name="Normal 78 2 2 4" xfId="17923"/>
    <cellStyle name="Normal 78 2 3" xfId="17927"/>
    <cellStyle name="Normal 78 2 3 2" xfId="17928"/>
    <cellStyle name="Normal 78 2 4" xfId="17929"/>
    <cellStyle name="Normal 78 2 5" xfId="17922"/>
    <cellStyle name="Normal 78 3" xfId="3350"/>
    <cellStyle name="Normal 78 3 2" xfId="6640"/>
    <cellStyle name="Normal 78 3 2 2" xfId="17932"/>
    <cellStyle name="Normal 78 3 2 2 2" xfId="17933"/>
    <cellStyle name="Normal 78 3 2 3" xfId="17934"/>
    <cellStyle name="Normal 78 3 2 4" xfId="17931"/>
    <cellStyle name="Normal 78 3 3" xfId="17935"/>
    <cellStyle name="Normal 78 3 3 2" xfId="17936"/>
    <cellStyle name="Normal 78 3 4" xfId="17937"/>
    <cellStyle name="Normal 78 3 5" xfId="17930"/>
    <cellStyle name="Normal 78 4" xfId="4618"/>
    <cellStyle name="Normal 78 4 2" xfId="17939"/>
    <cellStyle name="Normal 78 4 2 2" xfId="17940"/>
    <cellStyle name="Normal 78 4 3" xfId="17941"/>
    <cellStyle name="Normal 78 4 4" xfId="17938"/>
    <cellStyle name="Normal 78 5" xfId="17942"/>
    <cellStyle name="Normal 78 5 2" xfId="17943"/>
    <cellStyle name="Normal 78 6" xfId="17944"/>
    <cellStyle name="Normal 78 7" xfId="17921"/>
    <cellStyle name="Normal 79" xfId="17945"/>
    <cellStyle name="Normal 79 2" xfId="17946"/>
    <cellStyle name="Normal 79 2 2" xfId="17947"/>
    <cellStyle name="Normal 79 3" xfId="17948"/>
    <cellStyle name="Normal 8" xfId="3351"/>
    <cellStyle name="Normal 8 10" xfId="3352"/>
    <cellStyle name="Normal 8 10 2" xfId="3353"/>
    <cellStyle name="Normal 8 10 2 2" xfId="6641"/>
    <cellStyle name="Normal 8 10 2 2 2" xfId="17953"/>
    <cellStyle name="Normal 8 10 2 2 2 2" xfId="17954"/>
    <cellStyle name="Normal 8 10 2 2 3" xfId="17955"/>
    <cellStyle name="Normal 8 10 2 2 4" xfId="17952"/>
    <cellStyle name="Normal 8 10 2 3" xfId="17956"/>
    <cellStyle name="Normal 8 10 2 3 2" xfId="17957"/>
    <cellStyle name="Normal 8 10 2 4" xfId="17958"/>
    <cellStyle name="Normal 8 10 2 5" xfId="17951"/>
    <cellStyle name="Normal 8 10 3" xfId="3354"/>
    <cellStyle name="Normal 8 10 3 2" xfId="6642"/>
    <cellStyle name="Normal 8 10 3 2 2" xfId="17961"/>
    <cellStyle name="Normal 8 10 3 2 2 2" xfId="17962"/>
    <cellStyle name="Normal 8 10 3 2 3" xfId="17963"/>
    <cellStyle name="Normal 8 10 3 2 4" xfId="17960"/>
    <cellStyle name="Normal 8 10 3 3" xfId="17964"/>
    <cellStyle name="Normal 8 10 3 3 2" xfId="17965"/>
    <cellStyle name="Normal 8 10 3 4" xfId="17966"/>
    <cellStyle name="Normal 8 10 3 5" xfId="17959"/>
    <cellStyle name="Normal 8 10 4" xfId="4620"/>
    <cellStyle name="Normal 8 10 4 2" xfId="17968"/>
    <cellStyle name="Normal 8 10 4 2 2" xfId="17969"/>
    <cellStyle name="Normal 8 10 4 3" xfId="17970"/>
    <cellStyle name="Normal 8 10 4 4" xfId="17967"/>
    <cellStyle name="Normal 8 10 5" xfId="17971"/>
    <cellStyle name="Normal 8 10 5 2" xfId="17972"/>
    <cellStyle name="Normal 8 10 6" xfId="17973"/>
    <cellStyle name="Normal 8 10 7" xfId="17950"/>
    <cellStyle name="Normal 8 11" xfId="3355"/>
    <cellStyle name="Normal 8 11 2" xfId="3356"/>
    <cellStyle name="Normal 8 11 2 2" xfId="6643"/>
    <cellStyle name="Normal 8 11 2 2 2" xfId="17977"/>
    <cellStyle name="Normal 8 11 2 2 2 2" xfId="17978"/>
    <cellStyle name="Normal 8 11 2 2 3" xfId="17979"/>
    <cellStyle name="Normal 8 11 2 2 4" xfId="17976"/>
    <cellStyle name="Normal 8 11 2 3" xfId="17980"/>
    <cellStyle name="Normal 8 11 2 3 2" xfId="17981"/>
    <cellStyle name="Normal 8 11 2 4" xfId="17982"/>
    <cellStyle name="Normal 8 11 2 5" xfId="17975"/>
    <cellStyle name="Normal 8 11 3" xfId="3357"/>
    <cellStyle name="Normal 8 11 3 2" xfId="6644"/>
    <cellStyle name="Normal 8 11 3 2 2" xfId="17985"/>
    <cellStyle name="Normal 8 11 3 2 2 2" xfId="17986"/>
    <cellStyle name="Normal 8 11 3 2 3" xfId="17987"/>
    <cellStyle name="Normal 8 11 3 2 4" xfId="17984"/>
    <cellStyle name="Normal 8 11 3 3" xfId="17988"/>
    <cellStyle name="Normal 8 11 3 3 2" xfId="17989"/>
    <cellStyle name="Normal 8 11 3 4" xfId="17990"/>
    <cellStyle name="Normal 8 11 3 5" xfId="17983"/>
    <cellStyle name="Normal 8 11 4" xfId="4621"/>
    <cellStyle name="Normal 8 11 4 2" xfId="17992"/>
    <cellStyle name="Normal 8 11 4 2 2" xfId="17993"/>
    <cellStyle name="Normal 8 11 4 3" xfId="17994"/>
    <cellStyle name="Normal 8 11 4 4" xfId="17991"/>
    <cellStyle name="Normal 8 11 5" xfId="17995"/>
    <cellStyle name="Normal 8 11 5 2" xfId="17996"/>
    <cellStyle name="Normal 8 11 6" xfId="17997"/>
    <cellStyle name="Normal 8 11 7" xfId="17974"/>
    <cellStyle name="Normal 8 12" xfId="3358"/>
    <cellStyle name="Normal 8 12 2" xfId="3359"/>
    <cellStyle name="Normal 8 12 2 2" xfId="6645"/>
    <cellStyle name="Normal 8 12 2 2 2" xfId="18001"/>
    <cellStyle name="Normal 8 12 2 2 2 2" xfId="18002"/>
    <cellStyle name="Normal 8 12 2 2 3" xfId="18003"/>
    <cellStyle name="Normal 8 12 2 2 4" xfId="18000"/>
    <cellStyle name="Normal 8 12 2 3" xfId="18004"/>
    <cellStyle name="Normal 8 12 2 3 2" xfId="18005"/>
    <cellStyle name="Normal 8 12 2 4" xfId="18006"/>
    <cellStyle name="Normal 8 12 2 5" xfId="17999"/>
    <cellStyle name="Normal 8 12 3" xfId="3360"/>
    <cellStyle name="Normal 8 12 3 2" xfId="6646"/>
    <cellStyle name="Normal 8 12 3 2 2" xfId="18009"/>
    <cellStyle name="Normal 8 12 3 2 2 2" xfId="18010"/>
    <cellStyle name="Normal 8 12 3 2 3" xfId="18011"/>
    <cellStyle name="Normal 8 12 3 2 4" xfId="18008"/>
    <cellStyle name="Normal 8 12 3 3" xfId="18012"/>
    <cellStyle name="Normal 8 12 3 3 2" xfId="18013"/>
    <cellStyle name="Normal 8 12 3 4" xfId="18014"/>
    <cellStyle name="Normal 8 12 3 5" xfId="18007"/>
    <cellStyle name="Normal 8 12 4" xfId="4622"/>
    <cellStyle name="Normal 8 12 4 2" xfId="18016"/>
    <cellStyle name="Normal 8 12 4 2 2" xfId="18017"/>
    <cellStyle name="Normal 8 12 4 3" xfId="18018"/>
    <cellStyle name="Normal 8 12 4 4" xfId="18015"/>
    <cellStyle name="Normal 8 12 5" xfId="18019"/>
    <cellStyle name="Normal 8 12 5 2" xfId="18020"/>
    <cellStyle name="Normal 8 12 6" xfId="18021"/>
    <cellStyle name="Normal 8 12 7" xfId="17998"/>
    <cellStyle name="Normal 8 13" xfId="3361"/>
    <cellStyle name="Normal 8 13 2" xfId="3362"/>
    <cellStyle name="Normal 8 13 2 2" xfId="6647"/>
    <cellStyle name="Normal 8 13 2 2 2" xfId="18025"/>
    <cellStyle name="Normal 8 13 2 2 2 2" xfId="18026"/>
    <cellStyle name="Normal 8 13 2 2 3" xfId="18027"/>
    <cellStyle name="Normal 8 13 2 2 4" xfId="18024"/>
    <cellStyle name="Normal 8 13 2 3" xfId="18028"/>
    <cellStyle name="Normal 8 13 2 3 2" xfId="18029"/>
    <cellStyle name="Normal 8 13 2 4" xfId="18030"/>
    <cellStyle name="Normal 8 13 2 5" xfId="18023"/>
    <cellStyle name="Normal 8 13 3" xfId="3363"/>
    <cellStyle name="Normal 8 13 3 2" xfId="6648"/>
    <cellStyle name="Normal 8 13 3 2 2" xfId="18033"/>
    <cellStyle name="Normal 8 13 3 2 2 2" xfId="18034"/>
    <cellStyle name="Normal 8 13 3 2 3" xfId="18035"/>
    <cellStyle name="Normal 8 13 3 2 4" xfId="18032"/>
    <cellStyle name="Normal 8 13 3 3" xfId="18036"/>
    <cellStyle name="Normal 8 13 3 3 2" xfId="18037"/>
    <cellStyle name="Normal 8 13 3 4" xfId="18038"/>
    <cellStyle name="Normal 8 13 3 5" xfId="18031"/>
    <cellStyle name="Normal 8 13 4" xfId="4623"/>
    <cellStyle name="Normal 8 13 4 2" xfId="18040"/>
    <cellStyle name="Normal 8 13 4 2 2" xfId="18041"/>
    <cellStyle name="Normal 8 13 4 3" xfId="18042"/>
    <cellStyle name="Normal 8 13 4 4" xfId="18039"/>
    <cellStyle name="Normal 8 13 5" xfId="18043"/>
    <cellStyle name="Normal 8 13 5 2" xfId="18044"/>
    <cellStyle name="Normal 8 13 6" xfId="18045"/>
    <cellStyle name="Normal 8 13 7" xfId="18022"/>
    <cellStyle name="Normal 8 14" xfId="3364"/>
    <cellStyle name="Normal 8 14 2" xfId="3365"/>
    <cellStyle name="Normal 8 14 2 2" xfId="6649"/>
    <cellStyle name="Normal 8 14 2 2 2" xfId="18049"/>
    <cellStyle name="Normal 8 14 2 2 2 2" xfId="18050"/>
    <cellStyle name="Normal 8 14 2 2 3" xfId="18051"/>
    <cellStyle name="Normal 8 14 2 2 4" xfId="18048"/>
    <cellStyle name="Normal 8 14 2 3" xfId="18052"/>
    <cellStyle name="Normal 8 14 2 3 2" xfId="18053"/>
    <cellStyle name="Normal 8 14 2 4" xfId="18054"/>
    <cellStyle name="Normal 8 14 2 5" xfId="18047"/>
    <cellStyle name="Normal 8 14 3" xfId="3366"/>
    <cellStyle name="Normal 8 14 3 2" xfId="6650"/>
    <cellStyle name="Normal 8 14 3 2 2" xfId="18057"/>
    <cellStyle name="Normal 8 14 3 2 2 2" xfId="18058"/>
    <cellStyle name="Normal 8 14 3 2 3" xfId="18059"/>
    <cellStyle name="Normal 8 14 3 2 4" xfId="18056"/>
    <cellStyle name="Normal 8 14 3 3" xfId="18060"/>
    <cellStyle name="Normal 8 14 3 3 2" xfId="18061"/>
    <cellStyle name="Normal 8 14 3 4" xfId="18062"/>
    <cellStyle name="Normal 8 14 3 5" xfId="18055"/>
    <cellStyle name="Normal 8 14 4" xfId="4624"/>
    <cellStyle name="Normal 8 14 4 2" xfId="18064"/>
    <cellStyle name="Normal 8 14 4 2 2" xfId="18065"/>
    <cellStyle name="Normal 8 14 4 3" xfId="18066"/>
    <cellStyle name="Normal 8 14 4 4" xfId="18063"/>
    <cellStyle name="Normal 8 14 5" xfId="18067"/>
    <cellStyle name="Normal 8 14 5 2" xfId="18068"/>
    <cellStyle name="Normal 8 14 6" xfId="18069"/>
    <cellStyle name="Normal 8 14 7" xfId="18046"/>
    <cellStyle name="Normal 8 15" xfId="3367"/>
    <cellStyle name="Normal 8 15 2" xfId="3368"/>
    <cellStyle name="Normal 8 15 2 2" xfId="6651"/>
    <cellStyle name="Normal 8 15 2 2 2" xfId="18073"/>
    <cellStyle name="Normal 8 15 2 2 2 2" xfId="18074"/>
    <cellStyle name="Normal 8 15 2 2 3" xfId="18075"/>
    <cellStyle name="Normal 8 15 2 2 4" xfId="18072"/>
    <cellStyle name="Normal 8 15 2 3" xfId="18076"/>
    <cellStyle name="Normal 8 15 2 3 2" xfId="18077"/>
    <cellStyle name="Normal 8 15 2 4" xfId="18078"/>
    <cellStyle name="Normal 8 15 2 5" xfId="18071"/>
    <cellStyle name="Normal 8 15 3" xfId="3369"/>
    <cellStyle name="Normal 8 15 3 2" xfId="6652"/>
    <cellStyle name="Normal 8 15 3 2 2" xfId="18081"/>
    <cellStyle name="Normal 8 15 3 2 2 2" xfId="18082"/>
    <cellStyle name="Normal 8 15 3 2 3" xfId="18083"/>
    <cellStyle name="Normal 8 15 3 2 4" xfId="18080"/>
    <cellStyle name="Normal 8 15 3 3" xfId="18084"/>
    <cellStyle name="Normal 8 15 3 3 2" xfId="18085"/>
    <cellStyle name="Normal 8 15 3 4" xfId="18086"/>
    <cellStyle name="Normal 8 15 3 5" xfId="18079"/>
    <cellStyle name="Normal 8 15 4" xfId="4625"/>
    <cellStyle name="Normal 8 15 4 2" xfId="18088"/>
    <cellStyle name="Normal 8 15 4 2 2" xfId="18089"/>
    <cellStyle name="Normal 8 15 4 3" xfId="18090"/>
    <cellStyle name="Normal 8 15 4 4" xfId="18087"/>
    <cellStyle name="Normal 8 15 5" xfId="18091"/>
    <cellStyle name="Normal 8 15 5 2" xfId="18092"/>
    <cellStyle name="Normal 8 15 6" xfId="18093"/>
    <cellStyle name="Normal 8 15 7" xfId="18070"/>
    <cellStyle name="Normal 8 16" xfId="3370"/>
    <cellStyle name="Normal 8 16 2" xfId="3371"/>
    <cellStyle name="Normal 8 16 2 2" xfId="6653"/>
    <cellStyle name="Normal 8 16 2 2 2" xfId="18097"/>
    <cellStyle name="Normal 8 16 2 2 2 2" xfId="18098"/>
    <cellStyle name="Normal 8 16 2 2 3" xfId="18099"/>
    <cellStyle name="Normal 8 16 2 2 4" xfId="18096"/>
    <cellStyle name="Normal 8 16 2 3" xfId="18100"/>
    <cellStyle name="Normal 8 16 2 3 2" xfId="18101"/>
    <cellStyle name="Normal 8 16 2 4" xfId="18102"/>
    <cellStyle name="Normal 8 16 2 5" xfId="18095"/>
    <cellStyle name="Normal 8 16 3" xfId="3372"/>
    <cellStyle name="Normal 8 16 3 2" xfId="6654"/>
    <cellStyle name="Normal 8 16 3 2 2" xfId="18105"/>
    <cellStyle name="Normal 8 16 3 2 2 2" xfId="18106"/>
    <cellStyle name="Normal 8 16 3 2 3" xfId="18107"/>
    <cellStyle name="Normal 8 16 3 2 4" xfId="18104"/>
    <cellStyle name="Normal 8 16 3 3" xfId="18108"/>
    <cellStyle name="Normal 8 16 3 3 2" xfId="18109"/>
    <cellStyle name="Normal 8 16 3 4" xfId="18110"/>
    <cellStyle name="Normal 8 16 3 5" xfId="18103"/>
    <cellStyle name="Normal 8 16 4" xfId="4626"/>
    <cellStyle name="Normal 8 16 4 2" xfId="18112"/>
    <cellStyle name="Normal 8 16 4 2 2" xfId="18113"/>
    <cellStyle name="Normal 8 16 4 3" xfId="18114"/>
    <cellStyle name="Normal 8 16 4 4" xfId="18111"/>
    <cellStyle name="Normal 8 16 5" xfId="18115"/>
    <cellStyle name="Normal 8 16 5 2" xfId="18116"/>
    <cellStyle name="Normal 8 16 6" xfId="18117"/>
    <cellStyle name="Normal 8 16 7" xfId="18094"/>
    <cellStyle name="Normal 8 17" xfId="3373"/>
    <cellStyle name="Normal 8 17 2" xfId="3374"/>
    <cellStyle name="Normal 8 17 2 2" xfId="6655"/>
    <cellStyle name="Normal 8 17 2 2 2" xfId="18121"/>
    <cellStyle name="Normal 8 17 2 2 2 2" xfId="18122"/>
    <cellStyle name="Normal 8 17 2 2 3" xfId="18123"/>
    <cellStyle name="Normal 8 17 2 2 4" xfId="18120"/>
    <cellStyle name="Normal 8 17 2 3" xfId="18124"/>
    <cellStyle name="Normal 8 17 2 3 2" xfId="18125"/>
    <cellStyle name="Normal 8 17 2 4" xfId="18126"/>
    <cellStyle name="Normal 8 17 2 5" xfId="18119"/>
    <cellStyle name="Normal 8 17 3" xfId="3375"/>
    <cellStyle name="Normal 8 17 3 2" xfId="6656"/>
    <cellStyle name="Normal 8 17 3 2 2" xfId="18129"/>
    <cellStyle name="Normal 8 17 3 2 2 2" xfId="18130"/>
    <cellStyle name="Normal 8 17 3 2 3" xfId="18131"/>
    <cellStyle name="Normal 8 17 3 2 4" xfId="18128"/>
    <cellStyle name="Normal 8 17 3 3" xfId="18132"/>
    <cellStyle name="Normal 8 17 3 3 2" xfId="18133"/>
    <cellStyle name="Normal 8 17 3 4" xfId="18134"/>
    <cellStyle name="Normal 8 17 3 5" xfId="18127"/>
    <cellStyle name="Normal 8 17 4" xfId="4627"/>
    <cellStyle name="Normal 8 17 4 2" xfId="18136"/>
    <cellStyle name="Normal 8 17 4 2 2" xfId="18137"/>
    <cellStyle name="Normal 8 17 4 3" xfId="18138"/>
    <cellStyle name="Normal 8 17 4 4" xfId="18135"/>
    <cellStyle name="Normal 8 17 5" xfId="18139"/>
    <cellStyle name="Normal 8 17 5 2" xfId="18140"/>
    <cellStyle name="Normal 8 17 6" xfId="18141"/>
    <cellStyle name="Normal 8 17 7" xfId="18118"/>
    <cellStyle name="Normal 8 18" xfId="3376"/>
    <cellStyle name="Normal 8 18 2" xfId="6657"/>
    <cellStyle name="Normal 8 18 2 2" xfId="18144"/>
    <cellStyle name="Normal 8 18 2 2 2" xfId="18145"/>
    <cellStyle name="Normal 8 18 2 3" xfId="18146"/>
    <cellStyle name="Normal 8 18 2 4" xfId="18143"/>
    <cellStyle name="Normal 8 18 3" xfId="18147"/>
    <cellStyle name="Normal 8 18 3 2" xfId="18148"/>
    <cellStyle name="Normal 8 18 4" xfId="18149"/>
    <cellStyle name="Normal 8 18 5" xfId="18142"/>
    <cellStyle name="Normal 8 19" xfId="3377"/>
    <cellStyle name="Normal 8 19 2" xfId="6658"/>
    <cellStyle name="Normal 8 19 2 2" xfId="18152"/>
    <cellStyle name="Normal 8 19 2 2 2" xfId="18153"/>
    <cellStyle name="Normal 8 19 2 3" xfId="18154"/>
    <cellStyle name="Normal 8 19 2 4" xfId="18151"/>
    <cellStyle name="Normal 8 19 3" xfId="18155"/>
    <cellStyle name="Normal 8 19 3 2" xfId="18156"/>
    <cellStyle name="Normal 8 19 4" xfId="18157"/>
    <cellStyle name="Normal 8 19 5" xfId="18150"/>
    <cellStyle name="Normal 8 2" xfId="3378"/>
    <cellStyle name="Normal 8 2 2" xfId="3379"/>
    <cellStyle name="Normal 8 2 2 2" xfId="6659"/>
    <cellStyle name="Normal 8 2 2 2 2" xfId="18161"/>
    <cellStyle name="Normal 8 2 2 2 2 2" xfId="18162"/>
    <cellStyle name="Normal 8 2 2 2 3" xfId="18163"/>
    <cellStyle name="Normal 8 2 2 2 4" xfId="18160"/>
    <cellStyle name="Normal 8 2 2 3" xfId="18164"/>
    <cellStyle name="Normal 8 2 2 3 2" xfId="18165"/>
    <cellStyle name="Normal 8 2 2 4" xfId="18166"/>
    <cellStyle name="Normal 8 2 2 5" xfId="18159"/>
    <cellStyle name="Normal 8 2 3" xfId="3380"/>
    <cellStyle name="Normal 8 2 3 2" xfId="6660"/>
    <cellStyle name="Normal 8 2 3 2 2" xfId="18169"/>
    <cellStyle name="Normal 8 2 3 2 2 2" xfId="18170"/>
    <cellStyle name="Normal 8 2 3 2 3" xfId="18171"/>
    <cellStyle name="Normal 8 2 3 2 4" xfId="18168"/>
    <cellStyle name="Normal 8 2 3 3" xfId="18172"/>
    <cellStyle name="Normal 8 2 3 3 2" xfId="18173"/>
    <cellStyle name="Normal 8 2 3 4" xfId="18174"/>
    <cellStyle name="Normal 8 2 3 5" xfId="18167"/>
    <cellStyle name="Normal 8 2 4" xfId="4628"/>
    <cellStyle name="Normal 8 2 4 2" xfId="18176"/>
    <cellStyle name="Normal 8 2 4 2 2" xfId="18177"/>
    <cellStyle name="Normal 8 2 4 3" xfId="18178"/>
    <cellStyle name="Normal 8 2 4 4" xfId="18175"/>
    <cellStyle name="Normal 8 2 5" xfId="18179"/>
    <cellStyle name="Normal 8 2 5 2" xfId="18180"/>
    <cellStyle name="Normal 8 2 6" xfId="18181"/>
    <cellStyle name="Normal 8 2 7" xfId="18158"/>
    <cellStyle name="Normal 8 20" xfId="4619"/>
    <cellStyle name="Normal 8 20 2" xfId="18183"/>
    <cellStyle name="Normal 8 20 2 2" xfId="18184"/>
    <cellStyle name="Normal 8 20 3" xfId="18185"/>
    <cellStyle name="Normal 8 20 4" xfId="18182"/>
    <cellStyle name="Normal 8 21" xfId="18186"/>
    <cellStyle name="Normal 8 21 2" xfId="18187"/>
    <cellStyle name="Normal 8 22" xfId="18188"/>
    <cellStyle name="Normal 8 23" xfId="17949"/>
    <cellStyle name="Normal 8 3" xfId="3381"/>
    <cellStyle name="Normal 8 3 2" xfId="3382"/>
    <cellStyle name="Normal 8 3 2 2" xfId="6661"/>
    <cellStyle name="Normal 8 3 2 2 2" xfId="18192"/>
    <cellStyle name="Normal 8 3 2 2 2 2" xfId="18193"/>
    <cellStyle name="Normal 8 3 2 2 3" xfId="18194"/>
    <cellStyle name="Normal 8 3 2 2 4" xfId="18191"/>
    <cellStyle name="Normal 8 3 2 3" xfId="18195"/>
    <cellStyle name="Normal 8 3 2 3 2" xfId="18196"/>
    <cellStyle name="Normal 8 3 2 4" xfId="18197"/>
    <cellStyle name="Normal 8 3 2 5" xfId="18190"/>
    <cellStyle name="Normal 8 3 3" xfId="3383"/>
    <cellStyle name="Normal 8 3 3 2" xfId="6662"/>
    <cellStyle name="Normal 8 3 3 2 2" xfId="18200"/>
    <cellStyle name="Normal 8 3 3 2 2 2" xfId="18201"/>
    <cellStyle name="Normal 8 3 3 2 3" xfId="18202"/>
    <cellStyle name="Normal 8 3 3 2 4" xfId="18199"/>
    <cellStyle name="Normal 8 3 3 3" xfId="18203"/>
    <cellStyle name="Normal 8 3 3 3 2" xfId="18204"/>
    <cellStyle name="Normal 8 3 3 4" xfId="18205"/>
    <cellStyle name="Normal 8 3 3 5" xfId="18198"/>
    <cellStyle name="Normal 8 3 4" xfId="4629"/>
    <cellStyle name="Normal 8 3 4 2" xfId="18207"/>
    <cellStyle name="Normal 8 3 4 2 2" xfId="18208"/>
    <cellStyle name="Normal 8 3 4 3" xfId="18209"/>
    <cellStyle name="Normal 8 3 4 4" xfId="18206"/>
    <cellStyle name="Normal 8 3 5" xfId="18210"/>
    <cellStyle name="Normal 8 3 5 2" xfId="18211"/>
    <cellStyle name="Normal 8 3 6" xfId="18212"/>
    <cellStyle name="Normal 8 3 7" xfId="18189"/>
    <cellStyle name="Normal 8 4" xfId="3384"/>
    <cellStyle name="Normal 8 4 2" xfId="3385"/>
    <cellStyle name="Normal 8 4 2 2" xfId="6663"/>
    <cellStyle name="Normal 8 4 2 2 2" xfId="18216"/>
    <cellStyle name="Normal 8 4 2 2 2 2" xfId="18217"/>
    <cellStyle name="Normal 8 4 2 2 3" xfId="18218"/>
    <cellStyle name="Normal 8 4 2 2 4" xfId="18215"/>
    <cellStyle name="Normal 8 4 2 3" xfId="18219"/>
    <cellStyle name="Normal 8 4 2 3 2" xfId="18220"/>
    <cellStyle name="Normal 8 4 2 4" xfId="18221"/>
    <cellStyle name="Normal 8 4 2 5" xfId="18214"/>
    <cellStyle name="Normal 8 4 3" xfId="3386"/>
    <cellStyle name="Normal 8 4 3 2" xfId="6664"/>
    <cellStyle name="Normal 8 4 3 2 2" xfId="18224"/>
    <cellStyle name="Normal 8 4 3 2 2 2" xfId="18225"/>
    <cellStyle name="Normal 8 4 3 2 3" xfId="18226"/>
    <cellStyle name="Normal 8 4 3 2 4" xfId="18223"/>
    <cellStyle name="Normal 8 4 3 3" xfId="18227"/>
    <cellStyle name="Normal 8 4 3 3 2" xfId="18228"/>
    <cellStyle name="Normal 8 4 3 4" xfId="18229"/>
    <cellStyle name="Normal 8 4 3 5" xfId="18222"/>
    <cellStyle name="Normal 8 4 4" xfId="4630"/>
    <cellStyle name="Normal 8 4 4 2" xfId="18231"/>
    <cellStyle name="Normal 8 4 4 2 2" xfId="18232"/>
    <cellStyle name="Normal 8 4 4 3" xfId="18233"/>
    <cellStyle name="Normal 8 4 4 4" xfId="18230"/>
    <cellStyle name="Normal 8 4 5" xfId="18234"/>
    <cellStyle name="Normal 8 4 5 2" xfId="18235"/>
    <cellStyle name="Normal 8 4 6" xfId="18236"/>
    <cellStyle name="Normal 8 4 7" xfId="18213"/>
    <cellStyle name="Normal 8 5" xfId="3387"/>
    <cellStyle name="Normal 8 5 2" xfId="3388"/>
    <cellStyle name="Normal 8 5 2 2" xfId="6665"/>
    <cellStyle name="Normal 8 5 2 2 2" xfId="18240"/>
    <cellStyle name="Normal 8 5 2 2 2 2" xfId="18241"/>
    <cellStyle name="Normal 8 5 2 2 3" xfId="18242"/>
    <cellStyle name="Normal 8 5 2 2 4" xfId="18239"/>
    <cellStyle name="Normal 8 5 2 3" xfId="18243"/>
    <cellStyle name="Normal 8 5 2 3 2" xfId="18244"/>
    <cellStyle name="Normal 8 5 2 4" xfId="18245"/>
    <cellStyle name="Normal 8 5 2 5" xfId="18238"/>
    <cellStyle name="Normal 8 5 3" xfId="3389"/>
    <cellStyle name="Normal 8 5 3 2" xfId="6666"/>
    <cellStyle name="Normal 8 5 3 2 2" xfId="18248"/>
    <cellStyle name="Normal 8 5 3 2 2 2" xfId="18249"/>
    <cellStyle name="Normal 8 5 3 2 3" xfId="18250"/>
    <cellStyle name="Normal 8 5 3 2 4" xfId="18247"/>
    <cellStyle name="Normal 8 5 3 3" xfId="18251"/>
    <cellStyle name="Normal 8 5 3 3 2" xfId="18252"/>
    <cellStyle name="Normal 8 5 3 4" xfId="18253"/>
    <cellStyle name="Normal 8 5 3 5" xfId="18246"/>
    <cellStyle name="Normal 8 5 4" xfId="4631"/>
    <cellStyle name="Normal 8 5 4 2" xfId="18255"/>
    <cellStyle name="Normal 8 5 4 2 2" xfId="18256"/>
    <cellStyle name="Normal 8 5 4 3" xfId="18257"/>
    <cellStyle name="Normal 8 5 4 4" xfId="18254"/>
    <cellStyle name="Normal 8 5 5" xfId="18258"/>
    <cellStyle name="Normal 8 5 5 2" xfId="18259"/>
    <cellStyle name="Normal 8 5 6" xfId="18260"/>
    <cellStyle name="Normal 8 5 7" xfId="18237"/>
    <cellStyle name="Normal 8 6" xfId="3390"/>
    <cellStyle name="Normal 8 6 2" xfId="3391"/>
    <cellStyle name="Normal 8 6 2 2" xfId="6667"/>
    <cellStyle name="Normal 8 6 2 2 2" xfId="18264"/>
    <cellStyle name="Normal 8 6 2 2 2 2" xfId="18265"/>
    <cellStyle name="Normal 8 6 2 2 3" xfId="18266"/>
    <cellStyle name="Normal 8 6 2 2 4" xfId="18263"/>
    <cellStyle name="Normal 8 6 2 3" xfId="18267"/>
    <cellStyle name="Normal 8 6 2 3 2" xfId="18268"/>
    <cellStyle name="Normal 8 6 2 4" xfId="18269"/>
    <cellStyle name="Normal 8 6 2 5" xfId="18262"/>
    <cellStyle name="Normal 8 6 3" xfId="3392"/>
    <cellStyle name="Normal 8 6 3 2" xfId="6668"/>
    <cellStyle name="Normal 8 6 3 2 2" xfId="18272"/>
    <cellStyle name="Normal 8 6 3 2 2 2" xfId="18273"/>
    <cellStyle name="Normal 8 6 3 2 3" xfId="18274"/>
    <cellStyle name="Normal 8 6 3 2 4" xfId="18271"/>
    <cellStyle name="Normal 8 6 3 3" xfId="18275"/>
    <cellStyle name="Normal 8 6 3 3 2" xfId="18276"/>
    <cellStyle name="Normal 8 6 3 4" xfId="18277"/>
    <cellStyle name="Normal 8 6 3 5" xfId="18270"/>
    <cellStyle name="Normal 8 6 4" xfId="4632"/>
    <cellStyle name="Normal 8 6 4 2" xfId="18279"/>
    <cellStyle name="Normal 8 6 4 2 2" xfId="18280"/>
    <cellStyle name="Normal 8 6 4 3" xfId="18281"/>
    <cellStyle name="Normal 8 6 4 4" xfId="18278"/>
    <cellStyle name="Normal 8 6 5" xfId="18282"/>
    <cellStyle name="Normal 8 6 5 2" xfId="18283"/>
    <cellStyle name="Normal 8 6 6" xfId="18284"/>
    <cellStyle name="Normal 8 6 7" xfId="18261"/>
    <cellStyle name="Normal 8 7" xfId="3393"/>
    <cellStyle name="Normal 8 7 2" xfId="3394"/>
    <cellStyle name="Normal 8 7 2 2" xfId="6669"/>
    <cellStyle name="Normal 8 7 2 2 2" xfId="18288"/>
    <cellStyle name="Normal 8 7 2 2 2 2" xfId="18289"/>
    <cellStyle name="Normal 8 7 2 2 3" xfId="18290"/>
    <cellStyle name="Normal 8 7 2 2 4" xfId="18287"/>
    <cellStyle name="Normal 8 7 2 3" xfId="18291"/>
    <cellStyle name="Normal 8 7 2 3 2" xfId="18292"/>
    <cellStyle name="Normal 8 7 2 4" xfId="18293"/>
    <cellStyle name="Normal 8 7 2 5" xfId="18286"/>
    <cellStyle name="Normal 8 7 3" xfId="3395"/>
    <cellStyle name="Normal 8 7 3 2" xfId="6670"/>
    <cellStyle name="Normal 8 7 3 2 2" xfId="18296"/>
    <cellStyle name="Normal 8 7 3 2 2 2" xfId="18297"/>
    <cellStyle name="Normal 8 7 3 2 3" xfId="18298"/>
    <cellStyle name="Normal 8 7 3 2 4" xfId="18295"/>
    <cellStyle name="Normal 8 7 3 3" xfId="18299"/>
    <cellStyle name="Normal 8 7 3 3 2" xfId="18300"/>
    <cellStyle name="Normal 8 7 3 4" xfId="18301"/>
    <cellStyle name="Normal 8 7 3 5" xfId="18294"/>
    <cellStyle name="Normal 8 7 4" xfId="4633"/>
    <cellStyle name="Normal 8 7 4 2" xfId="18303"/>
    <cellStyle name="Normal 8 7 4 2 2" xfId="18304"/>
    <cellStyle name="Normal 8 7 4 3" xfId="18305"/>
    <cellStyle name="Normal 8 7 4 4" xfId="18302"/>
    <cellStyle name="Normal 8 7 5" xfId="18306"/>
    <cellStyle name="Normal 8 7 5 2" xfId="18307"/>
    <cellStyle name="Normal 8 7 6" xfId="18308"/>
    <cellStyle name="Normal 8 7 7" xfId="18285"/>
    <cellStyle name="Normal 8 8" xfId="3396"/>
    <cellStyle name="Normal 8 8 2" xfId="3397"/>
    <cellStyle name="Normal 8 8 2 2" xfId="6671"/>
    <cellStyle name="Normal 8 8 2 2 2" xfId="18312"/>
    <cellStyle name="Normal 8 8 2 2 2 2" xfId="18313"/>
    <cellStyle name="Normal 8 8 2 2 3" xfId="18314"/>
    <cellStyle name="Normal 8 8 2 2 4" xfId="18311"/>
    <cellStyle name="Normal 8 8 2 3" xfId="18315"/>
    <cellStyle name="Normal 8 8 2 3 2" xfId="18316"/>
    <cellStyle name="Normal 8 8 2 4" xfId="18317"/>
    <cellStyle name="Normal 8 8 2 5" xfId="18310"/>
    <cellStyle name="Normal 8 8 3" xfId="3398"/>
    <cellStyle name="Normal 8 8 3 2" xfId="6672"/>
    <cellStyle name="Normal 8 8 3 2 2" xfId="18320"/>
    <cellStyle name="Normal 8 8 3 2 2 2" xfId="18321"/>
    <cellStyle name="Normal 8 8 3 2 3" xfId="18322"/>
    <cellStyle name="Normal 8 8 3 2 4" xfId="18319"/>
    <cellStyle name="Normal 8 8 3 3" xfId="18323"/>
    <cellStyle name="Normal 8 8 3 3 2" xfId="18324"/>
    <cellStyle name="Normal 8 8 3 4" xfId="18325"/>
    <cellStyle name="Normal 8 8 3 5" xfId="18318"/>
    <cellStyle name="Normal 8 8 4" xfId="4634"/>
    <cellStyle name="Normal 8 8 4 2" xfId="18327"/>
    <cellStyle name="Normal 8 8 4 2 2" xfId="18328"/>
    <cellStyle name="Normal 8 8 4 3" xfId="18329"/>
    <cellStyle name="Normal 8 8 4 4" xfId="18326"/>
    <cellStyle name="Normal 8 8 5" xfId="18330"/>
    <cellStyle name="Normal 8 8 5 2" xfId="18331"/>
    <cellStyle name="Normal 8 8 6" xfId="18332"/>
    <cellStyle name="Normal 8 8 7" xfId="18309"/>
    <cellStyle name="Normal 8 9" xfId="3399"/>
    <cellStyle name="Normal 8 9 2" xfId="3400"/>
    <cellStyle name="Normal 8 9 2 2" xfId="6673"/>
    <cellStyle name="Normal 8 9 2 2 2" xfId="18336"/>
    <cellStyle name="Normal 8 9 2 2 2 2" xfId="18337"/>
    <cellStyle name="Normal 8 9 2 2 3" xfId="18338"/>
    <cellStyle name="Normal 8 9 2 2 4" xfId="18335"/>
    <cellStyle name="Normal 8 9 2 3" xfId="18339"/>
    <cellStyle name="Normal 8 9 2 3 2" xfId="18340"/>
    <cellStyle name="Normal 8 9 2 4" xfId="18341"/>
    <cellStyle name="Normal 8 9 2 5" xfId="18334"/>
    <cellStyle name="Normal 8 9 3" xfId="3401"/>
    <cellStyle name="Normal 8 9 3 2" xfId="6674"/>
    <cellStyle name="Normal 8 9 3 2 2" xfId="18344"/>
    <cellStyle name="Normal 8 9 3 2 2 2" xfId="18345"/>
    <cellStyle name="Normal 8 9 3 2 3" xfId="18346"/>
    <cellStyle name="Normal 8 9 3 2 4" xfId="18343"/>
    <cellStyle name="Normal 8 9 3 3" xfId="18347"/>
    <cellStyle name="Normal 8 9 3 3 2" xfId="18348"/>
    <cellStyle name="Normal 8 9 3 4" xfId="18349"/>
    <cellStyle name="Normal 8 9 3 5" xfId="18342"/>
    <cellStyle name="Normal 8 9 4" xfId="4635"/>
    <cellStyle name="Normal 8 9 4 2" xfId="18351"/>
    <cellStyle name="Normal 8 9 4 2 2" xfId="18352"/>
    <cellStyle name="Normal 8 9 4 3" xfId="18353"/>
    <cellStyle name="Normal 8 9 4 4" xfId="18350"/>
    <cellStyle name="Normal 8 9 5" xfId="18354"/>
    <cellStyle name="Normal 8 9 5 2" xfId="18355"/>
    <cellStyle name="Normal 8 9 6" xfId="18356"/>
    <cellStyle name="Normal 8 9 7" xfId="18333"/>
    <cellStyle name="Normal 80" xfId="18357"/>
    <cellStyle name="Normal 80 2" xfId="18358"/>
    <cellStyle name="Normal 80 2 2" xfId="18359"/>
    <cellStyle name="Normal 80 3" xfId="18360"/>
    <cellStyle name="Normal 81" xfId="18361"/>
    <cellStyle name="Normal 81 2" xfId="18362"/>
    <cellStyle name="Normal 81 2 2" xfId="18363"/>
    <cellStyle name="Normal 81 3" xfId="18364"/>
    <cellStyle name="Normal 82" xfId="18365"/>
    <cellStyle name="Normal 82 2" xfId="18366"/>
    <cellStyle name="Normal 82 2 2" xfId="18367"/>
    <cellStyle name="Normal 82 3" xfId="18368"/>
    <cellStyle name="Normal 83" xfId="18369"/>
    <cellStyle name="Normal 83 2" xfId="18370"/>
    <cellStyle name="Normal 83 2 2" xfId="18371"/>
    <cellStyle name="Normal 83 3" xfId="18372"/>
    <cellStyle name="Normal 84" xfId="18373"/>
    <cellStyle name="Normal 84 2" xfId="18374"/>
    <cellStyle name="Normal 84 2 2" xfId="18375"/>
    <cellStyle name="Normal 84 3" xfId="18376"/>
    <cellStyle name="Normal 85" xfId="18377"/>
    <cellStyle name="Normal 85 2" xfId="18378"/>
    <cellStyle name="Normal 86" xfId="3402"/>
    <cellStyle name="Normal 86 2" xfId="4671"/>
    <cellStyle name="Normal 86 2 2" xfId="18381"/>
    <cellStyle name="Normal 86 2 2 2" xfId="18382"/>
    <cellStyle name="Normal 86 2 3" xfId="18383"/>
    <cellStyle name="Normal 86 2 4" xfId="18380"/>
    <cellStyle name="Normal 86 3" xfId="18384"/>
    <cellStyle name="Normal 86 3 2" xfId="18385"/>
    <cellStyle name="Normal 86 4" xfId="18386"/>
    <cellStyle name="Normal 86 5" xfId="18379"/>
    <cellStyle name="Normal 87" xfId="3403"/>
    <cellStyle name="Normal 87 2" xfId="4672"/>
    <cellStyle name="Normal 87 2 2" xfId="18389"/>
    <cellStyle name="Normal 87 2 2 2" xfId="18390"/>
    <cellStyle name="Normal 87 2 3" xfId="18391"/>
    <cellStyle name="Normal 87 2 4" xfId="18388"/>
    <cellStyle name="Normal 87 3" xfId="18392"/>
    <cellStyle name="Normal 87 3 2" xfId="18393"/>
    <cellStyle name="Normal 87 4" xfId="18394"/>
    <cellStyle name="Normal 87 5" xfId="18387"/>
    <cellStyle name="Normal 88" xfId="18395"/>
    <cellStyle name="Normal 88 2" xfId="18396"/>
    <cellStyle name="Normal 89" xfId="18397"/>
    <cellStyle name="Normal 89 2" xfId="18398"/>
    <cellStyle name="Normal 9" xfId="3404"/>
    <cellStyle name="Normal 9 10" xfId="3405"/>
    <cellStyle name="Normal 9 10 2" xfId="3406"/>
    <cellStyle name="Normal 9 10 2 2" xfId="6675"/>
    <cellStyle name="Normal 9 10 2 2 2" xfId="18403"/>
    <cellStyle name="Normal 9 10 2 2 2 2" xfId="18404"/>
    <cellStyle name="Normal 9 10 2 2 3" xfId="18405"/>
    <cellStyle name="Normal 9 10 2 2 4" xfId="18402"/>
    <cellStyle name="Normal 9 10 2 3" xfId="18406"/>
    <cellStyle name="Normal 9 10 2 3 2" xfId="18407"/>
    <cellStyle name="Normal 9 10 2 4" xfId="18408"/>
    <cellStyle name="Normal 9 10 2 5" xfId="18401"/>
    <cellStyle name="Normal 9 10 3" xfId="3407"/>
    <cellStyle name="Normal 9 10 3 2" xfId="6676"/>
    <cellStyle name="Normal 9 10 3 2 2" xfId="18411"/>
    <cellStyle name="Normal 9 10 3 2 2 2" xfId="18412"/>
    <cellStyle name="Normal 9 10 3 2 3" xfId="18413"/>
    <cellStyle name="Normal 9 10 3 2 4" xfId="18410"/>
    <cellStyle name="Normal 9 10 3 3" xfId="18414"/>
    <cellStyle name="Normal 9 10 3 3 2" xfId="18415"/>
    <cellStyle name="Normal 9 10 3 4" xfId="18416"/>
    <cellStyle name="Normal 9 10 3 5" xfId="18409"/>
    <cellStyle name="Normal 9 10 4" xfId="4637"/>
    <cellStyle name="Normal 9 10 4 2" xfId="18418"/>
    <cellStyle name="Normal 9 10 4 2 2" xfId="18419"/>
    <cellStyle name="Normal 9 10 4 3" xfId="18420"/>
    <cellStyle name="Normal 9 10 4 4" xfId="18417"/>
    <cellStyle name="Normal 9 10 5" xfId="18421"/>
    <cellStyle name="Normal 9 10 5 2" xfId="18422"/>
    <cellStyle name="Normal 9 10 6" xfId="18423"/>
    <cellStyle name="Normal 9 10 7" xfId="18400"/>
    <cellStyle name="Normal 9 11" xfId="3408"/>
    <cellStyle name="Normal 9 11 2" xfId="3409"/>
    <cellStyle name="Normal 9 11 2 2" xfId="6677"/>
    <cellStyle name="Normal 9 11 2 2 2" xfId="18427"/>
    <cellStyle name="Normal 9 11 2 2 2 2" xfId="18428"/>
    <cellStyle name="Normal 9 11 2 2 3" xfId="18429"/>
    <cellStyle name="Normal 9 11 2 2 4" xfId="18426"/>
    <cellStyle name="Normal 9 11 2 3" xfId="18430"/>
    <cellStyle name="Normal 9 11 2 3 2" xfId="18431"/>
    <cellStyle name="Normal 9 11 2 4" xfId="18432"/>
    <cellStyle name="Normal 9 11 2 5" xfId="18425"/>
    <cellStyle name="Normal 9 11 3" xfId="3410"/>
    <cellStyle name="Normal 9 11 3 2" xfId="6678"/>
    <cellStyle name="Normal 9 11 3 2 2" xfId="18435"/>
    <cellStyle name="Normal 9 11 3 2 2 2" xfId="18436"/>
    <cellStyle name="Normal 9 11 3 2 3" xfId="18437"/>
    <cellStyle name="Normal 9 11 3 2 4" xfId="18434"/>
    <cellStyle name="Normal 9 11 3 3" xfId="18438"/>
    <cellStyle name="Normal 9 11 3 3 2" xfId="18439"/>
    <cellStyle name="Normal 9 11 3 4" xfId="18440"/>
    <cellStyle name="Normal 9 11 3 5" xfId="18433"/>
    <cellStyle name="Normal 9 11 4" xfId="4638"/>
    <cellStyle name="Normal 9 11 4 2" xfId="18442"/>
    <cellStyle name="Normal 9 11 4 2 2" xfId="18443"/>
    <cellStyle name="Normal 9 11 4 3" xfId="18444"/>
    <cellStyle name="Normal 9 11 4 4" xfId="18441"/>
    <cellStyle name="Normal 9 11 5" xfId="18445"/>
    <cellStyle name="Normal 9 11 5 2" xfId="18446"/>
    <cellStyle name="Normal 9 11 6" xfId="18447"/>
    <cellStyle name="Normal 9 11 7" xfId="18424"/>
    <cellStyle name="Normal 9 12" xfId="3411"/>
    <cellStyle name="Normal 9 12 2" xfId="3412"/>
    <cellStyle name="Normal 9 12 2 2" xfId="6679"/>
    <cellStyle name="Normal 9 12 2 2 2" xfId="18451"/>
    <cellStyle name="Normal 9 12 2 2 2 2" xfId="18452"/>
    <cellStyle name="Normal 9 12 2 2 3" xfId="18453"/>
    <cellStyle name="Normal 9 12 2 2 4" xfId="18450"/>
    <cellStyle name="Normal 9 12 2 3" xfId="18454"/>
    <cellStyle name="Normal 9 12 2 3 2" xfId="18455"/>
    <cellStyle name="Normal 9 12 2 4" xfId="18456"/>
    <cellStyle name="Normal 9 12 2 5" xfId="18449"/>
    <cellStyle name="Normal 9 12 3" xfId="3413"/>
    <cellStyle name="Normal 9 12 3 2" xfId="6680"/>
    <cellStyle name="Normal 9 12 3 2 2" xfId="18459"/>
    <cellStyle name="Normal 9 12 3 2 2 2" xfId="18460"/>
    <cellStyle name="Normal 9 12 3 2 3" xfId="18461"/>
    <cellStyle name="Normal 9 12 3 2 4" xfId="18458"/>
    <cellStyle name="Normal 9 12 3 3" xfId="18462"/>
    <cellStyle name="Normal 9 12 3 3 2" xfId="18463"/>
    <cellStyle name="Normal 9 12 3 4" xfId="18464"/>
    <cellStyle name="Normal 9 12 3 5" xfId="18457"/>
    <cellStyle name="Normal 9 12 4" xfId="4639"/>
    <cellStyle name="Normal 9 12 4 2" xfId="18466"/>
    <cellStyle name="Normal 9 12 4 2 2" xfId="18467"/>
    <cellStyle name="Normal 9 12 4 3" xfId="18468"/>
    <cellStyle name="Normal 9 12 4 4" xfId="18465"/>
    <cellStyle name="Normal 9 12 5" xfId="18469"/>
    <cellStyle name="Normal 9 12 5 2" xfId="18470"/>
    <cellStyle name="Normal 9 12 6" xfId="18471"/>
    <cellStyle name="Normal 9 12 7" xfId="18448"/>
    <cellStyle name="Normal 9 13" xfId="3414"/>
    <cellStyle name="Normal 9 13 2" xfId="3415"/>
    <cellStyle name="Normal 9 13 2 2" xfId="6681"/>
    <cellStyle name="Normal 9 13 2 2 2" xfId="18475"/>
    <cellStyle name="Normal 9 13 2 2 2 2" xfId="18476"/>
    <cellStyle name="Normal 9 13 2 2 3" xfId="18477"/>
    <cellStyle name="Normal 9 13 2 2 4" xfId="18474"/>
    <cellStyle name="Normal 9 13 2 3" xfId="18478"/>
    <cellStyle name="Normal 9 13 2 3 2" xfId="18479"/>
    <cellStyle name="Normal 9 13 2 4" xfId="18480"/>
    <cellStyle name="Normal 9 13 2 5" xfId="18473"/>
    <cellStyle name="Normal 9 13 3" xfId="3416"/>
    <cellStyle name="Normal 9 13 3 2" xfId="6682"/>
    <cellStyle name="Normal 9 13 3 2 2" xfId="18483"/>
    <cellStyle name="Normal 9 13 3 2 2 2" xfId="18484"/>
    <cellStyle name="Normal 9 13 3 2 3" xfId="18485"/>
    <cellStyle name="Normal 9 13 3 2 4" xfId="18482"/>
    <cellStyle name="Normal 9 13 3 3" xfId="18486"/>
    <cellStyle name="Normal 9 13 3 3 2" xfId="18487"/>
    <cellStyle name="Normal 9 13 3 4" xfId="18488"/>
    <cellStyle name="Normal 9 13 3 5" xfId="18481"/>
    <cellStyle name="Normal 9 13 4" xfId="4640"/>
    <cellStyle name="Normal 9 13 4 2" xfId="18490"/>
    <cellStyle name="Normal 9 13 4 2 2" xfId="18491"/>
    <cellStyle name="Normal 9 13 4 3" xfId="18492"/>
    <cellStyle name="Normal 9 13 4 4" xfId="18489"/>
    <cellStyle name="Normal 9 13 5" xfId="18493"/>
    <cellStyle name="Normal 9 13 5 2" xfId="18494"/>
    <cellStyle name="Normal 9 13 6" xfId="18495"/>
    <cellStyle name="Normal 9 13 7" xfId="18472"/>
    <cellStyle name="Normal 9 14" xfId="3417"/>
    <cellStyle name="Normal 9 14 2" xfId="3418"/>
    <cellStyle name="Normal 9 14 2 2" xfId="6683"/>
    <cellStyle name="Normal 9 14 2 2 2" xfId="18499"/>
    <cellStyle name="Normal 9 14 2 2 2 2" xfId="18500"/>
    <cellStyle name="Normal 9 14 2 2 3" xfId="18501"/>
    <cellStyle name="Normal 9 14 2 2 4" xfId="18498"/>
    <cellStyle name="Normal 9 14 2 3" xfId="18502"/>
    <cellStyle name="Normal 9 14 2 3 2" xfId="18503"/>
    <cellStyle name="Normal 9 14 2 4" xfId="18504"/>
    <cellStyle name="Normal 9 14 2 5" xfId="18497"/>
    <cellStyle name="Normal 9 14 3" xfId="3419"/>
    <cellStyle name="Normal 9 14 3 2" xfId="6684"/>
    <cellStyle name="Normal 9 14 3 2 2" xfId="18507"/>
    <cellStyle name="Normal 9 14 3 2 2 2" xfId="18508"/>
    <cellStyle name="Normal 9 14 3 2 3" xfId="18509"/>
    <cellStyle name="Normal 9 14 3 2 4" xfId="18506"/>
    <cellStyle name="Normal 9 14 3 3" xfId="18510"/>
    <cellStyle name="Normal 9 14 3 3 2" xfId="18511"/>
    <cellStyle name="Normal 9 14 3 4" xfId="18512"/>
    <cellStyle name="Normal 9 14 3 5" xfId="18505"/>
    <cellStyle name="Normal 9 14 4" xfId="4641"/>
    <cellStyle name="Normal 9 14 4 2" xfId="18514"/>
    <cellStyle name="Normal 9 14 4 2 2" xfId="18515"/>
    <cellStyle name="Normal 9 14 4 3" xfId="18516"/>
    <cellStyle name="Normal 9 14 4 4" xfId="18513"/>
    <cellStyle name="Normal 9 14 5" xfId="18517"/>
    <cellStyle name="Normal 9 14 5 2" xfId="18518"/>
    <cellStyle name="Normal 9 14 6" xfId="18519"/>
    <cellStyle name="Normal 9 14 7" xfId="18496"/>
    <cellStyle name="Normal 9 15" xfId="3420"/>
    <cellStyle name="Normal 9 15 2" xfId="3421"/>
    <cellStyle name="Normal 9 15 2 2" xfId="6685"/>
    <cellStyle name="Normal 9 15 2 2 2" xfId="18523"/>
    <cellStyle name="Normal 9 15 2 2 2 2" xfId="18524"/>
    <cellStyle name="Normal 9 15 2 2 3" xfId="18525"/>
    <cellStyle name="Normal 9 15 2 2 4" xfId="18522"/>
    <cellStyle name="Normal 9 15 2 3" xfId="18526"/>
    <cellStyle name="Normal 9 15 2 3 2" xfId="18527"/>
    <cellStyle name="Normal 9 15 2 4" xfId="18528"/>
    <cellStyle name="Normal 9 15 2 5" xfId="18521"/>
    <cellStyle name="Normal 9 15 3" xfId="3422"/>
    <cellStyle name="Normal 9 15 3 2" xfId="6686"/>
    <cellStyle name="Normal 9 15 3 2 2" xfId="18531"/>
    <cellStyle name="Normal 9 15 3 2 2 2" xfId="18532"/>
    <cellStyle name="Normal 9 15 3 2 3" xfId="18533"/>
    <cellStyle name="Normal 9 15 3 2 4" xfId="18530"/>
    <cellStyle name="Normal 9 15 3 3" xfId="18534"/>
    <cellStyle name="Normal 9 15 3 3 2" xfId="18535"/>
    <cellStyle name="Normal 9 15 3 4" xfId="18536"/>
    <cellStyle name="Normal 9 15 3 5" xfId="18529"/>
    <cellStyle name="Normal 9 15 4" xfId="4642"/>
    <cellStyle name="Normal 9 15 4 2" xfId="18538"/>
    <cellStyle name="Normal 9 15 4 2 2" xfId="18539"/>
    <cellStyle name="Normal 9 15 4 3" xfId="18540"/>
    <cellStyle name="Normal 9 15 4 4" xfId="18537"/>
    <cellStyle name="Normal 9 15 5" xfId="18541"/>
    <cellStyle name="Normal 9 15 5 2" xfId="18542"/>
    <cellStyle name="Normal 9 15 6" xfId="18543"/>
    <cellStyle name="Normal 9 15 7" xfId="18520"/>
    <cellStyle name="Normal 9 16" xfId="3423"/>
    <cellStyle name="Normal 9 16 2" xfId="3424"/>
    <cellStyle name="Normal 9 16 2 2" xfId="6687"/>
    <cellStyle name="Normal 9 16 2 2 2" xfId="18547"/>
    <cellStyle name="Normal 9 16 2 2 2 2" xfId="18548"/>
    <cellStyle name="Normal 9 16 2 2 3" xfId="18549"/>
    <cellStyle name="Normal 9 16 2 2 4" xfId="18546"/>
    <cellStyle name="Normal 9 16 2 3" xfId="18550"/>
    <cellStyle name="Normal 9 16 2 3 2" xfId="18551"/>
    <cellStyle name="Normal 9 16 2 4" xfId="18552"/>
    <cellStyle name="Normal 9 16 2 5" xfId="18545"/>
    <cellStyle name="Normal 9 16 3" xfId="3425"/>
    <cellStyle name="Normal 9 16 3 2" xfId="6688"/>
    <cellStyle name="Normal 9 16 3 2 2" xfId="18555"/>
    <cellStyle name="Normal 9 16 3 2 2 2" xfId="18556"/>
    <cellStyle name="Normal 9 16 3 2 3" xfId="18557"/>
    <cellStyle name="Normal 9 16 3 2 4" xfId="18554"/>
    <cellStyle name="Normal 9 16 3 3" xfId="18558"/>
    <cellStyle name="Normal 9 16 3 3 2" xfId="18559"/>
    <cellStyle name="Normal 9 16 3 4" xfId="18560"/>
    <cellStyle name="Normal 9 16 3 5" xfId="18553"/>
    <cellStyle name="Normal 9 16 4" xfId="4643"/>
    <cellStyle name="Normal 9 16 4 2" xfId="18562"/>
    <cellStyle name="Normal 9 16 4 2 2" xfId="18563"/>
    <cellStyle name="Normal 9 16 4 3" xfId="18564"/>
    <cellStyle name="Normal 9 16 4 4" xfId="18561"/>
    <cellStyle name="Normal 9 16 5" xfId="18565"/>
    <cellStyle name="Normal 9 16 5 2" xfId="18566"/>
    <cellStyle name="Normal 9 16 6" xfId="18567"/>
    <cellStyle name="Normal 9 16 7" xfId="18544"/>
    <cellStyle name="Normal 9 17" xfId="3426"/>
    <cellStyle name="Normal 9 17 2" xfId="3427"/>
    <cellStyle name="Normal 9 17 2 2" xfId="6689"/>
    <cellStyle name="Normal 9 17 2 2 2" xfId="18571"/>
    <cellStyle name="Normal 9 17 2 2 2 2" xfId="18572"/>
    <cellStyle name="Normal 9 17 2 2 3" xfId="18573"/>
    <cellStyle name="Normal 9 17 2 2 4" xfId="18570"/>
    <cellStyle name="Normal 9 17 2 3" xfId="18574"/>
    <cellStyle name="Normal 9 17 2 3 2" xfId="18575"/>
    <cellStyle name="Normal 9 17 2 4" xfId="18576"/>
    <cellStyle name="Normal 9 17 2 5" xfId="18569"/>
    <cellStyle name="Normal 9 17 3" xfId="3428"/>
    <cellStyle name="Normal 9 17 3 2" xfId="6690"/>
    <cellStyle name="Normal 9 17 3 2 2" xfId="18579"/>
    <cellStyle name="Normal 9 17 3 2 2 2" xfId="18580"/>
    <cellStyle name="Normal 9 17 3 2 3" xfId="18581"/>
    <cellStyle name="Normal 9 17 3 2 4" xfId="18578"/>
    <cellStyle name="Normal 9 17 3 3" xfId="18582"/>
    <cellStyle name="Normal 9 17 3 3 2" xfId="18583"/>
    <cellStyle name="Normal 9 17 3 4" xfId="18584"/>
    <cellStyle name="Normal 9 17 3 5" xfId="18577"/>
    <cellStyle name="Normal 9 17 4" xfId="4644"/>
    <cellStyle name="Normal 9 17 4 2" xfId="18586"/>
    <cellStyle name="Normal 9 17 4 2 2" xfId="18587"/>
    <cellStyle name="Normal 9 17 4 3" xfId="18588"/>
    <cellStyle name="Normal 9 17 4 4" xfId="18585"/>
    <cellStyle name="Normal 9 17 5" xfId="18589"/>
    <cellStyle name="Normal 9 17 5 2" xfId="18590"/>
    <cellStyle name="Normal 9 17 6" xfId="18591"/>
    <cellStyle name="Normal 9 17 7" xfId="18568"/>
    <cellStyle name="Normal 9 18" xfId="3429"/>
    <cellStyle name="Normal 9 18 2" xfId="6691"/>
    <cellStyle name="Normal 9 18 2 2" xfId="18594"/>
    <cellStyle name="Normal 9 18 2 2 2" xfId="18595"/>
    <cellStyle name="Normal 9 18 2 3" xfId="18596"/>
    <cellStyle name="Normal 9 18 2 4" xfId="18593"/>
    <cellStyle name="Normal 9 18 3" xfId="18597"/>
    <cellStyle name="Normal 9 18 3 2" xfId="18598"/>
    <cellStyle name="Normal 9 18 4" xfId="18599"/>
    <cellStyle name="Normal 9 18 5" xfId="18592"/>
    <cellStyle name="Normal 9 19" xfId="3430"/>
    <cellStyle name="Normal 9 19 2" xfId="6692"/>
    <cellStyle name="Normal 9 19 2 2" xfId="18602"/>
    <cellStyle name="Normal 9 19 2 2 2" xfId="18603"/>
    <cellStyle name="Normal 9 19 2 3" xfId="18604"/>
    <cellStyle name="Normal 9 19 2 4" xfId="18601"/>
    <cellStyle name="Normal 9 19 3" xfId="18605"/>
    <cellStyle name="Normal 9 19 3 2" xfId="18606"/>
    <cellStyle name="Normal 9 19 4" xfId="18607"/>
    <cellStyle name="Normal 9 19 5" xfId="18600"/>
    <cellStyle name="Normal 9 2" xfId="3431"/>
    <cellStyle name="Normal 9 2 2" xfId="3432"/>
    <cellStyle name="Normal 9 2 2 2" xfId="6693"/>
    <cellStyle name="Normal 9 2 2 2 2" xfId="18611"/>
    <cellStyle name="Normal 9 2 2 2 2 2" xfId="18612"/>
    <cellStyle name="Normal 9 2 2 2 3" xfId="18613"/>
    <cellStyle name="Normal 9 2 2 2 4" xfId="18610"/>
    <cellStyle name="Normal 9 2 2 3" xfId="18614"/>
    <cellStyle name="Normal 9 2 2 3 2" xfId="18615"/>
    <cellStyle name="Normal 9 2 2 4" xfId="18616"/>
    <cellStyle name="Normal 9 2 2 5" xfId="18609"/>
    <cellStyle name="Normal 9 2 3" xfId="3433"/>
    <cellStyle name="Normal 9 2 3 2" xfId="6694"/>
    <cellStyle name="Normal 9 2 3 2 2" xfId="18619"/>
    <cellStyle name="Normal 9 2 3 2 2 2" xfId="18620"/>
    <cellStyle name="Normal 9 2 3 2 3" xfId="18621"/>
    <cellStyle name="Normal 9 2 3 2 4" xfId="18618"/>
    <cellStyle name="Normal 9 2 3 3" xfId="18622"/>
    <cellStyle name="Normal 9 2 3 3 2" xfId="18623"/>
    <cellStyle name="Normal 9 2 3 4" xfId="18624"/>
    <cellStyle name="Normal 9 2 3 5" xfId="18617"/>
    <cellStyle name="Normal 9 2 4" xfId="4645"/>
    <cellStyle name="Normal 9 2 4 2" xfId="18626"/>
    <cellStyle name="Normal 9 2 4 2 2" xfId="18627"/>
    <cellStyle name="Normal 9 2 4 3" xfId="18628"/>
    <cellStyle name="Normal 9 2 4 4" xfId="18625"/>
    <cellStyle name="Normal 9 2 5" xfId="18629"/>
    <cellStyle name="Normal 9 2 5 2" xfId="18630"/>
    <cellStyle name="Normal 9 2 6" xfId="18631"/>
    <cellStyle name="Normal 9 2 7" xfId="18608"/>
    <cellStyle name="Normal 9 20" xfId="4636"/>
    <cellStyle name="Normal 9 20 2" xfId="18633"/>
    <cellStyle name="Normal 9 20 2 2" xfId="18634"/>
    <cellStyle name="Normal 9 20 3" xfId="18635"/>
    <cellStyle name="Normal 9 20 4" xfId="18632"/>
    <cellStyle name="Normal 9 21" xfId="18636"/>
    <cellStyle name="Normal 9 21 2" xfId="18637"/>
    <cellStyle name="Normal 9 22" xfId="18638"/>
    <cellStyle name="Normal 9 23" xfId="18399"/>
    <cellStyle name="Normal 9 3" xfId="3434"/>
    <cellStyle name="Normal 9 3 2" xfId="3435"/>
    <cellStyle name="Normal 9 3 2 2" xfId="6695"/>
    <cellStyle name="Normal 9 3 2 2 2" xfId="18642"/>
    <cellStyle name="Normal 9 3 2 2 2 2" xfId="18643"/>
    <cellStyle name="Normal 9 3 2 2 3" xfId="18644"/>
    <cellStyle name="Normal 9 3 2 2 4" xfId="18641"/>
    <cellStyle name="Normal 9 3 2 3" xfId="18645"/>
    <cellStyle name="Normal 9 3 2 3 2" xfId="18646"/>
    <cellStyle name="Normal 9 3 2 4" xfId="18647"/>
    <cellStyle name="Normal 9 3 2 5" xfId="18640"/>
    <cellStyle name="Normal 9 3 3" xfId="3436"/>
    <cellStyle name="Normal 9 3 3 2" xfId="6696"/>
    <cellStyle name="Normal 9 3 3 2 2" xfId="18650"/>
    <cellStyle name="Normal 9 3 3 2 2 2" xfId="18651"/>
    <cellStyle name="Normal 9 3 3 2 3" xfId="18652"/>
    <cellStyle name="Normal 9 3 3 2 4" xfId="18649"/>
    <cellStyle name="Normal 9 3 3 3" xfId="18653"/>
    <cellStyle name="Normal 9 3 3 3 2" xfId="18654"/>
    <cellStyle name="Normal 9 3 3 4" xfId="18655"/>
    <cellStyle name="Normal 9 3 3 5" xfId="18648"/>
    <cellStyle name="Normal 9 3 4" xfId="4646"/>
    <cellStyle name="Normal 9 3 4 2" xfId="18657"/>
    <cellStyle name="Normal 9 3 4 2 2" xfId="18658"/>
    <cellStyle name="Normal 9 3 4 3" xfId="18659"/>
    <cellStyle name="Normal 9 3 4 4" xfId="18656"/>
    <cellStyle name="Normal 9 3 5" xfId="18660"/>
    <cellStyle name="Normal 9 3 5 2" xfId="18661"/>
    <cellStyle name="Normal 9 3 6" xfId="18662"/>
    <cellStyle name="Normal 9 3 7" xfId="18639"/>
    <cellStyle name="Normal 9 4" xfId="3437"/>
    <cellStyle name="Normal 9 4 2" xfId="3438"/>
    <cellStyle name="Normal 9 4 2 2" xfId="6697"/>
    <cellStyle name="Normal 9 4 2 2 2" xfId="18666"/>
    <cellStyle name="Normal 9 4 2 2 2 2" xfId="18667"/>
    <cellStyle name="Normal 9 4 2 2 3" xfId="18668"/>
    <cellStyle name="Normal 9 4 2 2 4" xfId="18665"/>
    <cellStyle name="Normal 9 4 2 3" xfId="18669"/>
    <cellStyle name="Normal 9 4 2 3 2" xfId="18670"/>
    <cellStyle name="Normal 9 4 2 4" xfId="18671"/>
    <cellStyle name="Normal 9 4 2 5" xfId="18664"/>
    <cellStyle name="Normal 9 4 3" xfId="3439"/>
    <cellStyle name="Normal 9 4 3 2" xfId="6698"/>
    <cellStyle name="Normal 9 4 3 2 2" xfId="18674"/>
    <cellStyle name="Normal 9 4 3 2 2 2" xfId="18675"/>
    <cellStyle name="Normal 9 4 3 2 3" xfId="18676"/>
    <cellStyle name="Normal 9 4 3 2 4" xfId="18673"/>
    <cellStyle name="Normal 9 4 3 3" xfId="18677"/>
    <cellStyle name="Normal 9 4 3 3 2" xfId="18678"/>
    <cellStyle name="Normal 9 4 3 4" xfId="18679"/>
    <cellStyle name="Normal 9 4 3 5" xfId="18672"/>
    <cellStyle name="Normal 9 4 4" xfId="4647"/>
    <cellStyle name="Normal 9 4 4 2" xfId="18681"/>
    <cellStyle name="Normal 9 4 4 2 2" xfId="18682"/>
    <cellStyle name="Normal 9 4 4 3" xfId="18683"/>
    <cellStyle name="Normal 9 4 4 4" xfId="18680"/>
    <cellStyle name="Normal 9 4 5" xfId="18684"/>
    <cellStyle name="Normal 9 4 5 2" xfId="18685"/>
    <cellStyle name="Normal 9 4 6" xfId="18686"/>
    <cellStyle name="Normal 9 4 7" xfId="18663"/>
    <cellStyle name="Normal 9 5" xfId="3440"/>
    <cellStyle name="Normal 9 5 2" xfId="3441"/>
    <cellStyle name="Normal 9 5 2 2" xfId="6699"/>
    <cellStyle name="Normal 9 5 2 2 2" xfId="18690"/>
    <cellStyle name="Normal 9 5 2 2 2 2" xfId="18691"/>
    <cellStyle name="Normal 9 5 2 2 3" xfId="18692"/>
    <cellStyle name="Normal 9 5 2 2 4" xfId="18689"/>
    <cellStyle name="Normal 9 5 2 3" xfId="18693"/>
    <cellStyle name="Normal 9 5 2 3 2" xfId="18694"/>
    <cellStyle name="Normal 9 5 2 4" xfId="18695"/>
    <cellStyle name="Normal 9 5 2 5" xfId="18688"/>
    <cellStyle name="Normal 9 5 3" xfId="3442"/>
    <cellStyle name="Normal 9 5 3 2" xfId="6700"/>
    <cellStyle name="Normal 9 5 3 2 2" xfId="18698"/>
    <cellStyle name="Normal 9 5 3 2 2 2" xfId="18699"/>
    <cellStyle name="Normal 9 5 3 2 3" xfId="18700"/>
    <cellStyle name="Normal 9 5 3 2 4" xfId="18697"/>
    <cellStyle name="Normal 9 5 3 3" xfId="18701"/>
    <cellStyle name="Normal 9 5 3 3 2" xfId="18702"/>
    <cellStyle name="Normal 9 5 3 4" xfId="18703"/>
    <cellStyle name="Normal 9 5 3 5" xfId="18696"/>
    <cellStyle name="Normal 9 5 4" xfId="4648"/>
    <cellStyle name="Normal 9 5 4 2" xfId="18705"/>
    <cellStyle name="Normal 9 5 4 2 2" xfId="18706"/>
    <cellStyle name="Normal 9 5 4 3" xfId="18707"/>
    <cellStyle name="Normal 9 5 4 4" xfId="18704"/>
    <cellStyle name="Normal 9 5 5" xfId="18708"/>
    <cellStyle name="Normal 9 5 5 2" xfId="18709"/>
    <cellStyle name="Normal 9 5 6" xfId="18710"/>
    <cellStyle name="Normal 9 5 7" xfId="18687"/>
    <cellStyle name="Normal 9 6" xfId="3443"/>
    <cellStyle name="Normal 9 6 2" xfId="3444"/>
    <cellStyle name="Normal 9 6 2 2" xfId="6701"/>
    <cellStyle name="Normal 9 6 2 2 2" xfId="18714"/>
    <cellStyle name="Normal 9 6 2 2 2 2" xfId="18715"/>
    <cellStyle name="Normal 9 6 2 2 3" xfId="18716"/>
    <cellStyle name="Normal 9 6 2 2 4" xfId="18713"/>
    <cellStyle name="Normal 9 6 2 3" xfId="18717"/>
    <cellStyle name="Normal 9 6 2 3 2" xfId="18718"/>
    <cellStyle name="Normal 9 6 2 4" xfId="18719"/>
    <cellStyle name="Normal 9 6 2 5" xfId="18712"/>
    <cellStyle name="Normal 9 6 3" xfId="3445"/>
    <cellStyle name="Normal 9 6 3 2" xfId="6702"/>
    <cellStyle name="Normal 9 6 3 2 2" xfId="18722"/>
    <cellStyle name="Normal 9 6 3 2 2 2" xfId="18723"/>
    <cellStyle name="Normal 9 6 3 2 3" xfId="18724"/>
    <cellStyle name="Normal 9 6 3 2 4" xfId="18721"/>
    <cellStyle name="Normal 9 6 3 3" xfId="18725"/>
    <cellStyle name="Normal 9 6 3 3 2" xfId="18726"/>
    <cellStyle name="Normal 9 6 3 4" xfId="18727"/>
    <cellStyle name="Normal 9 6 3 5" xfId="18720"/>
    <cellStyle name="Normal 9 6 4" xfId="4649"/>
    <cellStyle name="Normal 9 6 4 2" xfId="18729"/>
    <cellStyle name="Normal 9 6 4 2 2" xfId="18730"/>
    <cellStyle name="Normal 9 6 4 3" xfId="18731"/>
    <cellStyle name="Normal 9 6 4 4" xfId="18728"/>
    <cellStyle name="Normal 9 6 5" xfId="18732"/>
    <cellStyle name="Normal 9 6 5 2" xfId="18733"/>
    <cellStyle name="Normal 9 6 6" xfId="18734"/>
    <cellStyle name="Normal 9 6 7" xfId="18711"/>
    <cellStyle name="Normal 9 7" xfId="3446"/>
    <cellStyle name="Normal 9 7 2" xfId="3447"/>
    <cellStyle name="Normal 9 7 2 2" xfId="6703"/>
    <cellStyle name="Normal 9 7 2 2 2" xfId="18738"/>
    <cellStyle name="Normal 9 7 2 2 2 2" xfId="18739"/>
    <cellStyle name="Normal 9 7 2 2 3" xfId="18740"/>
    <cellStyle name="Normal 9 7 2 2 4" xfId="18737"/>
    <cellStyle name="Normal 9 7 2 3" xfId="18741"/>
    <cellStyle name="Normal 9 7 2 3 2" xfId="18742"/>
    <cellStyle name="Normal 9 7 2 4" xfId="18743"/>
    <cellStyle name="Normal 9 7 2 5" xfId="18736"/>
    <cellStyle name="Normal 9 7 3" xfId="3448"/>
    <cellStyle name="Normal 9 7 3 2" xfId="6704"/>
    <cellStyle name="Normal 9 7 3 2 2" xfId="18746"/>
    <cellStyle name="Normal 9 7 3 2 2 2" xfId="18747"/>
    <cellStyle name="Normal 9 7 3 2 3" xfId="18748"/>
    <cellStyle name="Normal 9 7 3 2 4" xfId="18745"/>
    <cellStyle name="Normal 9 7 3 3" xfId="18749"/>
    <cellStyle name="Normal 9 7 3 3 2" xfId="18750"/>
    <cellStyle name="Normal 9 7 3 4" xfId="18751"/>
    <cellStyle name="Normal 9 7 3 5" xfId="18744"/>
    <cellStyle name="Normal 9 7 4" xfId="4650"/>
    <cellStyle name="Normal 9 7 4 2" xfId="18753"/>
    <cellStyle name="Normal 9 7 4 2 2" xfId="18754"/>
    <cellStyle name="Normal 9 7 4 3" xfId="18755"/>
    <cellStyle name="Normal 9 7 4 4" xfId="18752"/>
    <cellStyle name="Normal 9 7 5" xfId="18756"/>
    <cellStyle name="Normal 9 7 5 2" xfId="18757"/>
    <cellStyle name="Normal 9 7 6" xfId="18758"/>
    <cellStyle name="Normal 9 7 7" xfId="18735"/>
    <cellStyle name="Normal 9 8" xfId="3449"/>
    <cellStyle name="Normal 9 8 2" xfId="3450"/>
    <cellStyle name="Normal 9 8 2 2" xfId="6705"/>
    <cellStyle name="Normal 9 8 2 2 2" xfId="18762"/>
    <cellStyle name="Normal 9 8 2 2 2 2" xfId="18763"/>
    <cellStyle name="Normal 9 8 2 2 3" xfId="18764"/>
    <cellStyle name="Normal 9 8 2 2 4" xfId="18761"/>
    <cellStyle name="Normal 9 8 2 3" xfId="18765"/>
    <cellStyle name="Normal 9 8 2 3 2" xfId="18766"/>
    <cellStyle name="Normal 9 8 2 4" xfId="18767"/>
    <cellStyle name="Normal 9 8 2 5" xfId="18760"/>
    <cellStyle name="Normal 9 8 3" xfId="3451"/>
    <cellStyle name="Normal 9 8 3 2" xfId="6706"/>
    <cellStyle name="Normal 9 8 3 2 2" xfId="18770"/>
    <cellStyle name="Normal 9 8 3 2 2 2" xfId="18771"/>
    <cellStyle name="Normal 9 8 3 2 3" xfId="18772"/>
    <cellStyle name="Normal 9 8 3 2 4" xfId="18769"/>
    <cellStyle name="Normal 9 8 3 3" xfId="18773"/>
    <cellStyle name="Normal 9 8 3 3 2" xfId="18774"/>
    <cellStyle name="Normal 9 8 3 4" xfId="18775"/>
    <cellStyle name="Normal 9 8 3 5" xfId="18768"/>
    <cellStyle name="Normal 9 8 4" xfId="4651"/>
    <cellStyle name="Normal 9 8 4 2" xfId="18777"/>
    <cellStyle name="Normal 9 8 4 2 2" xfId="18778"/>
    <cellStyle name="Normal 9 8 4 3" xfId="18779"/>
    <cellStyle name="Normal 9 8 4 4" xfId="18776"/>
    <cellStyle name="Normal 9 8 5" xfId="18780"/>
    <cellStyle name="Normal 9 8 5 2" xfId="18781"/>
    <cellStyle name="Normal 9 8 6" xfId="18782"/>
    <cellStyle name="Normal 9 8 7" xfId="18759"/>
    <cellStyle name="Normal 9 9" xfId="3452"/>
    <cellStyle name="Normal 9 9 2" xfId="3453"/>
    <cellStyle name="Normal 9 9 2 2" xfId="6707"/>
    <cellStyle name="Normal 9 9 2 2 2" xfId="18786"/>
    <cellStyle name="Normal 9 9 2 2 2 2" xfId="18787"/>
    <cellStyle name="Normal 9 9 2 2 3" xfId="18788"/>
    <cellStyle name="Normal 9 9 2 2 4" xfId="18785"/>
    <cellStyle name="Normal 9 9 2 3" xfId="18789"/>
    <cellStyle name="Normal 9 9 2 3 2" xfId="18790"/>
    <cellStyle name="Normal 9 9 2 4" xfId="18791"/>
    <cellStyle name="Normal 9 9 2 5" xfId="18784"/>
    <cellStyle name="Normal 9 9 3" xfId="3454"/>
    <cellStyle name="Normal 9 9 3 2" xfId="6708"/>
    <cellStyle name="Normal 9 9 3 2 2" xfId="18794"/>
    <cellStyle name="Normal 9 9 3 2 2 2" xfId="18795"/>
    <cellStyle name="Normal 9 9 3 2 3" xfId="18796"/>
    <cellStyle name="Normal 9 9 3 2 4" xfId="18793"/>
    <cellStyle name="Normal 9 9 3 3" xfId="18797"/>
    <cellStyle name="Normal 9 9 3 3 2" xfId="18798"/>
    <cellStyle name="Normal 9 9 3 4" xfId="18799"/>
    <cellStyle name="Normal 9 9 3 5" xfId="18792"/>
    <cellStyle name="Normal 9 9 4" xfId="4652"/>
    <cellStyle name="Normal 9 9 4 2" xfId="18801"/>
    <cellStyle name="Normal 9 9 4 2 2" xfId="18802"/>
    <cellStyle name="Normal 9 9 4 3" xfId="18803"/>
    <cellStyle name="Normal 9 9 4 4" xfId="18800"/>
    <cellStyle name="Normal 9 9 5" xfId="18804"/>
    <cellStyle name="Normal 9 9 5 2" xfId="18805"/>
    <cellStyle name="Normal 9 9 6" xfId="18806"/>
    <cellStyle name="Normal 9 9 7" xfId="18783"/>
    <cellStyle name="Normal 90" xfId="18807"/>
    <cellStyle name="Normal 90 2" xfId="18808"/>
    <cellStyle name="Normal 91" xfId="18809"/>
    <cellStyle name="Normal 91 2" xfId="18810"/>
    <cellStyle name="Normal 92" xfId="18811"/>
    <cellStyle name="Normal 92 2" xfId="18812"/>
    <cellStyle name="Normal 93" xfId="18813"/>
    <cellStyle name="Normal 93 2" xfId="18814"/>
    <cellStyle name="Normal 94" xfId="18815"/>
    <cellStyle name="Normal 95" xfId="18816"/>
    <cellStyle name="Normal 96" xfId="18817"/>
    <cellStyle name="Normal 97" xfId="18818"/>
    <cellStyle name="Normal 98" xfId="18819"/>
    <cellStyle name="Normal 99" xfId="18820"/>
    <cellStyle name="Normal_BASE-MONITOR-JUNIO 2005 2" xfId="3455"/>
    <cellStyle name="Normal_Cuadros y grafs,octubre 2006" xfId="3456"/>
    <cellStyle name="Normal_EU,HN,CAPS,1990-02,06.05.2003" xfId="19078"/>
    <cellStyle name="Normal_IED porcentaje PIB y FBKF,02.2007" xfId="3457"/>
    <cellStyle name="Normal_US-M-90-2002,02.05.2003 2 2" xfId="3458"/>
    <cellStyle name="Notas 2" xfId="3459"/>
    <cellStyle name="Notas 2 10" xfId="3460"/>
    <cellStyle name="Notas 2 10 2" xfId="6748"/>
    <cellStyle name="Notas 2 11" xfId="3461"/>
    <cellStyle name="Notas 2 11 2" xfId="6749"/>
    <cellStyle name="Notas 2 12" xfId="3462"/>
    <cellStyle name="Notas 2 12 2" xfId="3463"/>
    <cellStyle name="Notas 2 12 2 2" xfId="6751"/>
    <cellStyle name="Notas 2 12 3" xfId="6750"/>
    <cellStyle name="Notas 2 13" xfId="3464"/>
    <cellStyle name="Notas 2 13 2" xfId="6752"/>
    <cellStyle name="Notas 2 14" xfId="3465"/>
    <cellStyle name="Notas 2 14 2" xfId="6753"/>
    <cellStyle name="Notas 2 15" xfId="3466"/>
    <cellStyle name="Notas 2 15 2" xfId="6754"/>
    <cellStyle name="Notas 2 16" xfId="6747"/>
    <cellStyle name="Notas 2 2" xfId="3467"/>
    <cellStyle name="Notas 2 2 2" xfId="6755"/>
    <cellStyle name="Notas 2 3" xfId="3468"/>
    <cellStyle name="Notas 2 3 2" xfId="3469"/>
    <cellStyle name="Notas 2 3 2 2" xfId="6757"/>
    <cellStyle name="Notas 2 3 3" xfId="3470"/>
    <cellStyle name="Notas 2 3 3 2" xfId="6758"/>
    <cellStyle name="Notas 2 3 4" xfId="6756"/>
    <cellStyle name="Notas 2 4" xfId="3471"/>
    <cellStyle name="Notas 2 4 2" xfId="6759"/>
    <cellStyle name="Notas 2 5" xfId="3472"/>
    <cellStyle name="Notas 2 5 2" xfId="6760"/>
    <cellStyle name="Notas 2 6" xfId="3473"/>
    <cellStyle name="Notas 2 6 2" xfId="6761"/>
    <cellStyle name="Notas 2 7" xfId="3474"/>
    <cellStyle name="Notas 2 7 2" xfId="6762"/>
    <cellStyle name="Notas 2 8" xfId="3475"/>
    <cellStyle name="Notas 2 8 2" xfId="6763"/>
    <cellStyle name="Notas 2 9" xfId="3476"/>
    <cellStyle name="Notas 2 9 2" xfId="6764"/>
    <cellStyle name="Notas 3" xfId="3477"/>
    <cellStyle name="Notas 3 2" xfId="3478"/>
    <cellStyle name="Notas 3 2 2" xfId="6766"/>
    <cellStyle name="Notas 3 3" xfId="3479"/>
    <cellStyle name="Notas 3 3 2" xfId="6767"/>
    <cellStyle name="Notas 3 4" xfId="6765"/>
    <cellStyle name="Notas 4" xfId="3480"/>
    <cellStyle name="Notas 4 2" xfId="3481"/>
    <cellStyle name="Notas 4 2 2" xfId="6769"/>
    <cellStyle name="Notas 4 3" xfId="6768"/>
    <cellStyle name="Notas 5" xfId="3482"/>
    <cellStyle name="Notas 5 2" xfId="6770"/>
    <cellStyle name="Note" xfId="19125"/>
    <cellStyle name="Output" xfId="19126"/>
    <cellStyle name="Porcentaje" xfId="3483" builtinId="5"/>
    <cellStyle name="Porcentaje 2" xfId="4670"/>
    <cellStyle name="Porcentaje 3" xfId="6771"/>
    <cellStyle name="Porcentual 2" xfId="18821"/>
    <cellStyle name="Porcentual 2 2" xfId="18822"/>
    <cellStyle name="Porcentual 2 2 2" xfId="18823"/>
    <cellStyle name="Porcentual 2 3" xfId="18824"/>
    <cellStyle name="Porcentual 3" xfId="18825"/>
    <cellStyle name="Porcentual 3 2" xfId="18826"/>
    <cellStyle name="Porcentual 3 2 2" xfId="18827"/>
    <cellStyle name="Porcentual 3 3" xfId="18828"/>
    <cellStyle name="Porcentual 4" xfId="18829"/>
    <cellStyle name="Porcentual 4 2" xfId="18830"/>
    <cellStyle name="Porcentual 4 2 2" xfId="18831"/>
    <cellStyle name="Porcentual 4 3" xfId="18832"/>
    <cellStyle name="Porcentual 5" xfId="18833"/>
    <cellStyle name="Porcentual 5 2" xfId="18834"/>
    <cellStyle name="Porcentual 5 2 2" xfId="18835"/>
    <cellStyle name="Porcentual 5 3" xfId="18836"/>
    <cellStyle name="Porcentual 6" xfId="18837"/>
    <cellStyle name="Porcentual 6 2" xfId="18838"/>
    <cellStyle name="Porcentual 6 2 2" xfId="18839"/>
    <cellStyle name="Porcentual 6 3" xfId="18840"/>
    <cellStyle name="Porcentual 7" xfId="18841"/>
    <cellStyle name="Porcentual 7 2" xfId="18842"/>
    <cellStyle name="Porcentual 7 2 2" xfId="18843"/>
    <cellStyle name="Porcentual 7 3" xfId="18844"/>
    <cellStyle name="Porcentual 8" xfId="18845"/>
    <cellStyle name="Porcentual 8 2" xfId="18846"/>
    <cellStyle name="Porcentual 8 2 2" xfId="18847"/>
    <cellStyle name="Porcentual 8 3" xfId="18848"/>
    <cellStyle name="Porcentual 9" xfId="18849"/>
    <cellStyle name="Porcentual 9 2" xfId="18850"/>
    <cellStyle name="Porcentual 9 2 2" xfId="18851"/>
    <cellStyle name="Porcentual 9 3" xfId="18852"/>
    <cellStyle name="Salida 2" xfId="3484"/>
    <cellStyle name="Salida 2 2" xfId="3485"/>
    <cellStyle name="Salida 2 2 2" xfId="3486"/>
    <cellStyle name="Salida 2 2 3" xfId="3487"/>
    <cellStyle name="Salida 2 3" xfId="3488"/>
    <cellStyle name="Salida 2 4" xfId="3489"/>
    <cellStyle name="Salida 3" xfId="3490"/>
    <cellStyle name="Salida 3 2" xfId="3491"/>
    <cellStyle name="Salida 3 3" xfId="3492"/>
    <cellStyle name="Salida 4" xfId="3493"/>
    <cellStyle name="Salida 4 2" xfId="3494"/>
    <cellStyle name="Salida 5" xfId="3495"/>
    <cellStyle name="Texto de advertencia 2" xfId="3496"/>
    <cellStyle name="Texto de advertencia 2 2" xfId="3497"/>
    <cellStyle name="Texto de advertencia 2 2 2" xfId="3498"/>
    <cellStyle name="Texto de advertencia 2 2 3" xfId="3499"/>
    <cellStyle name="Texto de advertencia 2 3" xfId="3500"/>
    <cellStyle name="Texto de advertencia 2 4" xfId="3501"/>
    <cellStyle name="Texto de advertencia 3" xfId="3502"/>
    <cellStyle name="Texto de advertencia 3 2" xfId="3503"/>
    <cellStyle name="Texto de advertencia 3 3" xfId="3504"/>
    <cellStyle name="Texto de advertencia 4" xfId="3505"/>
    <cellStyle name="Texto de advertencia 4 2" xfId="3506"/>
    <cellStyle name="Texto de advertencia 5" xfId="3507"/>
    <cellStyle name="Texto explicativo 2" xfId="3508"/>
    <cellStyle name="Texto explicativo 2 2" xfId="3509"/>
    <cellStyle name="Texto explicativo 2 2 2" xfId="3510"/>
    <cellStyle name="Texto explicativo 2 2 3" xfId="3511"/>
    <cellStyle name="Texto explicativo 2 3" xfId="3512"/>
    <cellStyle name="Texto explicativo 2 4" xfId="3513"/>
    <cellStyle name="Texto explicativo 3" xfId="3514"/>
    <cellStyle name="Texto explicativo 3 2" xfId="3515"/>
    <cellStyle name="Texto explicativo 3 3" xfId="3516"/>
    <cellStyle name="Texto explicativo 4" xfId="3517"/>
    <cellStyle name="Texto explicativo 4 2" xfId="3518"/>
    <cellStyle name="Texto explicativo 5" xfId="3519"/>
    <cellStyle name="Title" xfId="19127"/>
    <cellStyle name="Título 1 2" xfId="3520"/>
    <cellStyle name="Título 1 2 2" xfId="3521"/>
    <cellStyle name="Título 1 2 2 2" xfId="3522"/>
    <cellStyle name="Título 1 2 2 3" xfId="3523"/>
    <cellStyle name="Título 1 2 3" xfId="3524"/>
    <cellStyle name="Título 1 2 4" xfId="3525"/>
    <cellStyle name="Título 1 3" xfId="3526"/>
    <cellStyle name="Título 1 3 2" xfId="3527"/>
    <cellStyle name="Título 1 3 3" xfId="3528"/>
    <cellStyle name="Título 1 4" xfId="3529"/>
    <cellStyle name="Título 1 4 2" xfId="3530"/>
    <cellStyle name="Título 1 5" xfId="3531"/>
    <cellStyle name="Título 2 2" xfId="3532"/>
    <cellStyle name="Título 2 2 2" xfId="3533"/>
    <cellStyle name="Título 2 2 2 2" xfId="3534"/>
    <cellStyle name="Título 2 2 2 3" xfId="3535"/>
    <cellStyle name="Título 2 2 3" xfId="3536"/>
    <cellStyle name="Título 2 2 4" xfId="3537"/>
    <cellStyle name="Título 2 3" xfId="3538"/>
    <cellStyle name="Título 2 3 2" xfId="3539"/>
    <cellStyle name="Título 2 3 3" xfId="3540"/>
    <cellStyle name="Título 2 4" xfId="3541"/>
    <cellStyle name="Título 2 4 2" xfId="3542"/>
    <cellStyle name="Título 2 5" xfId="3543"/>
    <cellStyle name="Título 3 2" xfId="3544"/>
    <cellStyle name="Título 3 2 2" xfId="3545"/>
    <cellStyle name="Título 3 2 2 2" xfId="3546"/>
    <cellStyle name="Título 3 2 2 3" xfId="3547"/>
    <cellStyle name="Título 3 2 3" xfId="3548"/>
    <cellStyle name="Título 3 2 4" xfId="3549"/>
    <cellStyle name="Título 3 3" xfId="3550"/>
    <cellStyle name="Título 3 3 2" xfId="3551"/>
    <cellStyle name="Título 3 3 3" xfId="3552"/>
    <cellStyle name="Título 3 4" xfId="3553"/>
    <cellStyle name="Título 3 4 2" xfId="3554"/>
    <cellStyle name="Título 3 5" xfId="3555"/>
    <cellStyle name="Título 4" xfId="3556"/>
    <cellStyle name="Título 4 2" xfId="3557"/>
    <cellStyle name="Título 4 2 2" xfId="3558"/>
    <cellStyle name="Título 4 2 3" xfId="3559"/>
    <cellStyle name="Título 4 3" xfId="3560"/>
    <cellStyle name="Título 4 4" xfId="3561"/>
    <cellStyle name="Título 5" xfId="3562"/>
    <cellStyle name="Título 5 2" xfId="3563"/>
    <cellStyle name="Título 5 3" xfId="3564"/>
    <cellStyle name="Título 6" xfId="3565"/>
    <cellStyle name="Título 6 2" xfId="3566"/>
    <cellStyle name="Título 7" xfId="3567"/>
    <cellStyle name="Total" xfId="19053" builtinId="25" customBuiltin="1"/>
    <cellStyle name="Total 2" xfId="3568"/>
    <cellStyle name="Total 2 2" xfId="3569"/>
    <cellStyle name="Total 2 2 2" xfId="3570"/>
    <cellStyle name="Total 2 2 3" xfId="3571"/>
    <cellStyle name="Total 2 3" xfId="3572"/>
    <cellStyle name="Total 2 4" xfId="3573"/>
    <cellStyle name="Total 3" xfId="3574"/>
    <cellStyle name="Total 3 2" xfId="3575"/>
    <cellStyle name="Total 3 3" xfId="3576"/>
    <cellStyle name="Total 4" xfId="3577"/>
    <cellStyle name="Total 4 2" xfId="3578"/>
    <cellStyle name="Total 5" xfId="3579"/>
    <cellStyle name="Währung" xfId="3580"/>
    <cellStyle name="Währung 10" xfId="3581"/>
    <cellStyle name="Währung 10 2" xfId="3582"/>
    <cellStyle name="Währung 10 2 2" xfId="6709"/>
    <cellStyle name="Währung 10 2 2 2" xfId="18857"/>
    <cellStyle name="Währung 10 2 2 3" xfId="18856"/>
    <cellStyle name="Währung 10 2 3" xfId="18858"/>
    <cellStyle name="Währung 10 2 4" xfId="18855"/>
    <cellStyle name="Währung 10 3" xfId="3583"/>
    <cellStyle name="Währung 10 3 2" xfId="6710"/>
    <cellStyle name="Währung 10 3 2 2" xfId="18861"/>
    <cellStyle name="Währung 10 3 2 3" xfId="18860"/>
    <cellStyle name="Währung 10 3 3" xfId="18862"/>
    <cellStyle name="Währung 10 3 4" xfId="18859"/>
    <cellStyle name="Währung 10 4" xfId="4654"/>
    <cellStyle name="Währung 10 4 2" xfId="18864"/>
    <cellStyle name="Währung 10 4 3" xfId="18863"/>
    <cellStyle name="Währung 10 5" xfId="18865"/>
    <cellStyle name="Währung 10 6" xfId="18854"/>
    <cellStyle name="Währung 11" xfId="3584"/>
    <cellStyle name="Währung 11 2" xfId="3585"/>
    <cellStyle name="Währung 11 2 2" xfId="6711"/>
    <cellStyle name="Währung 11 2 2 2" xfId="18869"/>
    <cellStyle name="Währung 11 2 2 3" xfId="18868"/>
    <cellStyle name="Währung 11 2 3" xfId="18870"/>
    <cellStyle name="Währung 11 2 4" xfId="18867"/>
    <cellStyle name="Währung 11 3" xfId="3586"/>
    <cellStyle name="Währung 11 3 2" xfId="6712"/>
    <cellStyle name="Währung 11 3 2 2" xfId="18873"/>
    <cellStyle name="Währung 11 3 2 3" xfId="18872"/>
    <cellStyle name="Währung 11 3 3" xfId="18874"/>
    <cellStyle name="Währung 11 3 4" xfId="18871"/>
    <cellStyle name="Währung 11 4" xfId="4655"/>
    <cellStyle name="Währung 11 4 2" xfId="18876"/>
    <cellStyle name="Währung 11 4 3" xfId="18875"/>
    <cellStyle name="Währung 11 5" xfId="18877"/>
    <cellStyle name="Währung 11 6" xfId="18866"/>
    <cellStyle name="Währung 12" xfId="3587"/>
    <cellStyle name="Währung 12 2" xfId="3588"/>
    <cellStyle name="Währung 12 2 2" xfId="6713"/>
    <cellStyle name="Währung 12 2 2 2" xfId="18881"/>
    <cellStyle name="Währung 12 2 2 3" xfId="18880"/>
    <cellStyle name="Währung 12 2 3" xfId="18882"/>
    <cellStyle name="Währung 12 2 4" xfId="18879"/>
    <cellStyle name="Währung 12 3" xfId="3589"/>
    <cellStyle name="Währung 12 3 2" xfId="6714"/>
    <cellStyle name="Währung 12 3 2 2" xfId="18885"/>
    <cellStyle name="Währung 12 3 2 3" xfId="18884"/>
    <cellStyle name="Währung 12 3 3" xfId="18886"/>
    <cellStyle name="Währung 12 3 4" xfId="18883"/>
    <cellStyle name="Währung 12 4" xfId="4656"/>
    <cellStyle name="Währung 12 4 2" xfId="18888"/>
    <cellStyle name="Währung 12 4 3" xfId="18887"/>
    <cellStyle name="Währung 12 5" xfId="18889"/>
    <cellStyle name="Währung 12 6" xfId="18878"/>
    <cellStyle name="Währung 13" xfId="3590"/>
    <cellStyle name="Währung 13 2" xfId="3591"/>
    <cellStyle name="Währung 13 2 2" xfId="6715"/>
    <cellStyle name="Währung 13 2 2 2" xfId="18893"/>
    <cellStyle name="Währung 13 2 2 3" xfId="18892"/>
    <cellStyle name="Währung 13 2 3" xfId="18894"/>
    <cellStyle name="Währung 13 2 4" xfId="18891"/>
    <cellStyle name="Währung 13 3" xfId="3592"/>
    <cellStyle name="Währung 13 3 2" xfId="6716"/>
    <cellStyle name="Währung 13 3 2 2" xfId="18897"/>
    <cellStyle name="Währung 13 3 2 3" xfId="18896"/>
    <cellStyle name="Währung 13 3 3" xfId="18898"/>
    <cellStyle name="Währung 13 3 4" xfId="18895"/>
    <cellStyle name="Währung 13 4" xfId="4657"/>
    <cellStyle name="Währung 13 4 2" xfId="18900"/>
    <cellStyle name="Währung 13 4 3" xfId="18899"/>
    <cellStyle name="Währung 13 5" xfId="18901"/>
    <cellStyle name="Währung 13 6" xfId="18890"/>
    <cellStyle name="Währung 14" xfId="3593"/>
    <cellStyle name="Währung 14 2" xfId="3594"/>
    <cellStyle name="Währung 14 2 2" xfId="6717"/>
    <cellStyle name="Währung 14 2 2 2" xfId="18905"/>
    <cellStyle name="Währung 14 2 2 3" xfId="18904"/>
    <cellStyle name="Währung 14 2 3" xfId="18906"/>
    <cellStyle name="Währung 14 2 4" xfId="18903"/>
    <cellStyle name="Währung 14 3" xfId="3595"/>
    <cellStyle name="Währung 14 3 2" xfId="6718"/>
    <cellStyle name="Währung 14 3 2 2" xfId="18909"/>
    <cellStyle name="Währung 14 3 2 3" xfId="18908"/>
    <cellStyle name="Währung 14 3 3" xfId="18910"/>
    <cellStyle name="Währung 14 3 4" xfId="18907"/>
    <cellStyle name="Währung 14 4" xfId="4658"/>
    <cellStyle name="Währung 14 4 2" xfId="18912"/>
    <cellStyle name="Währung 14 4 3" xfId="18911"/>
    <cellStyle name="Währung 14 5" xfId="18913"/>
    <cellStyle name="Währung 14 6" xfId="18902"/>
    <cellStyle name="Währung 15" xfId="3596"/>
    <cellStyle name="Währung 15 2" xfId="3597"/>
    <cellStyle name="Währung 15 2 2" xfId="6719"/>
    <cellStyle name="Währung 15 2 2 2" xfId="18917"/>
    <cellStyle name="Währung 15 2 2 3" xfId="18916"/>
    <cellStyle name="Währung 15 2 3" xfId="18918"/>
    <cellStyle name="Währung 15 2 4" xfId="18915"/>
    <cellStyle name="Währung 15 3" xfId="3598"/>
    <cellStyle name="Währung 15 3 2" xfId="6720"/>
    <cellStyle name="Währung 15 3 2 2" xfId="18921"/>
    <cellStyle name="Währung 15 3 2 3" xfId="18920"/>
    <cellStyle name="Währung 15 3 3" xfId="18922"/>
    <cellStyle name="Währung 15 3 4" xfId="18919"/>
    <cellStyle name="Währung 15 4" xfId="4659"/>
    <cellStyle name="Währung 15 4 2" xfId="18924"/>
    <cellStyle name="Währung 15 4 3" xfId="18923"/>
    <cellStyle name="Währung 15 5" xfId="18925"/>
    <cellStyle name="Währung 15 6" xfId="18914"/>
    <cellStyle name="Währung 16" xfId="3599"/>
    <cellStyle name="Währung 16 2" xfId="3600"/>
    <cellStyle name="Währung 16 2 2" xfId="6721"/>
    <cellStyle name="Währung 16 2 2 2" xfId="18929"/>
    <cellStyle name="Währung 16 2 2 3" xfId="18928"/>
    <cellStyle name="Währung 16 2 3" xfId="18930"/>
    <cellStyle name="Währung 16 2 4" xfId="18927"/>
    <cellStyle name="Währung 16 3" xfId="3601"/>
    <cellStyle name="Währung 16 3 2" xfId="6722"/>
    <cellStyle name="Währung 16 3 2 2" xfId="18933"/>
    <cellStyle name="Währung 16 3 2 3" xfId="18932"/>
    <cellStyle name="Währung 16 3 3" xfId="18934"/>
    <cellStyle name="Währung 16 3 4" xfId="18931"/>
    <cellStyle name="Währung 16 4" xfId="4660"/>
    <cellStyle name="Währung 16 4 2" xfId="18936"/>
    <cellStyle name="Währung 16 4 3" xfId="18935"/>
    <cellStyle name="Währung 16 5" xfId="18937"/>
    <cellStyle name="Währung 16 6" xfId="18926"/>
    <cellStyle name="Währung 17" xfId="3602"/>
    <cellStyle name="Währung 17 2" xfId="3603"/>
    <cellStyle name="Währung 17 2 2" xfId="6723"/>
    <cellStyle name="Währung 17 2 2 2" xfId="18941"/>
    <cellStyle name="Währung 17 2 2 3" xfId="18940"/>
    <cellStyle name="Währung 17 2 3" xfId="18942"/>
    <cellStyle name="Währung 17 2 4" xfId="18939"/>
    <cellStyle name="Währung 17 3" xfId="3604"/>
    <cellStyle name="Währung 17 3 2" xfId="6724"/>
    <cellStyle name="Währung 17 3 2 2" xfId="18945"/>
    <cellStyle name="Währung 17 3 2 3" xfId="18944"/>
    <cellStyle name="Währung 17 3 3" xfId="18946"/>
    <cellStyle name="Währung 17 3 4" xfId="18943"/>
    <cellStyle name="Währung 17 4" xfId="4661"/>
    <cellStyle name="Währung 17 4 2" xfId="18948"/>
    <cellStyle name="Währung 17 4 3" xfId="18947"/>
    <cellStyle name="Währung 17 5" xfId="18949"/>
    <cellStyle name="Währung 17 6" xfId="18938"/>
    <cellStyle name="Währung 18" xfId="4653"/>
    <cellStyle name="Währung 18 2" xfId="18951"/>
    <cellStyle name="Währung 18 3" xfId="18950"/>
    <cellStyle name="Währung 19" xfId="18952"/>
    <cellStyle name="Währung 2" xfId="3605"/>
    <cellStyle name="Währung 2 2" xfId="3606"/>
    <cellStyle name="Währung 2 2 2" xfId="6725"/>
    <cellStyle name="Währung 2 2 2 2" xfId="18956"/>
    <cellStyle name="Währung 2 2 2 3" xfId="18955"/>
    <cellStyle name="Währung 2 2 3" xfId="18957"/>
    <cellStyle name="Währung 2 2 4" xfId="18954"/>
    <cellStyle name="Währung 2 3" xfId="3607"/>
    <cellStyle name="Währung 2 3 2" xfId="6726"/>
    <cellStyle name="Währung 2 3 2 2" xfId="18960"/>
    <cellStyle name="Währung 2 3 2 3" xfId="18959"/>
    <cellStyle name="Währung 2 3 3" xfId="18961"/>
    <cellStyle name="Währung 2 3 4" xfId="18958"/>
    <cellStyle name="Währung 2 4" xfId="4662"/>
    <cellStyle name="Währung 2 4 2" xfId="18963"/>
    <cellStyle name="Währung 2 4 3" xfId="18962"/>
    <cellStyle name="Währung 2 5" xfId="18964"/>
    <cellStyle name="Währung 2 6" xfId="18953"/>
    <cellStyle name="Währung 20" xfId="18853"/>
    <cellStyle name="Währung 3" xfId="3608"/>
    <cellStyle name="Währung 3 2" xfId="3609"/>
    <cellStyle name="Währung 3 2 2" xfId="6727"/>
    <cellStyle name="Währung 3 2 2 2" xfId="18968"/>
    <cellStyle name="Währung 3 2 2 3" xfId="18967"/>
    <cellStyle name="Währung 3 2 3" xfId="18969"/>
    <cellStyle name="Währung 3 2 4" xfId="18966"/>
    <cellStyle name="Währung 3 3" xfId="3610"/>
    <cellStyle name="Währung 3 3 2" xfId="6728"/>
    <cellStyle name="Währung 3 3 2 2" xfId="18972"/>
    <cellStyle name="Währung 3 3 2 3" xfId="18971"/>
    <cellStyle name="Währung 3 3 3" xfId="18973"/>
    <cellStyle name="Währung 3 3 4" xfId="18970"/>
    <cellStyle name="Währung 3 4" xfId="4663"/>
    <cellStyle name="Währung 3 4 2" xfId="18975"/>
    <cellStyle name="Währung 3 4 3" xfId="18974"/>
    <cellStyle name="Währung 3 5" xfId="18976"/>
    <cellStyle name="Währung 3 6" xfId="18965"/>
    <cellStyle name="Währung 4" xfId="3611"/>
    <cellStyle name="Währung 4 2" xfId="3612"/>
    <cellStyle name="Währung 4 2 2" xfId="6729"/>
    <cellStyle name="Währung 4 2 2 2" xfId="18980"/>
    <cellStyle name="Währung 4 2 2 3" xfId="18979"/>
    <cellStyle name="Währung 4 2 3" xfId="18981"/>
    <cellStyle name="Währung 4 2 4" xfId="18978"/>
    <cellStyle name="Währung 4 3" xfId="3613"/>
    <cellStyle name="Währung 4 3 2" xfId="6730"/>
    <cellStyle name="Währung 4 3 2 2" xfId="18984"/>
    <cellStyle name="Währung 4 3 2 3" xfId="18983"/>
    <cellStyle name="Währung 4 3 3" xfId="18985"/>
    <cellStyle name="Währung 4 3 4" xfId="18982"/>
    <cellStyle name="Währung 4 4" xfId="4664"/>
    <cellStyle name="Währung 4 4 2" xfId="18987"/>
    <cellStyle name="Währung 4 4 3" xfId="18986"/>
    <cellStyle name="Währung 4 5" xfId="18988"/>
    <cellStyle name="Währung 4 6" xfId="18977"/>
    <cellStyle name="Währung 5" xfId="3614"/>
    <cellStyle name="Währung 5 2" xfId="3615"/>
    <cellStyle name="Währung 5 2 2" xfId="6731"/>
    <cellStyle name="Währung 5 2 2 2" xfId="18992"/>
    <cellStyle name="Währung 5 2 2 3" xfId="18991"/>
    <cellStyle name="Währung 5 2 3" xfId="18993"/>
    <cellStyle name="Währung 5 2 4" xfId="18990"/>
    <cellStyle name="Währung 5 3" xfId="3616"/>
    <cellStyle name="Währung 5 3 2" xfId="6732"/>
    <cellStyle name="Währung 5 3 2 2" xfId="18996"/>
    <cellStyle name="Währung 5 3 2 3" xfId="18995"/>
    <cellStyle name="Währung 5 3 3" xfId="18997"/>
    <cellStyle name="Währung 5 3 4" xfId="18994"/>
    <cellStyle name="Währung 5 4" xfId="4665"/>
    <cellStyle name="Währung 5 4 2" xfId="18999"/>
    <cellStyle name="Währung 5 4 3" xfId="18998"/>
    <cellStyle name="Währung 5 5" xfId="19000"/>
    <cellStyle name="Währung 5 6" xfId="18989"/>
    <cellStyle name="Währung 6" xfId="3617"/>
    <cellStyle name="Währung 6 2" xfId="3618"/>
    <cellStyle name="Währung 6 2 2" xfId="6733"/>
    <cellStyle name="Währung 6 2 2 2" xfId="19004"/>
    <cellStyle name="Währung 6 2 2 3" xfId="19003"/>
    <cellStyle name="Währung 6 2 3" xfId="19005"/>
    <cellStyle name="Währung 6 2 4" xfId="19002"/>
    <cellStyle name="Währung 6 3" xfId="3619"/>
    <cellStyle name="Währung 6 3 2" xfId="6734"/>
    <cellStyle name="Währung 6 3 2 2" xfId="19008"/>
    <cellStyle name="Währung 6 3 2 3" xfId="19007"/>
    <cellStyle name="Währung 6 3 3" xfId="19009"/>
    <cellStyle name="Währung 6 3 4" xfId="19006"/>
    <cellStyle name="Währung 6 4" xfId="4666"/>
    <cellStyle name="Währung 6 4 2" xfId="19011"/>
    <cellStyle name="Währung 6 4 3" xfId="19010"/>
    <cellStyle name="Währung 6 5" xfId="19012"/>
    <cellStyle name="Währung 6 6" xfId="19001"/>
    <cellStyle name="Währung 7" xfId="3620"/>
    <cellStyle name="Währung 7 2" xfId="3621"/>
    <cellStyle name="Währung 7 2 2" xfId="6735"/>
    <cellStyle name="Währung 7 2 2 2" xfId="19016"/>
    <cellStyle name="Währung 7 2 2 3" xfId="19015"/>
    <cellStyle name="Währung 7 2 3" xfId="19017"/>
    <cellStyle name="Währung 7 2 4" xfId="19014"/>
    <cellStyle name="Währung 7 3" xfId="3622"/>
    <cellStyle name="Währung 7 3 2" xfId="6736"/>
    <cellStyle name="Währung 7 3 2 2" xfId="19020"/>
    <cellStyle name="Währung 7 3 2 3" xfId="19019"/>
    <cellStyle name="Währung 7 3 3" xfId="19021"/>
    <cellStyle name="Währung 7 3 4" xfId="19018"/>
    <cellStyle name="Währung 7 4" xfId="4667"/>
    <cellStyle name="Währung 7 4 2" xfId="19023"/>
    <cellStyle name="Währung 7 4 3" xfId="19022"/>
    <cellStyle name="Währung 7 5" xfId="19024"/>
    <cellStyle name="Währung 7 6" xfId="19013"/>
    <cellStyle name="Währung 8" xfId="3623"/>
    <cellStyle name="Währung 8 2" xfId="3624"/>
    <cellStyle name="Währung 8 2 2" xfId="6737"/>
    <cellStyle name="Währung 8 2 2 2" xfId="19028"/>
    <cellStyle name="Währung 8 2 2 3" xfId="19027"/>
    <cellStyle name="Währung 8 2 3" xfId="19029"/>
    <cellStyle name="Währung 8 2 4" xfId="19026"/>
    <cellStyle name="Währung 8 3" xfId="3625"/>
    <cellStyle name="Währung 8 3 2" xfId="6738"/>
    <cellStyle name="Währung 8 3 2 2" xfId="19032"/>
    <cellStyle name="Währung 8 3 2 3" xfId="19031"/>
    <cellStyle name="Währung 8 3 3" xfId="19033"/>
    <cellStyle name="Währung 8 3 4" xfId="19030"/>
    <cellStyle name="Währung 8 4" xfId="4668"/>
    <cellStyle name="Währung 8 4 2" xfId="19035"/>
    <cellStyle name="Währung 8 4 3" xfId="19034"/>
    <cellStyle name="Währung 8 5" xfId="19036"/>
    <cellStyle name="Währung 8 6" xfId="19025"/>
    <cellStyle name="Währung 9" xfId="3626"/>
    <cellStyle name="Währung 9 2" xfId="3627"/>
    <cellStyle name="Währung 9 2 2" xfId="6739"/>
    <cellStyle name="Währung 9 2 2 2" xfId="19040"/>
    <cellStyle name="Währung 9 2 2 3" xfId="19039"/>
    <cellStyle name="Währung 9 2 3" xfId="19041"/>
    <cellStyle name="Währung 9 2 4" xfId="19038"/>
    <cellStyle name="Währung 9 3" xfId="3628"/>
    <cellStyle name="Währung 9 3 2" xfId="6740"/>
    <cellStyle name="Währung 9 3 2 2" xfId="19044"/>
    <cellStyle name="Währung 9 3 2 3" xfId="19043"/>
    <cellStyle name="Währung 9 3 3" xfId="19045"/>
    <cellStyle name="Währung 9 3 4" xfId="19042"/>
    <cellStyle name="Währung 9 4" xfId="4669"/>
    <cellStyle name="Währung 9 4 2" xfId="19047"/>
    <cellStyle name="Währung 9 4 3" xfId="19046"/>
    <cellStyle name="Währung 9 5" xfId="19048"/>
    <cellStyle name="Währung 9 6" xfId="19037"/>
    <cellStyle name="Warning Text" xfId="1912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4.xml"/><Relationship Id="rId39" Type="http://schemas.openxmlformats.org/officeDocument/2006/relationships/worksheet" Target="worksheets/sheet35.xml"/><Relationship Id="rId3" Type="http://schemas.openxmlformats.org/officeDocument/2006/relationships/worksheet" Target="worksheets/sheet3.xml"/><Relationship Id="rId21" Type="http://schemas.openxmlformats.org/officeDocument/2006/relationships/worksheet" Target="worksheets/sheet19.xml"/><Relationship Id="rId34" Type="http://schemas.openxmlformats.org/officeDocument/2006/relationships/worksheet" Target="worksheets/sheet30.xml"/><Relationship Id="rId42" Type="http://schemas.openxmlformats.org/officeDocument/2006/relationships/worksheet" Target="worksheets/sheet38.xml"/><Relationship Id="rId47" Type="http://schemas.openxmlformats.org/officeDocument/2006/relationships/externalLink" Target="externalLinks/externalLink5.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3.xml"/><Relationship Id="rId33" Type="http://schemas.openxmlformats.org/officeDocument/2006/relationships/chartsheet" Target="chartsheets/sheet4.xml"/><Relationship Id="rId38" Type="http://schemas.openxmlformats.org/officeDocument/2006/relationships/worksheet" Target="worksheets/sheet34.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8.xml"/><Relationship Id="rId29" Type="http://schemas.openxmlformats.org/officeDocument/2006/relationships/worksheet" Target="worksheets/sheet26.xml"/><Relationship Id="rId41" Type="http://schemas.openxmlformats.org/officeDocument/2006/relationships/worksheet" Target="worksheets/sheet3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2.xml"/><Relationship Id="rId32" Type="http://schemas.openxmlformats.org/officeDocument/2006/relationships/worksheet" Target="worksheets/sheet29.xml"/><Relationship Id="rId37" Type="http://schemas.openxmlformats.org/officeDocument/2006/relationships/worksheet" Target="worksheets/sheet33.xml"/><Relationship Id="rId40" Type="http://schemas.openxmlformats.org/officeDocument/2006/relationships/worksheet" Target="worksheets/sheet36.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1.xml"/><Relationship Id="rId28" Type="http://schemas.openxmlformats.org/officeDocument/2006/relationships/chartsheet" Target="chartsheets/sheet3.xml"/><Relationship Id="rId36" Type="http://schemas.openxmlformats.org/officeDocument/2006/relationships/worksheet" Target="worksheets/sheet32.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hartsheet" Target="chartsheets/sheet2.xml"/><Relationship Id="rId31" Type="http://schemas.openxmlformats.org/officeDocument/2006/relationships/worksheet" Target="worksheets/sheet28.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hartsheet" Target="chartsheets/sheet1.xml"/><Relationship Id="rId22" Type="http://schemas.openxmlformats.org/officeDocument/2006/relationships/worksheet" Target="worksheets/sheet20.xml"/><Relationship Id="rId27" Type="http://schemas.openxmlformats.org/officeDocument/2006/relationships/worksheet" Target="worksheets/sheet25.xml"/><Relationship Id="rId30" Type="http://schemas.openxmlformats.org/officeDocument/2006/relationships/worksheet" Target="worksheets/sheet27.xml"/><Relationship Id="rId35" Type="http://schemas.openxmlformats.org/officeDocument/2006/relationships/worksheet" Target="worksheets/sheet31.xml"/><Relationship Id="rId43" Type="http://schemas.openxmlformats.org/officeDocument/2006/relationships/externalLink" Target="externalLinks/externalLink1.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4.xml.rels><?xml version="1.0" encoding="UTF-8" standalone="yes"?>
<Relationships xmlns="http://schemas.openxmlformats.org/package/2006/relationships"><Relationship Id="rId1" Type="http://schemas.openxmlformats.org/officeDocument/2006/relationships/image" Target="../media/image3.jpg"/></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5.2668380655049099E-2"/>
          <c:y val="2.31724318366291E-2"/>
          <c:w val="0.918681362622914"/>
          <c:h val="0.86192746211402205"/>
        </c:manualLayout>
      </c:layout>
      <c:lineChart>
        <c:grouping val="standard"/>
        <c:varyColors val="0"/>
        <c:ser>
          <c:idx val="1"/>
          <c:order val="0"/>
          <c:tx>
            <c:strRef>
              <c:f>[4]Hoja3!$F$237</c:f>
              <c:strCache>
                <c:ptCount val="1"/>
                <c:pt idx="0">
                  <c:v>IGAE total</c:v>
                </c:pt>
              </c:strCache>
            </c:strRef>
          </c:tx>
          <c:spPr>
            <a:ln w="19050">
              <a:solidFill>
                <a:schemeClr val="tx1"/>
              </a:solidFill>
            </a:ln>
          </c:spPr>
          <c:marker>
            <c:symbol val="square"/>
            <c:size val="4"/>
            <c:spPr>
              <a:solidFill>
                <a:schemeClr val="tx1"/>
              </a:solidFill>
              <a:ln>
                <a:noFill/>
              </a:ln>
            </c:spPr>
          </c:marker>
          <c:cat>
            <c:strRef>
              <c:f>'G2'!$A$100:$A$239</c:f>
              <c:strCache>
                <c:ptCount val="140"/>
                <c:pt idx="0">
                  <c:v>2001/01</c:v>
                </c:pt>
                <c:pt idx="1">
                  <c:v>2001/02</c:v>
                </c:pt>
                <c:pt idx="2">
                  <c:v>2001/03</c:v>
                </c:pt>
                <c:pt idx="3">
                  <c:v>2001/04</c:v>
                </c:pt>
                <c:pt idx="4">
                  <c:v>2001/05</c:v>
                </c:pt>
                <c:pt idx="5">
                  <c:v>2001/06</c:v>
                </c:pt>
                <c:pt idx="6">
                  <c:v>2001/07</c:v>
                </c:pt>
                <c:pt idx="7">
                  <c:v>2001/08</c:v>
                </c:pt>
                <c:pt idx="8">
                  <c:v>2001/09</c:v>
                </c:pt>
                <c:pt idx="9">
                  <c:v>2001/10</c:v>
                </c:pt>
                <c:pt idx="10">
                  <c:v>2001/11</c:v>
                </c:pt>
                <c:pt idx="11">
                  <c:v>2001/12</c:v>
                </c:pt>
                <c:pt idx="12">
                  <c:v>2002/01</c:v>
                </c:pt>
                <c:pt idx="13">
                  <c:v>2002/02</c:v>
                </c:pt>
                <c:pt idx="14">
                  <c:v>2002/03</c:v>
                </c:pt>
                <c:pt idx="15">
                  <c:v>2002/04</c:v>
                </c:pt>
                <c:pt idx="16">
                  <c:v>2002/05</c:v>
                </c:pt>
                <c:pt idx="17">
                  <c:v>2002/06</c:v>
                </c:pt>
                <c:pt idx="18">
                  <c:v>2002/07</c:v>
                </c:pt>
                <c:pt idx="19">
                  <c:v>2002/08</c:v>
                </c:pt>
                <c:pt idx="20">
                  <c:v>2002/09</c:v>
                </c:pt>
                <c:pt idx="21">
                  <c:v>2002/10</c:v>
                </c:pt>
                <c:pt idx="22">
                  <c:v>2002/11</c:v>
                </c:pt>
                <c:pt idx="23">
                  <c:v>2002/12</c:v>
                </c:pt>
                <c:pt idx="24">
                  <c:v>2003/01</c:v>
                </c:pt>
                <c:pt idx="25">
                  <c:v>2003/02</c:v>
                </c:pt>
                <c:pt idx="26">
                  <c:v>2003/03</c:v>
                </c:pt>
                <c:pt idx="27">
                  <c:v>2003/04</c:v>
                </c:pt>
                <c:pt idx="28">
                  <c:v>2003/05</c:v>
                </c:pt>
                <c:pt idx="29">
                  <c:v>2003/06</c:v>
                </c:pt>
                <c:pt idx="30">
                  <c:v>2003/07</c:v>
                </c:pt>
                <c:pt idx="31">
                  <c:v>2003/08</c:v>
                </c:pt>
                <c:pt idx="32">
                  <c:v>2003/09</c:v>
                </c:pt>
                <c:pt idx="33">
                  <c:v>2003/10</c:v>
                </c:pt>
                <c:pt idx="34">
                  <c:v>2003/11</c:v>
                </c:pt>
                <c:pt idx="35">
                  <c:v>2003/12</c:v>
                </c:pt>
                <c:pt idx="36">
                  <c:v>2004/01</c:v>
                </c:pt>
                <c:pt idx="37">
                  <c:v>2004/02</c:v>
                </c:pt>
                <c:pt idx="38">
                  <c:v>2004/03</c:v>
                </c:pt>
                <c:pt idx="39">
                  <c:v>2004/04</c:v>
                </c:pt>
                <c:pt idx="40">
                  <c:v>2004/05</c:v>
                </c:pt>
                <c:pt idx="41">
                  <c:v>2004/06</c:v>
                </c:pt>
                <c:pt idx="42">
                  <c:v>2004/07</c:v>
                </c:pt>
                <c:pt idx="43">
                  <c:v>2004/08</c:v>
                </c:pt>
                <c:pt idx="44">
                  <c:v>2004/09</c:v>
                </c:pt>
                <c:pt idx="45">
                  <c:v>2004/10</c:v>
                </c:pt>
                <c:pt idx="46">
                  <c:v>2004/11</c:v>
                </c:pt>
                <c:pt idx="47">
                  <c:v>2004/12</c:v>
                </c:pt>
                <c:pt idx="48">
                  <c:v>2005/01</c:v>
                </c:pt>
                <c:pt idx="49">
                  <c:v>2005/02</c:v>
                </c:pt>
                <c:pt idx="50">
                  <c:v>2005/03</c:v>
                </c:pt>
                <c:pt idx="51">
                  <c:v>2005/04</c:v>
                </c:pt>
                <c:pt idx="52">
                  <c:v>2005/05</c:v>
                </c:pt>
                <c:pt idx="53">
                  <c:v>2005/06</c:v>
                </c:pt>
                <c:pt idx="54">
                  <c:v>2005/07</c:v>
                </c:pt>
                <c:pt idx="55">
                  <c:v>2005/08</c:v>
                </c:pt>
                <c:pt idx="56">
                  <c:v>2005/09</c:v>
                </c:pt>
                <c:pt idx="57">
                  <c:v>2005/10</c:v>
                </c:pt>
                <c:pt idx="58">
                  <c:v>2005/11</c:v>
                </c:pt>
                <c:pt idx="59">
                  <c:v>2005/12</c:v>
                </c:pt>
                <c:pt idx="60">
                  <c:v>2006/01</c:v>
                </c:pt>
                <c:pt idx="61">
                  <c:v>2006/02</c:v>
                </c:pt>
                <c:pt idx="62">
                  <c:v>2006/03</c:v>
                </c:pt>
                <c:pt idx="63">
                  <c:v>2006/04</c:v>
                </c:pt>
                <c:pt idx="64">
                  <c:v>2006/05</c:v>
                </c:pt>
                <c:pt idx="65">
                  <c:v>2006/06</c:v>
                </c:pt>
                <c:pt idx="66">
                  <c:v>2006/07</c:v>
                </c:pt>
                <c:pt idx="67">
                  <c:v>2006/08</c:v>
                </c:pt>
                <c:pt idx="68">
                  <c:v>2006/09</c:v>
                </c:pt>
                <c:pt idx="69">
                  <c:v>2006/10</c:v>
                </c:pt>
                <c:pt idx="70">
                  <c:v>2006/11</c:v>
                </c:pt>
                <c:pt idx="71">
                  <c:v>2006/12</c:v>
                </c:pt>
                <c:pt idx="72">
                  <c:v>2007/01</c:v>
                </c:pt>
                <c:pt idx="73">
                  <c:v>2007/02</c:v>
                </c:pt>
                <c:pt idx="74">
                  <c:v>2007/03</c:v>
                </c:pt>
                <c:pt idx="75">
                  <c:v>2007/04</c:v>
                </c:pt>
                <c:pt idx="76">
                  <c:v>2007/05</c:v>
                </c:pt>
                <c:pt idx="77">
                  <c:v>2007/06</c:v>
                </c:pt>
                <c:pt idx="78">
                  <c:v>2007/07</c:v>
                </c:pt>
                <c:pt idx="79">
                  <c:v>2007/08</c:v>
                </c:pt>
                <c:pt idx="80">
                  <c:v>2007/09</c:v>
                </c:pt>
                <c:pt idx="81">
                  <c:v>2007/10</c:v>
                </c:pt>
                <c:pt idx="82">
                  <c:v>2007/11</c:v>
                </c:pt>
                <c:pt idx="83">
                  <c:v>2007/12</c:v>
                </c:pt>
                <c:pt idx="84">
                  <c:v>2008/01</c:v>
                </c:pt>
                <c:pt idx="85">
                  <c:v>2008/02</c:v>
                </c:pt>
                <c:pt idx="86">
                  <c:v>2008/03</c:v>
                </c:pt>
                <c:pt idx="87">
                  <c:v>2008/04</c:v>
                </c:pt>
                <c:pt idx="88">
                  <c:v>2008/05</c:v>
                </c:pt>
                <c:pt idx="89">
                  <c:v>2008/06</c:v>
                </c:pt>
                <c:pt idx="90">
                  <c:v>2008/07</c:v>
                </c:pt>
                <c:pt idx="91">
                  <c:v>2008/08</c:v>
                </c:pt>
                <c:pt idx="92">
                  <c:v>2008/09</c:v>
                </c:pt>
                <c:pt idx="93">
                  <c:v>2008/10</c:v>
                </c:pt>
                <c:pt idx="94">
                  <c:v>2008/11</c:v>
                </c:pt>
                <c:pt idx="95">
                  <c:v>2008/12</c:v>
                </c:pt>
                <c:pt idx="96">
                  <c:v>2009/01p/</c:v>
                </c:pt>
                <c:pt idx="97">
                  <c:v>2009/02</c:v>
                </c:pt>
                <c:pt idx="98">
                  <c:v>2009/03</c:v>
                </c:pt>
                <c:pt idx="99">
                  <c:v>2009/04</c:v>
                </c:pt>
                <c:pt idx="100">
                  <c:v>2009/05</c:v>
                </c:pt>
                <c:pt idx="101">
                  <c:v>2009/06</c:v>
                </c:pt>
                <c:pt idx="102">
                  <c:v>2009/07</c:v>
                </c:pt>
                <c:pt idx="103">
                  <c:v>2009/08</c:v>
                </c:pt>
                <c:pt idx="104">
                  <c:v>2009/09</c:v>
                </c:pt>
                <c:pt idx="105">
                  <c:v>2009/10</c:v>
                </c:pt>
                <c:pt idx="106">
                  <c:v>2009/11</c:v>
                </c:pt>
                <c:pt idx="107">
                  <c:v>2009/12</c:v>
                </c:pt>
                <c:pt idx="108">
                  <c:v>2010/01</c:v>
                </c:pt>
                <c:pt idx="109">
                  <c:v>2010/02</c:v>
                </c:pt>
                <c:pt idx="110">
                  <c:v>2010/03</c:v>
                </c:pt>
                <c:pt idx="111">
                  <c:v>2010/04</c:v>
                </c:pt>
                <c:pt idx="112">
                  <c:v>2010/05</c:v>
                </c:pt>
                <c:pt idx="113">
                  <c:v>2010/06</c:v>
                </c:pt>
                <c:pt idx="114">
                  <c:v>2010/07</c:v>
                </c:pt>
                <c:pt idx="115">
                  <c:v>2010/08</c:v>
                </c:pt>
                <c:pt idx="116">
                  <c:v>2010/09</c:v>
                </c:pt>
                <c:pt idx="117">
                  <c:v>2010/10</c:v>
                </c:pt>
                <c:pt idx="118">
                  <c:v>2010/11</c:v>
                </c:pt>
                <c:pt idx="119">
                  <c:v>2010/12</c:v>
                </c:pt>
                <c:pt idx="120">
                  <c:v>2011/01</c:v>
                </c:pt>
                <c:pt idx="121">
                  <c:v>2011/02</c:v>
                </c:pt>
                <c:pt idx="122">
                  <c:v>2011/03</c:v>
                </c:pt>
                <c:pt idx="123">
                  <c:v>2011/04</c:v>
                </c:pt>
                <c:pt idx="124">
                  <c:v>2011/05</c:v>
                </c:pt>
                <c:pt idx="125">
                  <c:v>2011/06</c:v>
                </c:pt>
                <c:pt idx="126">
                  <c:v>2011/07</c:v>
                </c:pt>
                <c:pt idx="127">
                  <c:v>2011/08</c:v>
                </c:pt>
                <c:pt idx="128">
                  <c:v>2011/09</c:v>
                </c:pt>
                <c:pt idx="129">
                  <c:v>2011/10</c:v>
                </c:pt>
                <c:pt idx="130">
                  <c:v>2011/11</c:v>
                </c:pt>
                <c:pt idx="131">
                  <c:v>2011/12</c:v>
                </c:pt>
                <c:pt idx="132">
                  <c:v>2012/01</c:v>
                </c:pt>
                <c:pt idx="133">
                  <c:v>2012/02</c:v>
                </c:pt>
                <c:pt idx="134">
                  <c:v>2012/03</c:v>
                </c:pt>
                <c:pt idx="135">
                  <c:v>2012/04</c:v>
                </c:pt>
                <c:pt idx="136">
                  <c:v>2012/05</c:v>
                </c:pt>
                <c:pt idx="137">
                  <c:v>2012/06</c:v>
                </c:pt>
                <c:pt idx="138">
                  <c:v>2012/07</c:v>
                </c:pt>
                <c:pt idx="139">
                  <c:v>2012/08</c:v>
                </c:pt>
              </c:strCache>
            </c:strRef>
          </c:cat>
          <c:val>
            <c:numRef>
              <c:f>[4]Hoja3!$C$99:$C$238</c:f>
              <c:numCache>
                <c:formatCode>General</c:formatCode>
                <c:ptCount val="140"/>
                <c:pt idx="0">
                  <c:v>96.523319428874004</c:v>
                </c:pt>
                <c:pt idx="1">
                  <c:v>93.096969803451003</c:v>
                </c:pt>
                <c:pt idx="2">
                  <c:v>99.639440766698002</c:v>
                </c:pt>
                <c:pt idx="3">
                  <c:v>94.947827480667002</c:v>
                </c:pt>
                <c:pt idx="4">
                  <c:v>99.593546176090996</c:v>
                </c:pt>
                <c:pt idx="5">
                  <c:v>99.578688202326006</c:v>
                </c:pt>
                <c:pt idx="6">
                  <c:v>99.285287034332995</c:v>
                </c:pt>
                <c:pt idx="7">
                  <c:v>100.627970936846</c:v>
                </c:pt>
                <c:pt idx="8">
                  <c:v>96.419705833828999</c:v>
                </c:pt>
                <c:pt idx="9">
                  <c:v>100.545626428642</c:v>
                </c:pt>
                <c:pt idx="10">
                  <c:v>100.660665777807</c:v>
                </c:pt>
                <c:pt idx="11">
                  <c:v>98.806956250761004</c:v>
                </c:pt>
                <c:pt idx="12">
                  <c:v>94.185549282737995</c:v>
                </c:pt>
                <c:pt idx="13">
                  <c:v>91.899380089236004</c:v>
                </c:pt>
                <c:pt idx="14">
                  <c:v>95.398919735499007</c:v>
                </c:pt>
                <c:pt idx="15">
                  <c:v>99.168531656816995</c:v>
                </c:pt>
                <c:pt idx="16">
                  <c:v>100.48015760225699</c:v>
                </c:pt>
                <c:pt idx="17">
                  <c:v>98.729351797142002</c:v>
                </c:pt>
                <c:pt idx="18">
                  <c:v>100.744451290548</c:v>
                </c:pt>
                <c:pt idx="19">
                  <c:v>100.59213392363699</c:v>
                </c:pt>
                <c:pt idx="20">
                  <c:v>96.933868288062996</c:v>
                </c:pt>
                <c:pt idx="21">
                  <c:v>102.495241746242</c:v>
                </c:pt>
                <c:pt idx="22">
                  <c:v>100.77274454469</c:v>
                </c:pt>
                <c:pt idx="23">
                  <c:v>101.02552043106201</c:v>
                </c:pt>
                <c:pt idx="24">
                  <c:v>97.239042453438998</c:v>
                </c:pt>
                <c:pt idx="25">
                  <c:v>94.750508872598004</c:v>
                </c:pt>
                <c:pt idx="26">
                  <c:v>100.11259708156</c:v>
                </c:pt>
                <c:pt idx="27">
                  <c:v>97.880820204089005</c:v>
                </c:pt>
                <c:pt idx="28">
                  <c:v>100.85324481372599</c:v>
                </c:pt>
                <c:pt idx="29">
                  <c:v>100.728909074744</c:v>
                </c:pt>
                <c:pt idx="30">
                  <c:v>101.630927111544</c:v>
                </c:pt>
                <c:pt idx="31">
                  <c:v>99.507137405562005</c:v>
                </c:pt>
                <c:pt idx="32">
                  <c:v>98.127484090321005</c:v>
                </c:pt>
                <c:pt idx="33">
                  <c:v>103.145655824985</c:v>
                </c:pt>
                <c:pt idx="34">
                  <c:v>101.820647672166</c:v>
                </c:pt>
                <c:pt idx="35">
                  <c:v>104.203025395268</c:v>
                </c:pt>
                <c:pt idx="36">
                  <c:v>98.926017871330004</c:v>
                </c:pt>
                <c:pt idx="37">
                  <c:v>98.048528425830995</c:v>
                </c:pt>
                <c:pt idx="38">
                  <c:v>105.47465930664001</c:v>
                </c:pt>
                <c:pt idx="39">
                  <c:v>101.238433014788</c:v>
                </c:pt>
                <c:pt idx="40">
                  <c:v>104.17013099572701</c:v>
                </c:pt>
                <c:pt idx="41">
                  <c:v>105.719212204477</c:v>
                </c:pt>
                <c:pt idx="42">
                  <c:v>104.507344044299</c:v>
                </c:pt>
                <c:pt idx="43">
                  <c:v>104.98018470437</c:v>
                </c:pt>
                <c:pt idx="44">
                  <c:v>103.20614569062</c:v>
                </c:pt>
                <c:pt idx="45">
                  <c:v>105.83377999995101</c:v>
                </c:pt>
                <c:pt idx="46">
                  <c:v>108.952621879227</c:v>
                </c:pt>
                <c:pt idx="47">
                  <c:v>108.627861151738</c:v>
                </c:pt>
                <c:pt idx="48">
                  <c:v>102.50017835807699</c:v>
                </c:pt>
                <c:pt idx="49">
                  <c:v>101.243653494908</c:v>
                </c:pt>
                <c:pt idx="50">
                  <c:v>104.60993456232799</c:v>
                </c:pt>
                <c:pt idx="51">
                  <c:v>106.86565244551601</c:v>
                </c:pt>
                <c:pt idx="52">
                  <c:v>108.02546622738301</c:v>
                </c:pt>
                <c:pt idx="53">
                  <c:v>108.159355455407</c:v>
                </c:pt>
                <c:pt idx="54">
                  <c:v>106.58583723362</c:v>
                </c:pt>
                <c:pt idx="55">
                  <c:v>109.859881433091</c:v>
                </c:pt>
                <c:pt idx="56">
                  <c:v>107.402756208846</c:v>
                </c:pt>
                <c:pt idx="57">
                  <c:v>110.065069437113</c:v>
                </c:pt>
                <c:pt idx="58">
                  <c:v>112.617584551485</c:v>
                </c:pt>
                <c:pt idx="59">
                  <c:v>112.645911531571</c:v>
                </c:pt>
                <c:pt idx="60">
                  <c:v>109.347007451946</c:v>
                </c:pt>
                <c:pt idx="61">
                  <c:v>105.62032587988</c:v>
                </c:pt>
                <c:pt idx="62">
                  <c:v>113.168297817557</c:v>
                </c:pt>
                <c:pt idx="63">
                  <c:v>108.456372438812</c:v>
                </c:pt>
                <c:pt idx="64">
                  <c:v>115.765642921485</c:v>
                </c:pt>
                <c:pt idx="65">
                  <c:v>115.58870473708799</c:v>
                </c:pt>
                <c:pt idx="66">
                  <c:v>112.985096921937</c:v>
                </c:pt>
                <c:pt idx="67">
                  <c:v>115.466777035219</c:v>
                </c:pt>
                <c:pt idx="68">
                  <c:v>111.56406562844001</c:v>
                </c:pt>
                <c:pt idx="69">
                  <c:v>116.382304164922</c:v>
                </c:pt>
                <c:pt idx="70">
                  <c:v>116.683574634282</c:v>
                </c:pt>
                <c:pt idx="71">
                  <c:v>115.22072661191299</c:v>
                </c:pt>
                <c:pt idx="72">
                  <c:v>112.584630244038</c:v>
                </c:pt>
                <c:pt idx="73">
                  <c:v>108.33311452500701</c:v>
                </c:pt>
                <c:pt idx="74">
                  <c:v>116.43213116100399</c:v>
                </c:pt>
                <c:pt idx="75">
                  <c:v>112.068813860799</c:v>
                </c:pt>
                <c:pt idx="76">
                  <c:v>118.64467818943901</c:v>
                </c:pt>
                <c:pt idx="77">
                  <c:v>118.91276060836999</c:v>
                </c:pt>
                <c:pt idx="78">
                  <c:v>118.14207693016699</c:v>
                </c:pt>
                <c:pt idx="79">
                  <c:v>119.368570671455</c:v>
                </c:pt>
                <c:pt idx="80">
                  <c:v>114.548404460329</c:v>
                </c:pt>
                <c:pt idx="81">
                  <c:v>122.25522605125001</c:v>
                </c:pt>
                <c:pt idx="82">
                  <c:v>120.32292569549099</c:v>
                </c:pt>
                <c:pt idx="83">
                  <c:v>118.455282001648</c:v>
                </c:pt>
                <c:pt idx="84">
                  <c:v>116.353608319758</c:v>
                </c:pt>
                <c:pt idx="85">
                  <c:v>114.17369929176201</c:v>
                </c:pt>
                <c:pt idx="86">
                  <c:v>113.853118370609</c:v>
                </c:pt>
                <c:pt idx="87">
                  <c:v>119.610386128171</c:v>
                </c:pt>
                <c:pt idx="88">
                  <c:v>119.539435292178</c:v>
                </c:pt>
                <c:pt idx="89">
                  <c:v>119.619283014546</c:v>
                </c:pt>
                <c:pt idx="90">
                  <c:v>121.028446543847</c:v>
                </c:pt>
                <c:pt idx="91">
                  <c:v>119.37426101154099</c:v>
                </c:pt>
                <c:pt idx="92">
                  <c:v>116.710667455867</c:v>
                </c:pt>
                <c:pt idx="93">
                  <c:v>122.541548496421</c:v>
                </c:pt>
                <c:pt idx="94">
                  <c:v>118.12346834192</c:v>
                </c:pt>
                <c:pt idx="95">
                  <c:v>116.47365495152999</c:v>
                </c:pt>
                <c:pt idx="96">
                  <c:v>106.210141858706</c:v>
                </c:pt>
                <c:pt idx="97">
                  <c:v>103.089178109416</c:v>
                </c:pt>
                <c:pt idx="98">
                  <c:v>109.144747543094</c:v>
                </c:pt>
                <c:pt idx="99">
                  <c:v>105.76846997841</c:v>
                </c:pt>
                <c:pt idx="100">
                  <c:v>107.018269195988</c:v>
                </c:pt>
                <c:pt idx="101">
                  <c:v>111.00854958217499</c:v>
                </c:pt>
                <c:pt idx="102">
                  <c:v>113.546147378472</c:v>
                </c:pt>
                <c:pt idx="103">
                  <c:v>111.795214699032</c:v>
                </c:pt>
                <c:pt idx="104">
                  <c:v>111.41041764788901</c:v>
                </c:pt>
                <c:pt idx="105">
                  <c:v>116.099684309453</c:v>
                </c:pt>
                <c:pt idx="106">
                  <c:v>116.245004882323</c:v>
                </c:pt>
                <c:pt idx="107">
                  <c:v>117.13245892770701</c:v>
                </c:pt>
                <c:pt idx="108">
                  <c:v>109.078832015684</c:v>
                </c:pt>
                <c:pt idx="109">
                  <c:v>107.352493436304</c:v>
                </c:pt>
                <c:pt idx="110">
                  <c:v>117.145243978811</c:v>
                </c:pt>
                <c:pt idx="111">
                  <c:v>114.02403378758601</c:v>
                </c:pt>
                <c:pt idx="112">
                  <c:v>117.29111900586599</c:v>
                </c:pt>
                <c:pt idx="113">
                  <c:v>118.818234670246</c:v>
                </c:pt>
                <c:pt idx="114">
                  <c:v>118.738874711824</c:v>
                </c:pt>
                <c:pt idx="115">
                  <c:v>119.67945489987601</c:v>
                </c:pt>
                <c:pt idx="116">
                  <c:v>117.236833600745</c:v>
                </c:pt>
                <c:pt idx="117">
                  <c:v>121.274958152092</c:v>
                </c:pt>
                <c:pt idx="118">
                  <c:v>122.828421499889</c:v>
                </c:pt>
                <c:pt idx="119">
                  <c:v>121.60282554534</c:v>
                </c:pt>
                <c:pt idx="120">
                  <c:v>115.367062072574</c:v>
                </c:pt>
                <c:pt idx="121">
                  <c:v>112.34007715477701</c:v>
                </c:pt>
                <c:pt idx="122">
                  <c:v>121.983353585448</c:v>
                </c:pt>
                <c:pt idx="123">
                  <c:v>116.169161909849</c:v>
                </c:pt>
                <c:pt idx="124">
                  <c:v>122.3429035626</c:v>
                </c:pt>
                <c:pt idx="125">
                  <c:v>123.099881442944</c:v>
                </c:pt>
                <c:pt idx="126">
                  <c:v>123.010705286863</c:v>
                </c:pt>
                <c:pt idx="127">
                  <c:v>125.37029500865</c:v>
                </c:pt>
                <c:pt idx="128">
                  <c:v>122.823149034172</c:v>
                </c:pt>
                <c:pt idx="129">
                  <c:v>126.130593703382</c:v>
                </c:pt>
                <c:pt idx="130">
                  <c:v>127.829504347507</c:v>
                </c:pt>
                <c:pt idx="131">
                  <c:v>126.319109224138</c:v>
                </c:pt>
                <c:pt idx="132">
                  <c:v>120.34192951454899</c:v>
                </c:pt>
                <c:pt idx="133">
                  <c:v>119.194968588278</c:v>
                </c:pt>
                <c:pt idx="134">
                  <c:v>126.10126039970901</c:v>
                </c:pt>
                <c:pt idx="135">
                  <c:v>121.576943686001</c:v>
                </c:pt>
                <c:pt idx="136">
                  <c:v>127.50642221597001</c:v>
                </c:pt>
                <c:pt idx="137">
                  <c:v>127.640158154476</c:v>
                </c:pt>
                <c:pt idx="138">
                  <c:v>128.81158514780401</c:v>
                </c:pt>
                <c:pt idx="139">
                  <c:v>129.76458636153899</c:v>
                </c:pt>
              </c:numCache>
            </c:numRef>
          </c:val>
          <c:smooth val="0"/>
        </c:ser>
        <c:ser>
          <c:idx val="0"/>
          <c:order val="1"/>
          <c:tx>
            <c:strRef>
              <c:f>'G2'!$B$3</c:f>
              <c:strCache>
                <c:ptCount val="1"/>
                <c:pt idx="0">
                  <c:v> IGAE Actividades secundarias</c:v>
                </c:pt>
              </c:strCache>
            </c:strRef>
          </c:tx>
          <c:spPr>
            <a:ln w="19050">
              <a:prstDash val="dash"/>
            </a:ln>
          </c:spPr>
          <c:marker>
            <c:symbol val="circle"/>
            <c:size val="4"/>
          </c:marker>
          <c:cat>
            <c:strRef>
              <c:f>'G2'!$A$100:$A$239</c:f>
              <c:strCache>
                <c:ptCount val="140"/>
                <c:pt idx="0">
                  <c:v>2001/01</c:v>
                </c:pt>
                <c:pt idx="1">
                  <c:v>2001/02</c:v>
                </c:pt>
                <c:pt idx="2">
                  <c:v>2001/03</c:v>
                </c:pt>
                <c:pt idx="3">
                  <c:v>2001/04</c:v>
                </c:pt>
                <c:pt idx="4">
                  <c:v>2001/05</c:v>
                </c:pt>
                <c:pt idx="5">
                  <c:v>2001/06</c:v>
                </c:pt>
                <c:pt idx="6">
                  <c:v>2001/07</c:v>
                </c:pt>
                <c:pt idx="7">
                  <c:v>2001/08</c:v>
                </c:pt>
                <c:pt idx="8">
                  <c:v>2001/09</c:v>
                </c:pt>
                <c:pt idx="9">
                  <c:v>2001/10</c:v>
                </c:pt>
                <c:pt idx="10">
                  <c:v>2001/11</c:v>
                </c:pt>
                <c:pt idx="11">
                  <c:v>2001/12</c:v>
                </c:pt>
                <c:pt idx="12">
                  <c:v>2002/01</c:v>
                </c:pt>
                <c:pt idx="13">
                  <c:v>2002/02</c:v>
                </c:pt>
                <c:pt idx="14">
                  <c:v>2002/03</c:v>
                </c:pt>
                <c:pt idx="15">
                  <c:v>2002/04</c:v>
                </c:pt>
                <c:pt idx="16">
                  <c:v>2002/05</c:v>
                </c:pt>
                <c:pt idx="17">
                  <c:v>2002/06</c:v>
                </c:pt>
                <c:pt idx="18">
                  <c:v>2002/07</c:v>
                </c:pt>
                <c:pt idx="19">
                  <c:v>2002/08</c:v>
                </c:pt>
                <c:pt idx="20">
                  <c:v>2002/09</c:v>
                </c:pt>
                <c:pt idx="21">
                  <c:v>2002/10</c:v>
                </c:pt>
                <c:pt idx="22">
                  <c:v>2002/11</c:v>
                </c:pt>
                <c:pt idx="23">
                  <c:v>2002/12</c:v>
                </c:pt>
                <c:pt idx="24">
                  <c:v>2003/01</c:v>
                </c:pt>
                <c:pt idx="25">
                  <c:v>2003/02</c:v>
                </c:pt>
                <c:pt idx="26">
                  <c:v>2003/03</c:v>
                </c:pt>
                <c:pt idx="27">
                  <c:v>2003/04</c:v>
                </c:pt>
                <c:pt idx="28">
                  <c:v>2003/05</c:v>
                </c:pt>
                <c:pt idx="29">
                  <c:v>2003/06</c:v>
                </c:pt>
                <c:pt idx="30">
                  <c:v>2003/07</c:v>
                </c:pt>
                <c:pt idx="31">
                  <c:v>2003/08</c:v>
                </c:pt>
                <c:pt idx="32">
                  <c:v>2003/09</c:v>
                </c:pt>
                <c:pt idx="33">
                  <c:v>2003/10</c:v>
                </c:pt>
                <c:pt idx="34">
                  <c:v>2003/11</c:v>
                </c:pt>
                <c:pt idx="35">
                  <c:v>2003/12</c:v>
                </c:pt>
                <c:pt idx="36">
                  <c:v>2004/01</c:v>
                </c:pt>
                <c:pt idx="37">
                  <c:v>2004/02</c:v>
                </c:pt>
                <c:pt idx="38">
                  <c:v>2004/03</c:v>
                </c:pt>
                <c:pt idx="39">
                  <c:v>2004/04</c:v>
                </c:pt>
                <c:pt idx="40">
                  <c:v>2004/05</c:v>
                </c:pt>
                <c:pt idx="41">
                  <c:v>2004/06</c:v>
                </c:pt>
                <c:pt idx="42">
                  <c:v>2004/07</c:v>
                </c:pt>
                <c:pt idx="43">
                  <c:v>2004/08</c:v>
                </c:pt>
                <c:pt idx="44">
                  <c:v>2004/09</c:v>
                </c:pt>
                <c:pt idx="45">
                  <c:v>2004/10</c:v>
                </c:pt>
                <c:pt idx="46">
                  <c:v>2004/11</c:v>
                </c:pt>
                <c:pt idx="47">
                  <c:v>2004/12</c:v>
                </c:pt>
                <c:pt idx="48">
                  <c:v>2005/01</c:v>
                </c:pt>
                <c:pt idx="49">
                  <c:v>2005/02</c:v>
                </c:pt>
                <c:pt idx="50">
                  <c:v>2005/03</c:v>
                </c:pt>
                <c:pt idx="51">
                  <c:v>2005/04</c:v>
                </c:pt>
                <c:pt idx="52">
                  <c:v>2005/05</c:v>
                </c:pt>
                <c:pt idx="53">
                  <c:v>2005/06</c:v>
                </c:pt>
                <c:pt idx="54">
                  <c:v>2005/07</c:v>
                </c:pt>
                <c:pt idx="55">
                  <c:v>2005/08</c:v>
                </c:pt>
                <c:pt idx="56">
                  <c:v>2005/09</c:v>
                </c:pt>
                <c:pt idx="57">
                  <c:v>2005/10</c:v>
                </c:pt>
                <c:pt idx="58">
                  <c:v>2005/11</c:v>
                </c:pt>
                <c:pt idx="59">
                  <c:v>2005/12</c:v>
                </c:pt>
                <c:pt idx="60">
                  <c:v>2006/01</c:v>
                </c:pt>
                <c:pt idx="61">
                  <c:v>2006/02</c:v>
                </c:pt>
                <c:pt idx="62">
                  <c:v>2006/03</c:v>
                </c:pt>
                <c:pt idx="63">
                  <c:v>2006/04</c:v>
                </c:pt>
                <c:pt idx="64">
                  <c:v>2006/05</c:v>
                </c:pt>
                <c:pt idx="65">
                  <c:v>2006/06</c:v>
                </c:pt>
                <c:pt idx="66">
                  <c:v>2006/07</c:v>
                </c:pt>
                <c:pt idx="67">
                  <c:v>2006/08</c:v>
                </c:pt>
                <c:pt idx="68">
                  <c:v>2006/09</c:v>
                </c:pt>
                <c:pt idx="69">
                  <c:v>2006/10</c:v>
                </c:pt>
                <c:pt idx="70">
                  <c:v>2006/11</c:v>
                </c:pt>
                <c:pt idx="71">
                  <c:v>2006/12</c:v>
                </c:pt>
                <c:pt idx="72">
                  <c:v>2007/01</c:v>
                </c:pt>
                <c:pt idx="73">
                  <c:v>2007/02</c:v>
                </c:pt>
                <c:pt idx="74">
                  <c:v>2007/03</c:v>
                </c:pt>
                <c:pt idx="75">
                  <c:v>2007/04</c:v>
                </c:pt>
                <c:pt idx="76">
                  <c:v>2007/05</c:v>
                </c:pt>
                <c:pt idx="77">
                  <c:v>2007/06</c:v>
                </c:pt>
                <c:pt idx="78">
                  <c:v>2007/07</c:v>
                </c:pt>
                <c:pt idx="79">
                  <c:v>2007/08</c:v>
                </c:pt>
                <c:pt idx="80">
                  <c:v>2007/09</c:v>
                </c:pt>
                <c:pt idx="81">
                  <c:v>2007/10</c:v>
                </c:pt>
                <c:pt idx="82">
                  <c:v>2007/11</c:v>
                </c:pt>
                <c:pt idx="83">
                  <c:v>2007/12</c:v>
                </c:pt>
                <c:pt idx="84">
                  <c:v>2008/01</c:v>
                </c:pt>
                <c:pt idx="85">
                  <c:v>2008/02</c:v>
                </c:pt>
                <c:pt idx="86">
                  <c:v>2008/03</c:v>
                </c:pt>
                <c:pt idx="87">
                  <c:v>2008/04</c:v>
                </c:pt>
                <c:pt idx="88">
                  <c:v>2008/05</c:v>
                </c:pt>
                <c:pt idx="89">
                  <c:v>2008/06</c:v>
                </c:pt>
                <c:pt idx="90">
                  <c:v>2008/07</c:v>
                </c:pt>
                <c:pt idx="91">
                  <c:v>2008/08</c:v>
                </c:pt>
                <c:pt idx="92">
                  <c:v>2008/09</c:v>
                </c:pt>
                <c:pt idx="93">
                  <c:v>2008/10</c:v>
                </c:pt>
                <c:pt idx="94">
                  <c:v>2008/11</c:v>
                </c:pt>
                <c:pt idx="95">
                  <c:v>2008/12</c:v>
                </c:pt>
                <c:pt idx="96">
                  <c:v>2009/01p/</c:v>
                </c:pt>
                <c:pt idx="97">
                  <c:v>2009/02</c:v>
                </c:pt>
                <c:pt idx="98">
                  <c:v>2009/03</c:v>
                </c:pt>
                <c:pt idx="99">
                  <c:v>2009/04</c:v>
                </c:pt>
                <c:pt idx="100">
                  <c:v>2009/05</c:v>
                </c:pt>
                <c:pt idx="101">
                  <c:v>2009/06</c:v>
                </c:pt>
                <c:pt idx="102">
                  <c:v>2009/07</c:v>
                </c:pt>
                <c:pt idx="103">
                  <c:v>2009/08</c:v>
                </c:pt>
                <c:pt idx="104">
                  <c:v>2009/09</c:v>
                </c:pt>
                <c:pt idx="105">
                  <c:v>2009/10</c:v>
                </c:pt>
                <c:pt idx="106">
                  <c:v>2009/11</c:v>
                </c:pt>
                <c:pt idx="107">
                  <c:v>2009/12</c:v>
                </c:pt>
                <c:pt idx="108">
                  <c:v>2010/01</c:v>
                </c:pt>
                <c:pt idx="109">
                  <c:v>2010/02</c:v>
                </c:pt>
                <c:pt idx="110">
                  <c:v>2010/03</c:v>
                </c:pt>
                <c:pt idx="111">
                  <c:v>2010/04</c:v>
                </c:pt>
                <c:pt idx="112">
                  <c:v>2010/05</c:v>
                </c:pt>
                <c:pt idx="113">
                  <c:v>2010/06</c:v>
                </c:pt>
                <c:pt idx="114">
                  <c:v>2010/07</c:v>
                </c:pt>
                <c:pt idx="115">
                  <c:v>2010/08</c:v>
                </c:pt>
                <c:pt idx="116">
                  <c:v>2010/09</c:v>
                </c:pt>
                <c:pt idx="117">
                  <c:v>2010/10</c:v>
                </c:pt>
                <c:pt idx="118">
                  <c:v>2010/11</c:v>
                </c:pt>
                <c:pt idx="119">
                  <c:v>2010/12</c:v>
                </c:pt>
                <c:pt idx="120">
                  <c:v>2011/01</c:v>
                </c:pt>
                <c:pt idx="121">
                  <c:v>2011/02</c:v>
                </c:pt>
                <c:pt idx="122">
                  <c:v>2011/03</c:v>
                </c:pt>
                <c:pt idx="123">
                  <c:v>2011/04</c:v>
                </c:pt>
                <c:pt idx="124">
                  <c:v>2011/05</c:v>
                </c:pt>
                <c:pt idx="125">
                  <c:v>2011/06</c:v>
                </c:pt>
                <c:pt idx="126">
                  <c:v>2011/07</c:v>
                </c:pt>
                <c:pt idx="127">
                  <c:v>2011/08</c:v>
                </c:pt>
                <c:pt idx="128">
                  <c:v>2011/09</c:v>
                </c:pt>
                <c:pt idx="129">
                  <c:v>2011/10</c:v>
                </c:pt>
                <c:pt idx="130">
                  <c:v>2011/11</c:v>
                </c:pt>
                <c:pt idx="131">
                  <c:v>2011/12</c:v>
                </c:pt>
                <c:pt idx="132">
                  <c:v>2012/01</c:v>
                </c:pt>
                <c:pt idx="133">
                  <c:v>2012/02</c:v>
                </c:pt>
                <c:pt idx="134">
                  <c:v>2012/03</c:v>
                </c:pt>
                <c:pt idx="135">
                  <c:v>2012/04</c:v>
                </c:pt>
                <c:pt idx="136">
                  <c:v>2012/05</c:v>
                </c:pt>
                <c:pt idx="137">
                  <c:v>2012/06</c:v>
                </c:pt>
                <c:pt idx="138">
                  <c:v>2012/07</c:v>
                </c:pt>
                <c:pt idx="139">
                  <c:v>2012/08</c:v>
                </c:pt>
              </c:strCache>
            </c:strRef>
          </c:cat>
          <c:val>
            <c:numRef>
              <c:f>'G2'!$B$100:$B$239</c:f>
              <c:numCache>
                <c:formatCode>0.0</c:formatCode>
                <c:ptCount val="140"/>
                <c:pt idx="0">
                  <c:v>99.763488410568002</c:v>
                </c:pt>
                <c:pt idx="1">
                  <c:v>93.771163833396002</c:v>
                </c:pt>
                <c:pt idx="2">
                  <c:v>101.10091271289301</c:v>
                </c:pt>
                <c:pt idx="3">
                  <c:v>92.875741877893006</c:v>
                </c:pt>
                <c:pt idx="4">
                  <c:v>101.304792165028</c:v>
                </c:pt>
                <c:pt idx="5">
                  <c:v>101.23279075553999</c:v>
                </c:pt>
                <c:pt idx="6">
                  <c:v>101.70195552227101</c:v>
                </c:pt>
                <c:pt idx="7">
                  <c:v>103.868697621466</c:v>
                </c:pt>
                <c:pt idx="8">
                  <c:v>99.588662721595</c:v>
                </c:pt>
                <c:pt idx="9">
                  <c:v>102.05628958053001</c:v>
                </c:pt>
                <c:pt idx="10">
                  <c:v>101.013684831015</c:v>
                </c:pt>
                <c:pt idx="11">
                  <c:v>96.193465747060998</c:v>
                </c:pt>
                <c:pt idx="12">
                  <c:v>97.340677779646001</c:v>
                </c:pt>
                <c:pt idx="13">
                  <c:v>92.039376896633996</c:v>
                </c:pt>
                <c:pt idx="14">
                  <c:v>94.811077579759996</c:v>
                </c:pt>
                <c:pt idx="15">
                  <c:v>99.826484915321004</c:v>
                </c:pt>
                <c:pt idx="16">
                  <c:v>101.94280146373499</c:v>
                </c:pt>
                <c:pt idx="17">
                  <c:v>100.018395243499</c:v>
                </c:pt>
                <c:pt idx="18">
                  <c:v>102.325896503026</c:v>
                </c:pt>
                <c:pt idx="19">
                  <c:v>102.91254334945</c:v>
                </c:pt>
                <c:pt idx="20">
                  <c:v>98.988842740627007</c:v>
                </c:pt>
                <c:pt idx="21">
                  <c:v>104.406169309765</c:v>
                </c:pt>
                <c:pt idx="22">
                  <c:v>99.977094028904006</c:v>
                </c:pt>
                <c:pt idx="23">
                  <c:v>96.345929559403004</c:v>
                </c:pt>
                <c:pt idx="24">
                  <c:v>98.706245569263004</c:v>
                </c:pt>
                <c:pt idx="25">
                  <c:v>94.786833761980006</c:v>
                </c:pt>
                <c:pt idx="26">
                  <c:v>101.66570534139299</c:v>
                </c:pt>
                <c:pt idx="27">
                  <c:v>97.703366193058002</c:v>
                </c:pt>
                <c:pt idx="28">
                  <c:v>101.56243317917701</c:v>
                </c:pt>
                <c:pt idx="29">
                  <c:v>100.904304229525</c:v>
                </c:pt>
                <c:pt idx="30">
                  <c:v>101.9213488692</c:v>
                </c:pt>
                <c:pt idx="31">
                  <c:v>100.62920664187899</c:v>
                </c:pt>
                <c:pt idx="32">
                  <c:v>98.761486272015006</c:v>
                </c:pt>
                <c:pt idx="33">
                  <c:v>104.442117388309</c:v>
                </c:pt>
                <c:pt idx="34">
                  <c:v>99.259675205882004</c:v>
                </c:pt>
                <c:pt idx="35">
                  <c:v>99.657277858059004</c:v>
                </c:pt>
                <c:pt idx="36">
                  <c:v>99.548678712850005</c:v>
                </c:pt>
                <c:pt idx="37">
                  <c:v>97.748622262517003</c:v>
                </c:pt>
                <c:pt idx="38">
                  <c:v>107.33959905187901</c:v>
                </c:pt>
                <c:pt idx="39">
                  <c:v>100.604064608898</c:v>
                </c:pt>
                <c:pt idx="40">
                  <c:v>103.85833177727601</c:v>
                </c:pt>
                <c:pt idx="41">
                  <c:v>105.401504395937</c:v>
                </c:pt>
                <c:pt idx="42">
                  <c:v>104.355816407546</c:v>
                </c:pt>
                <c:pt idx="43">
                  <c:v>105.55691065454801</c:v>
                </c:pt>
                <c:pt idx="44">
                  <c:v>104.601770782233</c:v>
                </c:pt>
                <c:pt idx="45">
                  <c:v>107.22263358366</c:v>
                </c:pt>
                <c:pt idx="46">
                  <c:v>105.156618920393</c:v>
                </c:pt>
                <c:pt idx="47">
                  <c:v>103.25041291742799</c:v>
                </c:pt>
                <c:pt idx="48">
                  <c:v>102.663144546127</c:v>
                </c:pt>
                <c:pt idx="49">
                  <c:v>99.537972013672999</c:v>
                </c:pt>
                <c:pt idx="50">
                  <c:v>103.41175045086599</c:v>
                </c:pt>
                <c:pt idx="51">
                  <c:v>107.153172789819</c:v>
                </c:pt>
                <c:pt idx="52">
                  <c:v>108.46914311143</c:v>
                </c:pt>
                <c:pt idx="53">
                  <c:v>108.428352954961</c:v>
                </c:pt>
                <c:pt idx="54">
                  <c:v>103.714967253365</c:v>
                </c:pt>
                <c:pt idx="55">
                  <c:v>110.29170215801599</c:v>
                </c:pt>
                <c:pt idx="56">
                  <c:v>107.85605997912501</c:v>
                </c:pt>
                <c:pt idx="57">
                  <c:v>110.487863987766</c:v>
                </c:pt>
                <c:pt idx="58">
                  <c:v>109.766000010882</c:v>
                </c:pt>
                <c:pt idx="59">
                  <c:v>108.29369112299101</c:v>
                </c:pt>
                <c:pt idx="60">
                  <c:v>110.225908251392</c:v>
                </c:pt>
                <c:pt idx="61">
                  <c:v>104.729238163674</c:v>
                </c:pt>
                <c:pt idx="62">
                  <c:v>115.77927345227</c:v>
                </c:pt>
                <c:pt idx="63">
                  <c:v>107.845727078415</c:v>
                </c:pt>
                <c:pt idx="64">
                  <c:v>117.137315462705</c:v>
                </c:pt>
                <c:pt idx="65">
                  <c:v>116.948159568622</c:v>
                </c:pt>
                <c:pt idx="66">
                  <c:v>112.32107189936001</c:v>
                </c:pt>
                <c:pt idx="67">
                  <c:v>115.804000710344</c:v>
                </c:pt>
                <c:pt idx="68">
                  <c:v>112.817748840557</c:v>
                </c:pt>
                <c:pt idx="69">
                  <c:v>117.00787209488</c:v>
                </c:pt>
                <c:pt idx="70">
                  <c:v>113.97840538608</c:v>
                </c:pt>
                <c:pt idx="71">
                  <c:v>108.98101477393</c:v>
                </c:pt>
                <c:pt idx="72">
                  <c:v>112.838608660974</c:v>
                </c:pt>
                <c:pt idx="73">
                  <c:v>106.828826661764</c:v>
                </c:pt>
                <c:pt idx="74">
                  <c:v>119.317500320089</c:v>
                </c:pt>
                <c:pt idx="75">
                  <c:v>110.342379276139</c:v>
                </c:pt>
                <c:pt idx="76">
                  <c:v>119.087071750427</c:v>
                </c:pt>
                <c:pt idx="77">
                  <c:v>117.74957304668099</c:v>
                </c:pt>
                <c:pt idx="78">
                  <c:v>115.595028751934</c:v>
                </c:pt>
                <c:pt idx="79">
                  <c:v>118.479813960314</c:v>
                </c:pt>
                <c:pt idx="80">
                  <c:v>114.13785851412</c:v>
                </c:pt>
                <c:pt idx="81">
                  <c:v>121.035933296107</c:v>
                </c:pt>
                <c:pt idx="82">
                  <c:v>114.457125541293</c:v>
                </c:pt>
                <c:pt idx="83">
                  <c:v>111.176354496849</c:v>
                </c:pt>
                <c:pt idx="84">
                  <c:v>115.609852683228</c:v>
                </c:pt>
                <c:pt idx="85">
                  <c:v>113.050238946928</c:v>
                </c:pt>
                <c:pt idx="86">
                  <c:v>113.085325677288</c:v>
                </c:pt>
                <c:pt idx="87">
                  <c:v>117.632043141257</c:v>
                </c:pt>
                <c:pt idx="88">
                  <c:v>118.399068929797</c:v>
                </c:pt>
                <c:pt idx="89">
                  <c:v>117.26230072270199</c:v>
                </c:pt>
                <c:pt idx="90">
                  <c:v>115.46985595827</c:v>
                </c:pt>
                <c:pt idx="91">
                  <c:v>116.674301371261</c:v>
                </c:pt>
                <c:pt idx="92">
                  <c:v>112.99811942119599</c:v>
                </c:pt>
                <c:pt idx="93">
                  <c:v>120.60445270624901</c:v>
                </c:pt>
                <c:pt idx="94">
                  <c:v>111.16591452424299</c:v>
                </c:pt>
                <c:pt idx="95">
                  <c:v>107.149779417991</c:v>
                </c:pt>
                <c:pt idx="96">
                  <c:v>103.290120833499</c:v>
                </c:pt>
                <c:pt idx="97">
                  <c:v>99.122623703840006</c:v>
                </c:pt>
                <c:pt idx="98">
                  <c:v>106.638687172774</c:v>
                </c:pt>
                <c:pt idx="99">
                  <c:v>103.02766495225799</c:v>
                </c:pt>
                <c:pt idx="100">
                  <c:v>104.84971056567601</c:v>
                </c:pt>
                <c:pt idx="101">
                  <c:v>105.81654823678601</c:v>
                </c:pt>
                <c:pt idx="102">
                  <c:v>107.95919417039001</c:v>
                </c:pt>
                <c:pt idx="103">
                  <c:v>107.045940824992</c:v>
                </c:pt>
                <c:pt idx="104">
                  <c:v>106.313785849911</c:v>
                </c:pt>
                <c:pt idx="105">
                  <c:v>112.96102860822</c:v>
                </c:pt>
                <c:pt idx="106">
                  <c:v>108.55446285812199</c:v>
                </c:pt>
                <c:pt idx="107">
                  <c:v>107.762193874018</c:v>
                </c:pt>
                <c:pt idx="108">
                  <c:v>105.940786202813</c:v>
                </c:pt>
                <c:pt idx="109">
                  <c:v>103.262547157686</c:v>
                </c:pt>
                <c:pt idx="110">
                  <c:v>114.92162005188101</c:v>
                </c:pt>
                <c:pt idx="111">
                  <c:v>110.304887829309</c:v>
                </c:pt>
                <c:pt idx="112">
                  <c:v>114.352993324062</c:v>
                </c:pt>
                <c:pt idx="113">
                  <c:v>114.893039122833</c:v>
                </c:pt>
                <c:pt idx="114">
                  <c:v>113.025191285793</c:v>
                </c:pt>
                <c:pt idx="115">
                  <c:v>115.60968315545099</c:v>
                </c:pt>
                <c:pt idx="116">
                  <c:v>113.896033322791</c:v>
                </c:pt>
                <c:pt idx="117">
                  <c:v>117.78742945889201</c:v>
                </c:pt>
                <c:pt idx="118">
                  <c:v>115.12248130008599</c:v>
                </c:pt>
                <c:pt idx="119">
                  <c:v>113.240303315483</c:v>
                </c:pt>
                <c:pt idx="120">
                  <c:v>112.705806926707</c:v>
                </c:pt>
                <c:pt idx="121">
                  <c:v>108.57371592688</c:v>
                </c:pt>
                <c:pt idx="122">
                  <c:v>120.506622535302</c:v>
                </c:pt>
                <c:pt idx="123">
                  <c:v>112.54126504051401</c:v>
                </c:pt>
                <c:pt idx="124">
                  <c:v>119.640527367799</c:v>
                </c:pt>
                <c:pt idx="125">
                  <c:v>119.127817148658</c:v>
                </c:pt>
                <c:pt idx="126">
                  <c:v>116.73744204232401</c:v>
                </c:pt>
                <c:pt idx="127">
                  <c:v>119.75282044353401</c:v>
                </c:pt>
                <c:pt idx="128">
                  <c:v>118.148760547595</c:v>
                </c:pt>
                <c:pt idx="129">
                  <c:v>122.21951910942499</c:v>
                </c:pt>
                <c:pt idx="130">
                  <c:v>119.18217197775</c:v>
                </c:pt>
                <c:pt idx="131">
                  <c:v>116.822771316276</c:v>
                </c:pt>
                <c:pt idx="132">
                  <c:v>117.53686281186501</c:v>
                </c:pt>
                <c:pt idx="133">
                  <c:v>115.17428008428</c:v>
                </c:pt>
                <c:pt idx="134">
                  <c:v>124.03978258303501</c:v>
                </c:pt>
                <c:pt idx="135">
                  <c:v>116.728581468475</c:v>
                </c:pt>
                <c:pt idx="136">
                  <c:v>123.81346231696401</c:v>
                </c:pt>
                <c:pt idx="137">
                  <c:v>123.597173083599</c:v>
                </c:pt>
                <c:pt idx="138">
                  <c:v>122.564128140543</c:v>
                </c:pt>
                <c:pt idx="139">
                  <c:v>124.02971116875401</c:v>
                </c:pt>
              </c:numCache>
            </c:numRef>
          </c:val>
          <c:smooth val="0"/>
        </c:ser>
        <c:ser>
          <c:idx val="2"/>
          <c:order val="2"/>
          <c:tx>
            <c:strRef>
              <c:f>[4]Hoja3!$G$237</c:f>
              <c:strCache>
                <c:ptCount val="1"/>
                <c:pt idx="0">
                  <c:v>Índice de la actividad manufacturera</c:v>
                </c:pt>
              </c:strCache>
            </c:strRef>
          </c:tx>
          <c:spPr>
            <a:ln w="19050">
              <a:solidFill>
                <a:schemeClr val="tx1"/>
              </a:solidFill>
              <a:prstDash val="sysDot"/>
            </a:ln>
          </c:spPr>
          <c:marker>
            <c:symbol val="triangle"/>
            <c:size val="4"/>
            <c:spPr>
              <a:solidFill>
                <a:schemeClr val="tx1"/>
              </a:solidFill>
              <a:ln>
                <a:noFill/>
              </a:ln>
            </c:spPr>
          </c:marker>
          <c:cat>
            <c:strRef>
              <c:f>'G2'!$A$100:$A$239</c:f>
              <c:strCache>
                <c:ptCount val="140"/>
                <c:pt idx="0">
                  <c:v>2001/01</c:v>
                </c:pt>
                <c:pt idx="1">
                  <c:v>2001/02</c:v>
                </c:pt>
                <c:pt idx="2">
                  <c:v>2001/03</c:v>
                </c:pt>
                <c:pt idx="3">
                  <c:v>2001/04</c:v>
                </c:pt>
                <c:pt idx="4">
                  <c:v>2001/05</c:v>
                </c:pt>
                <c:pt idx="5">
                  <c:v>2001/06</c:v>
                </c:pt>
                <c:pt idx="6">
                  <c:v>2001/07</c:v>
                </c:pt>
                <c:pt idx="7">
                  <c:v>2001/08</c:v>
                </c:pt>
                <c:pt idx="8">
                  <c:v>2001/09</c:v>
                </c:pt>
                <c:pt idx="9">
                  <c:v>2001/10</c:v>
                </c:pt>
                <c:pt idx="10">
                  <c:v>2001/11</c:v>
                </c:pt>
                <c:pt idx="11">
                  <c:v>2001/12</c:v>
                </c:pt>
                <c:pt idx="12">
                  <c:v>2002/01</c:v>
                </c:pt>
                <c:pt idx="13">
                  <c:v>2002/02</c:v>
                </c:pt>
                <c:pt idx="14">
                  <c:v>2002/03</c:v>
                </c:pt>
                <c:pt idx="15">
                  <c:v>2002/04</c:v>
                </c:pt>
                <c:pt idx="16">
                  <c:v>2002/05</c:v>
                </c:pt>
                <c:pt idx="17">
                  <c:v>2002/06</c:v>
                </c:pt>
                <c:pt idx="18">
                  <c:v>2002/07</c:v>
                </c:pt>
                <c:pt idx="19">
                  <c:v>2002/08</c:v>
                </c:pt>
                <c:pt idx="20">
                  <c:v>2002/09</c:v>
                </c:pt>
                <c:pt idx="21">
                  <c:v>2002/10</c:v>
                </c:pt>
                <c:pt idx="22">
                  <c:v>2002/11</c:v>
                </c:pt>
                <c:pt idx="23">
                  <c:v>2002/12</c:v>
                </c:pt>
                <c:pt idx="24">
                  <c:v>2003/01</c:v>
                </c:pt>
                <c:pt idx="25">
                  <c:v>2003/02</c:v>
                </c:pt>
                <c:pt idx="26">
                  <c:v>2003/03</c:v>
                </c:pt>
                <c:pt idx="27">
                  <c:v>2003/04</c:v>
                </c:pt>
                <c:pt idx="28">
                  <c:v>2003/05</c:v>
                </c:pt>
                <c:pt idx="29">
                  <c:v>2003/06</c:v>
                </c:pt>
                <c:pt idx="30">
                  <c:v>2003/07</c:v>
                </c:pt>
                <c:pt idx="31">
                  <c:v>2003/08</c:v>
                </c:pt>
                <c:pt idx="32">
                  <c:v>2003/09</c:v>
                </c:pt>
                <c:pt idx="33">
                  <c:v>2003/10</c:v>
                </c:pt>
                <c:pt idx="34">
                  <c:v>2003/11</c:v>
                </c:pt>
                <c:pt idx="35">
                  <c:v>2003/12</c:v>
                </c:pt>
                <c:pt idx="36">
                  <c:v>2004/01</c:v>
                </c:pt>
                <c:pt idx="37">
                  <c:v>2004/02</c:v>
                </c:pt>
                <c:pt idx="38">
                  <c:v>2004/03</c:v>
                </c:pt>
                <c:pt idx="39">
                  <c:v>2004/04</c:v>
                </c:pt>
                <c:pt idx="40">
                  <c:v>2004/05</c:v>
                </c:pt>
                <c:pt idx="41">
                  <c:v>2004/06</c:v>
                </c:pt>
                <c:pt idx="42">
                  <c:v>2004/07</c:v>
                </c:pt>
                <c:pt idx="43">
                  <c:v>2004/08</c:v>
                </c:pt>
                <c:pt idx="44">
                  <c:v>2004/09</c:v>
                </c:pt>
                <c:pt idx="45">
                  <c:v>2004/10</c:v>
                </c:pt>
                <c:pt idx="46">
                  <c:v>2004/11</c:v>
                </c:pt>
                <c:pt idx="47">
                  <c:v>2004/12</c:v>
                </c:pt>
                <c:pt idx="48">
                  <c:v>2005/01</c:v>
                </c:pt>
                <c:pt idx="49">
                  <c:v>2005/02</c:v>
                </c:pt>
                <c:pt idx="50">
                  <c:v>2005/03</c:v>
                </c:pt>
                <c:pt idx="51">
                  <c:v>2005/04</c:v>
                </c:pt>
                <c:pt idx="52">
                  <c:v>2005/05</c:v>
                </c:pt>
                <c:pt idx="53">
                  <c:v>2005/06</c:v>
                </c:pt>
                <c:pt idx="54">
                  <c:v>2005/07</c:v>
                </c:pt>
                <c:pt idx="55">
                  <c:v>2005/08</c:v>
                </c:pt>
                <c:pt idx="56">
                  <c:v>2005/09</c:v>
                </c:pt>
                <c:pt idx="57">
                  <c:v>2005/10</c:v>
                </c:pt>
                <c:pt idx="58">
                  <c:v>2005/11</c:v>
                </c:pt>
                <c:pt idx="59">
                  <c:v>2005/12</c:v>
                </c:pt>
                <c:pt idx="60">
                  <c:v>2006/01</c:v>
                </c:pt>
                <c:pt idx="61">
                  <c:v>2006/02</c:v>
                </c:pt>
                <c:pt idx="62">
                  <c:v>2006/03</c:v>
                </c:pt>
                <c:pt idx="63">
                  <c:v>2006/04</c:v>
                </c:pt>
                <c:pt idx="64">
                  <c:v>2006/05</c:v>
                </c:pt>
                <c:pt idx="65">
                  <c:v>2006/06</c:v>
                </c:pt>
                <c:pt idx="66">
                  <c:v>2006/07</c:v>
                </c:pt>
                <c:pt idx="67">
                  <c:v>2006/08</c:v>
                </c:pt>
                <c:pt idx="68">
                  <c:v>2006/09</c:v>
                </c:pt>
                <c:pt idx="69">
                  <c:v>2006/10</c:v>
                </c:pt>
                <c:pt idx="70">
                  <c:v>2006/11</c:v>
                </c:pt>
                <c:pt idx="71">
                  <c:v>2006/12</c:v>
                </c:pt>
                <c:pt idx="72">
                  <c:v>2007/01</c:v>
                </c:pt>
                <c:pt idx="73">
                  <c:v>2007/02</c:v>
                </c:pt>
                <c:pt idx="74">
                  <c:v>2007/03</c:v>
                </c:pt>
                <c:pt idx="75">
                  <c:v>2007/04</c:v>
                </c:pt>
                <c:pt idx="76">
                  <c:v>2007/05</c:v>
                </c:pt>
                <c:pt idx="77">
                  <c:v>2007/06</c:v>
                </c:pt>
                <c:pt idx="78">
                  <c:v>2007/07</c:v>
                </c:pt>
                <c:pt idx="79">
                  <c:v>2007/08</c:v>
                </c:pt>
                <c:pt idx="80">
                  <c:v>2007/09</c:v>
                </c:pt>
                <c:pt idx="81">
                  <c:v>2007/10</c:v>
                </c:pt>
                <c:pt idx="82">
                  <c:v>2007/11</c:v>
                </c:pt>
                <c:pt idx="83">
                  <c:v>2007/12</c:v>
                </c:pt>
                <c:pt idx="84">
                  <c:v>2008/01</c:v>
                </c:pt>
                <c:pt idx="85">
                  <c:v>2008/02</c:v>
                </c:pt>
                <c:pt idx="86">
                  <c:v>2008/03</c:v>
                </c:pt>
                <c:pt idx="87">
                  <c:v>2008/04</c:v>
                </c:pt>
                <c:pt idx="88">
                  <c:v>2008/05</c:v>
                </c:pt>
                <c:pt idx="89">
                  <c:v>2008/06</c:v>
                </c:pt>
                <c:pt idx="90">
                  <c:v>2008/07</c:v>
                </c:pt>
                <c:pt idx="91">
                  <c:v>2008/08</c:v>
                </c:pt>
                <c:pt idx="92">
                  <c:v>2008/09</c:v>
                </c:pt>
                <c:pt idx="93">
                  <c:v>2008/10</c:v>
                </c:pt>
                <c:pt idx="94">
                  <c:v>2008/11</c:v>
                </c:pt>
                <c:pt idx="95">
                  <c:v>2008/12</c:v>
                </c:pt>
                <c:pt idx="96">
                  <c:v>2009/01p/</c:v>
                </c:pt>
                <c:pt idx="97">
                  <c:v>2009/02</c:v>
                </c:pt>
                <c:pt idx="98">
                  <c:v>2009/03</c:v>
                </c:pt>
                <c:pt idx="99">
                  <c:v>2009/04</c:v>
                </c:pt>
                <c:pt idx="100">
                  <c:v>2009/05</c:v>
                </c:pt>
                <c:pt idx="101">
                  <c:v>2009/06</c:v>
                </c:pt>
                <c:pt idx="102">
                  <c:v>2009/07</c:v>
                </c:pt>
                <c:pt idx="103">
                  <c:v>2009/08</c:v>
                </c:pt>
                <c:pt idx="104">
                  <c:v>2009/09</c:v>
                </c:pt>
                <c:pt idx="105">
                  <c:v>2009/10</c:v>
                </c:pt>
                <c:pt idx="106">
                  <c:v>2009/11</c:v>
                </c:pt>
                <c:pt idx="107">
                  <c:v>2009/12</c:v>
                </c:pt>
                <c:pt idx="108">
                  <c:v>2010/01</c:v>
                </c:pt>
                <c:pt idx="109">
                  <c:v>2010/02</c:v>
                </c:pt>
                <c:pt idx="110">
                  <c:v>2010/03</c:v>
                </c:pt>
                <c:pt idx="111">
                  <c:v>2010/04</c:v>
                </c:pt>
                <c:pt idx="112">
                  <c:v>2010/05</c:v>
                </c:pt>
                <c:pt idx="113">
                  <c:v>2010/06</c:v>
                </c:pt>
                <c:pt idx="114">
                  <c:v>2010/07</c:v>
                </c:pt>
                <c:pt idx="115">
                  <c:v>2010/08</c:v>
                </c:pt>
                <c:pt idx="116">
                  <c:v>2010/09</c:v>
                </c:pt>
                <c:pt idx="117">
                  <c:v>2010/10</c:v>
                </c:pt>
                <c:pt idx="118">
                  <c:v>2010/11</c:v>
                </c:pt>
                <c:pt idx="119">
                  <c:v>2010/12</c:v>
                </c:pt>
                <c:pt idx="120">
                  <c:v>2011/01</c:v>
                </c:pt>
                <c:pt idx="121">
                  <c:v>2011/02</c:v>
                </c:pt>
                <c:pt idx="122">
                  <c:v>2011/03</c:v>
                </c:pt>
                <c:pt idx="123">
                  <c:v>2011/04</c:v>
                </c:pt>
                <c:pt idx="124">
                  <c:v>2011/05</c:v>
                </c:pt>
                <c:pt idx="125">
                  <c:v>2011/06</c:v>
                </c:pt>
                <c:pt idx="126">
                  <c:v>2011/07</c:v>
                </c:pt>
                <c:pt idx="127">
                  <c:v>2011/08</c:v>
                </c:pt>
                <c:pt idx="128">
                  <c:v>2011/09</c:v>
                </c:pt>
                <c:pt idx="129">
                  <c:v>2011/10</c:v>
                </c:pt>
                <c:pt idx="130">
                  <c:v>2011/11</c:v>
                </c:pt>
                <c:pt idx="131">
                  <c:v>2011/12</c:v>
                </c:pt>
                <c:pt idx="132">
                  <c:v>2012/01</c:v>
                </c:pt>
                <c:pt idx="133">
                  <c:v>2012/02</c:v>
                </c:pt>
                <c:pt idx="134">
                  <c:v>2012/03</c:v>
                </c:pt>
                <c:pt idx="135">
                  <c:v>2012/04</c:v>
                </c:pt>
                <c:pt idx="136">
                  <c:v>2012/05</c:v>
                </c:pt>
                <c:pt idx="137">
                  <c:v>2012/06</c:v>
                </c:pt>
                <c:pt idx="138">
                  <c:v>2012/07</c:v>
                </c:pt>
                <c:pt idx="139">
                  <c:v>2012/08</c:v>
                </c:pt>
              </c:strCache>
            </c:strRef>
          </c:cat>
          <c:val>
            <c:numRef>
              <c:f>[4]Hoja3!$D$99:$D$238</c:f>
              <c:numCache>
                <c:formatCode>General</c:formatCode>
                <c:ptCount val="140"/>
                <c:pt idx="0">
                  <c:v>103.447842777533</c:v>
                </c:pt>
                <c:pt idx="1">
                  <c:v>99.083229295658995</c:v>
                </c:pt>
                <c:pt idx="2">
                  <c:v>107.209810140857</c:v>
                </c:pt>
                <c:pt idx="3">
                  <c:v>96.498389809410995</c:v>
                </c:pt>
                <c:pt idx="4">
                  <c:v>105.85343423176</c:v>
                </c:pt>
                <c:pt idx="5">
                  <c:v>105.08009169939</c:v>
                </c:pt>
                <c:pt idx="6">
                  <c:v>101.638753114295</c:v>
                </c:pt>
                <c:pt idx="7">
                  <c:v>104.96051090497799</c:v>
                </c:pt>
                <c:pt idx="8">
                  <c:v>101.063576917462</c:v>
                </c:pt>
                <c:pt idx="9">
                  <c:v>106.029450077039</c:v>
                </c:pt>
                <c:pt idx="10">
                  <c:v>104.697518258093</c:v>
                </c:pt>
                <c:pt idx="11">
                  <c:v>94.920045462085</c:v>
                </c:pt>
                <c:pt idx="12">
                  <c:v>99.117992173138006</c:v>
                </c:pt>
                <c:pt idx="13">
                  <c:v>96.038238396335004</c:v>
                </c:pt>
                <c:pt idx="14">
                  <c:v>98.864779052033995</c:v>
                </c:pt>
                <c:pt idx="15">
                  <c:v>103.822494668106</c:v>
                </c:pt>
                <c:pt idx="16">
                  <c:v>104.314098876039</c:v>
                </c:pt>
                <c:pt idx="17">
                  <c:v>102.255814458591</c:v>
                </c:pt>
                <c:pt idx="18">
                  <c:v>103.528368633274</c:v>
                </c:pt>
                <c:pt idx="19">
                  <c:v>103.93119689615401</c:v>
                </c:pt>
                <c:pt idx="20">
                  <c:v>100.05972808626601</c:v>
                </c:pt>
                <c:pt idx="21">
                  <c:v>106.76033328315199</c:v>
                </c:pt>
                <c:pt idx="22">
                  <c:v>103.380802239876</c:v>
                </c:pt>
                <c:pt idx="23">
                  <c:v>95.149588226022004</c:v>
                </c:pt>
                <c:pt idx="24">
                  <c:v>98.832235231807999</c:v>
                </c:pt>
                <c:pt idx="25">
                  <c:v>96.285931063190006</c:v>
                </c:pt>
                <c:pt idx="26">
                  <c:v>102.225872339419</c:v>
                </c:pt>
                <c:pt idx="27">
                  <c:v>97.959465577057998</c:v>
                </c:pt>
                <c:pt idx="28">
                  <c:v>101.486940080018</c:v>
                </c:pt>
                <c:pt idx="29">
                  <c:v>100.672430954175</c:v>
                </c:pt>
                <c:pt idx="30">
                  <c:v>100.069055175852</c:v>
                </c:pt>
                <c:pt idx="31">
                  <c:v>99.064812113627994</c:v>
                </c:pt>
                <c:pt idx="32">
                  <c:v>99.373652435398</c:v>
                </c:pt>
                <c:pt idx="33">
                  <c:v>105.19429727080301</c:v>
                </c:pt>
                <c:pt idx="34">
                  <c:v>100.366456317787</c:v>
                </c:pt>
                <c:pt idx="35">
                  <c:v>98.468852332804005</c:v>
                </c:pt>
                <c:pt idx="36">
                  <c:v>98.768282868821998</c:v>
                </c:pt>
                <c:pt idx="37">
                  <c:v>97.721355393419003</c:v>
                </c:pt>
                <c:pt idx="38">
                  <c:v>108.933478178645</c:v>
                </c:pt>
                <c:pt idx="39">
                  <c:v>101.066891296874</c:v>
                </c:pt>
                <c:pt idx="40">
                  <c:v>103.43381293949599</c:v>
                </c:pt>
                <c:pt idx="41">
                  <c:v>106.29406750987199</c:v>
                </c:pt>
                <c:pt idx="42">
                  <c:v>103.509372512129</c:v>
                </c:pt>
                <c:pt idx="43">
                  <c:v>105.745602475768</c:v>
                </c:pt>
                <c:pt idx="44">
                  <c:v>104.762226744673</c:v>
                </c:pt>
                <c:pt idx="45">
                  <c:v>107.411130721717</c:v>
                </c:pt>
                <c:pt idx="46">
                  <c:v>106.468321501974</c:v>
                </c:pt>
                <c:pt idx="47">
                  <c:v>103.090581669416</c:v>
                </c:pt>
                <c:pt idx="48">
                  <c:v>101.750867323284</c:v>
                </c:pt>
                <c:pt idx="49">
                  <c:v>101.641493995047</c:v>
                </c:pt>
                <c:pt idx="50">
                  <c:v>104.944085149261</c:v>
                </c:pt>
                <c:pt idx="51">
                  <c:v>108.746450529694</c:v>
                </c:pt>
                <c:pt idx="52">
                  <c:v>108.117987497938</c:v>
                </c:pt>
                <c:pt idx="53">
                  <c:v>108.57248514479799</c:v>
                </c:pt>
                <c:pt idx="54">
                  <c:v>103.805286783586</c:v>
                </c:pt>
                <c:pt idx="55">
                  <c:v>110.35536087449201</c:v>
                </c:pt>
                <c:pt idx="56">
                  <c:v>109.711877680806</c:v>
                </c:pt>
                <c:pt idx="57">
                  <c:v>112.888650473231</c:v>
                </c:pt>
                <c:pt idx="58">
                  <c:v>113.28589146691399</c:v>
                </c:pt>
                <c:pt idx="59">
                  <c:v>107.831414867584</c:v>
                </c:pt>
                <c:pt idx="60">
                  <c:v>110.37121331203799</c:v>
                </c:pt>
                <c:pt idx="61">
                  <c:v>106.453085463365</c:v>
                </c:pt>
                <c:pt idx="62">
                  <c:v>118.374207743165</c:v>
                </c:pt>
                <c:pt idx="63">
                  <c:v>107.60033226693299</c:v>
                </c:pt>
                <c:pt idx="64">
                  <c:v>117.98929800832499</c:v>
                </c:pt>
                <c:pt idx="65">
                  <c:v>119.2504328757</c:v>
                </c:pt>
                <c:pt idx="66">
                  <c:v>111.756128524153</c:v>
                </c:pt>
                <c:pt idx="67">
                  <c:v>117.380519734827</c:v>
                </c:pt>
                <c:pt idx="68">
                  <c:v>114.260945077771</c:v>
                </c:pt>
                <c:pt idx="69">
                  <c:v>118.61143017682301</c:v>
                </c:pt>
                <c:pt idx="70">
                  <c:v>117.463070064286</c:v>
                </c:pt>
                <c:pt idx="71">
                  <c:v>108.62938984001499</c:v>
                </c:pt>
                <c:pt idx="72">
                  <c:v>113.256402357811</c:v>
                </c:pt>
                <c:pt idx="73">
                  <c:v>108.610782194373</c:v>
                </c:pt>
                <c:pt idx="74">
                  <c:v>120.92010303167</c:v>
                </c:pt>
                <c:pt idx="75">
                  <c:v>110.48435561826101</c:v>
                </c:pt>
                <c:pt idx="76">
                  <c:v>119.692327486219</c:v>
                </c:pt>
                <c:pt idx="77">
                  <c:v>119.16869506835501</c:v>
                </c:pt>
                <c:pt idx="78">
                  <c:v>114.591899395192</c:v>
                </c:pt>
                <c:pt idx="79">
                  <c:v>122.074372717817</c:v>
                </c:pt>
                <c:pt idx="80">
                  <c:v>114.411657734464</c:v>
                </c:pt>
                <c:pt idx="81">
                  <c:v>122.789467880722</c:v>
                </c:pt>
                <c:pt idx="82">
                  <c:v>116.952898128157</c:v>
                </c:pt>
                <c:pt idx="83">
                  <c:v>108.88403169161499</c:v>
                </c:pt>
                <c:pt idx="84">
                  <c:v>116.002030854106</c:v>
                </c:pt>
                <c:pt idx="85">
                  <c:v>113.975853787324</c:v>
                </c:pt>
                <c:pt idx="86">
                  <c:v>112.260148724742</c:v>
                </c:pt>
                <c:pt idx="87">
                  <c:v>119.685690797115</c:v>
                </c:pt>
                <c:pt idx="88">
                  <c:v>118.01564592834301</c:v>
                </c:pt>
                <c:pt idx="89">
                  <c:v>118.16137649483601</c:v>
                </c:pt>
                <c:pt idx="90">
                  <c:v>113.98484297557999</c:v>
                </c:pt>
                <c:pt idx="91">
                  <c:v>116.809758183052</c:v>
                </c:pt>
                <c:pt idx="92">
                  <c:v>114.018262973215</c:v>
                </c:pt>
                <c:pt idx="93">
                  <c:v>121.91123419207101</c:v>
                </c:pt>
                <c:pt idx="94">
                  <c:v>112.224196711391</c:v>
                </c:pt>
                <c:pt idx="95">
                  <c:v>104.63823007176801</c:v>
                </c:pt>
                <c:pt idx="96">
                  <c:v>98.612925353169999</c:v>
                </c:pt>
                <c:pt idx="97">
                  <c:v>96.009077014639004</c:v>
                </c:pt>
                <c:pt idx="98">
                  <c:v>102.046456473508</c:v>
                </c:pt>
                <c:pt idx="99">
                  <c:v>99.553747776738007</c:v>
                </c:pt>
                <c:pt idx="100">
                  <c:v>99.151954838034996</c:v>
                </c:pt>
                <c:pt idx="101">
                  <c:v>101.65553470666001</c:v>
                </c:pt>
                <c:pt idx="102">
                  <c:v>103.82928717223599</c:v>
                </c:pt>
                <c:pt idx="103">
                  <c:v>104.394791023826</c:v>
                </c:pt>
                <c:pt idx="104">
                  <c:v>105.475959597493</c:v>
                </c:pt>
                <c:pt idx="105">
                  <c:v>113.96657917317999</c:v>
                </c:pt>
                <c:pt idx="106">
                  <c:v>111.314236927868</c:v>
                </c:pt>
                <c:pt idx="107">
                  <c:v>109.135551860302</c:v>
                </c:pt>
                <c:pt idx="108">
                  <c:v>105.041973786537</c:v>
                </c:pt>
                <c:pt idx="109">
                  <c:v>104.071085212718</c:v>
                </c:pt>
                <c:pt idx="110">
                  <c:v>116.024310771259</c:v>
                </c:pt>
                <c:pt idx="111">
                  <c:v>111.611273655228</c:v>
                </c:pt>
                <c:pt idx="112">
                  <c:v>113.826797422586</c:v>
                </c:pt>
                <c:pt idx="113">
                  <c:v>116.952778280907</c:v>
                </c:pt>
                <c:pt idx="114">
                  <c:v>112.802490885061</c:v>
                </c:pt>
                <c:pt idx="115">
                  <c:v>116.986110516921</c:v>
                </c:pt>
                <c:pt idx="116">
                  <c:v>115.27025272595399</c:v>
                </c:pt>
                <c:pt idx="117">
                  <c:v>120.405204475087</c:v>
                </c:pt>
                <c:pt idx="118">
                  <c:v>119.523719983022</c:v>
                </c:pt>
                <c:pt idx="119">
                  <c:v>115.69124158020701</c:v>
                </c:pt>
                <c:pt idx="120">
                  <c:v>113.50516313844901</c:v>
                </c:pt>
                <c:pt idx="121">
                  <c:v>111.47895261374499</c:v>
                </c:pt>
                <c:pt idx="122">
                  <c:v>124.36538166304</c:v>
                </c:pt>
                <c:pt idx="123">
                  <c:v>114.354364519036</c:v>
                </c:pt>
                <c:pt idx="124">
                  <c:v>121.467856359709</c:v>
                </c:pt>
                <c:pt idx="125">
                  <c:v>122.441239466518</c:v>
                </c:pt>
                <c:pt idx="126">
                  <c:v>118.11494496223899</c:v>
                </c:pt>
                <c:pt idx="127">
                  <c:v>122.54049228463001</c:v>
                </c:pt>
                <c:pt idx="128">
                  <c:v>121.21632816850099</c:v>
                </c:pt>
                <c:pt idx="129">
                  <c:v>125.33467134261799</c:v>
                </c:pt>
                <c:pt idx="130">
                  <c:v>124.284982444684</c:v>
                </c:pt>
                <c:pt idx="131">
                  <c:v>120.060022859588</c:v>
                </c:pt>
                <c:pt idx="132">
                  <c:v>120.32449979914399</c:v>
                </c:pt>
                <c:pt idx="133">
                  <c:v>119.42741410364501</c:v>
                </c:pt>
                <c:pt idx="134">
                  <c:v>128.337563858583</c:v>
                </c:pt>
                <c:pt idx="135">
                  <c:v>119.702551607033</c:v>
                </c:pt>
                <c:pt idx="136">
                  <c:v>126.546510061078</c:v>
                </c:pt>
                <c:pt idx="137">
                  <c:v>128.00458062876001</c:v>
                </c:pt>
                <c:pt idx="138">
                  <c:v>124.59320656198101</c:v>
                </c:pt>
                <c:pt idx="139">
                  <c:v>128.02407019123001</c:v>
                </c:pt>
              </c:numCache>
            </c:numRef>
          </c:val>
          <c:smooth val="0"/>
        </c:ser>
        <c:dLbls>
          <c:showLegendKey val="0"/>
          <c:showVal val="0"/>
          <c:showCatName val="0"/>
          <c:showSerName val="0"/>
          <c:showPercent val="0"/>
          <c:showBubbleSize val="0"/>
        </c:dLbls>
        <c:marker val="1"/>
        <c:smooth val="0"/>
        <c:axId val="84722816"/>
        <c:axId val="84724736"/>
      </c:lineChart>
      <c:catAx>
        <c:axId val="84722816"/>
        <c:scaling>
          <c:orientation val="minMax"/>
        </c:scaling>
        <c:delete val="0"/>
        <c:axPos val="b"/>
        <c:majorTickMark val="out"/>
        <c:minorTickMark val="none"/>
        <c:tickLblPos val="nextTo"/>
        <c:txPr>
          <a:bodyPr/>
          <a:lstStyle/>
          <a:p>
            <a:pPr>
              <a:defRPr sz="800"/>
            </a:pPr>
            <a:endParaRPr lang="es-MX"/>
          </a:p>
        </c:txPr>
        <c:crossAx val="84724736"/>
        <c:crosses val="autoZero"/>
        <c:auto val="1"/>
        <c:lblAlgn val="ctr"/>
        <c:lblOffset val="100"/>
        <c:tickLblSkip val="12"/>
        <c:noMultiLvlLbl val="0"/>
      </c:catAx>
      <c:valAx>
        <c:axId val="84724736"/>
        <c:scaling>
          <c:orientation val="minMax"/>
          <c:max val="130"/>
          <c:min val="90"/>
        </c:scaling>
        <c:delete val="0"/>
        <c:axPos val="l"/>
        <c:numFmt formatCode="General" sourceLinked="1"/>
        <c:majorTickMark val="out"/>
        <c:minorTickMark val="none"/>
        <c:tickLblPos val="nextTo"/>
        <c:txPr>
          <a:bodyPr/>
          <a:lstStyle/>
          <a:p>
            <a:pPr>
              <a:defRPr sz="800"/>
            </a:pPr>
            <a:endParaRPr lang="es-MX"/>
          </a:p>
        </c:txPr>
        <c:crossAx val="84722816"/>
        <c:crosses val="autoZero"/>
        <c:crossBetween val="between"/>
        <c:majorUnit val="10"/>
      </c:valAx>
    </c:plotArea>
    <c:legend>
      <c:legendPos val="r"/>
      <c:layout>
        <c:manualLayout>
          <c:xMode val="edge"/>
          <c:yMode val="edge"/>
          <c:x val="7.4368328958880098E-2"/>
          <c:y val="0.94103601633129197"/>
          <c:w val="0.90121052386699796"/>
          <c:h val="5.89639581765566E-2"/>
        </c:manualLayout>
      </c:layout>
      <c:overlay val="0"/>
      <c:txPr>
        <a:bodyPr/>
        <a:lstStyle/>
        <a:p>
          <a:pPr>
            <a:defRPr sz="800"/>
          </a:pPr>
          <a:endParaRPr lang="es-MX"/>
        </a:p>
      </c:txPr>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s-MX" sz="1800" b="1">
                <a:effectLst/>
              </a:rPr>
              <a:t>Gráfica 10</a:t>
            </a:r>
            <a:endParaRPr lang="es-MX" sz="1800">
              <a:effectLst/>
            </a:endParaRPr>
          </a:p>
          <a:p>
            <a:pPr>
              <a:defRPr/>
            </a:pPr>
            <a:r>
              <a:rPr lang="es-MX" sz="1800" b="0">
                <a:effectLst/>
              </a:rPr>
              <a:t>Comercio exterior de la manufactura mexicana: principales socios comerciales (2001-2012/08)</a:t>
            </a:r>
          </a:p>
        </c:rich>
      </c:tx>
      <c:layout/>
      <c:overlay val="0"/>
    </c:title>
    <c:autoTitleDeleted val="0"/>
    <c:plotArea>
      <c:layout/>
      <c:barChart>
        <c:barDir val="col"/>
        <c:grouping val="clustered"/>
        <c:varyColors val="0"/>
        <c:ser>
          <c:idx val="2"/>
          <c:order val="2"/>
          <c:tx>
            <c:strRef>
              <c:f>'C21'!$S$170</c:f>
              <c:strCache>
                <c:ptCount val="1"/>
                <c:pt idx="0">
                  <c:v>CHINA                    </c:v>
                </c:pt>
              </c:strCache>
            </c:strRef>
          </c:tx>
          <c:spPr>
            <a:solidFill>
              <a:schemeClr val="bg1">
                <a:lumMod val="85000"/>
              </a:schemeClr>
            </a:solidFill>
            <a:ln>
              <a:solidFill>
                <a:schemeClr val="tx1"/>
              </a:solidFill>
            </a:ln>
          </c:spPr>
          <c:invertIfNegative val="0"/>
          <c:cat>
            <c:strRef>
              <c:f>'C21'!$T$167:$AE$167</c:f>
              <c:strCache>
                <c:ptCount val="12"/>
                <c:pt idx="0">
                  <c:v>2001</c:v>
                </c:pt>
                <c:pt idx="1">
                  <c:v>2002</c:v>
                </c:pt>
                <c:pt idx="2">
                  <c:v>2003</c:v>
                </c:pt>
                <c:pt idx="3">
                  <c:v>2004</c:v>
                </c:pt>
                <c:pt idx="4">
                  <c:v>2005</c:v>
                </c:pt>
                <c:pt idx="5">
                  <c:v>2006</c:v>
                </c:pt>
                <c:pt idx="6">
                  <c:v>2007</c:v>
                </c:pt>
                <c:pt idx="7">
                  <c:v>2008</c:v>
                </c:pt>
                <c:pt idx="8">
                  <c:v>2009</c:v>
                </c:pt>
                <c:pt idx="9">
                  <c:v>2010</c:v>
                </c:pt>
                <c:pt idx="10">
                  <c:v>2011</c:v>
                </c:pt>
                <c:pt idx="11">
                  <c:v>ene-ag 2012</c:v>
                </c:pt>
              </c:strCache>
            </c:strRef>
          </c:cat>
          <c:val>
            <c:numRef>
              <c:f>'C21'!$T$170:$AE$170</c:f>
              <c:numCache>
                <c:formatCode>0.0</c:formatCode>
                <c:ptCount val="12"/>
                <c:pt idx="0">
                  <c:v>1.3998362908372288</c:v>
                </c:pt>
                <c:pt idx="1">
                  <c:v>2.213794476765194</c:v>
                </c:pt>
                <c:pt idx="2">
                  <c:v>3.3468374604869124</c:v>
                </c:pt>
                <c:pt idx="3">
                  <c:v>4.4637552300104204</c:v>
                </c:pt>
                <c:pt idx="4">
                  <c:v>5.0382808356579698</c:v>
                </c:pt>
                <c:pt idx="5">
                  <c:v>6.0968345142380462</c:v>
                </c:pt>
                <c:pt idx="6">
                  <c:v>6.8474093238550706</c:v>
                </c:pt>
                <c:pt idx="7">
                  <c:v>7.567510520052986</c:v>
                </c:pt>
                <c:pt idx="8">
                  <c:v>8.9771061710583986</c:v>
                </c:pt>
                <c:pt idx="9">
                  <c:v>9.7450094127753371</c:v>
                </c:pt>
                <c:pt idx="10">
                  <c:v>9.9489778708293759</c:v>
                </c:pt>
                <c:pt idx="11">
                  <c:v>9.8252349776705703</c:v>
                </c:pt>
              </c:numCache>
            </c:numRef>
          </c:val>
        </c:ser>
        <c:dLbls>
          <c:showLegendKey val="0"/>
          <c:showVal val="0"/>
          <c:showCatName val="0"/>
          <c:showSerName val="0"/>
          <c:showPercent val="0"/>
          <c:showBubbleSize val="0"/>
        </c:dLbls>
        <c:gapWidth val="75"/>
        <c:axId val="118840704"/>
        <c:axId val="118846976"/>
      </c:barChart>
      <c:lineChart>
        <c:grouping val="standard"/>
        <c:varyColors val="0"/>
        <c:ser>
          <c:idx val="0"/>
          <c:order val="0"/>
          <c:tx>
            <c:strRef>
              <c:f>'C21'!$S$168</c:f>
              <c:strCache>
                <c:ptCount val="1"/>
                <c:pt idx="0">
                  <c:v>ESTADOS UNIDOS DE AMERICA</c:v>
                </c:pt>
              </c:strCache>
            </c:strRef>
          </c:tx>
          <c:spPr>
            <a:ln>
              <a:solidFill>
                <a:schemeClr val="tx1"/>
              </a:solidFill>
            </a:ln>
          </c:spPr>
          <c:marker>
            <c:symbol val="circle"/>
            <c:size val="6"/>
            <c:spPr>
              <a:solidFill>
                <a:schemeClr val="tx1"/>
              </a:solidFill>
              <a:ln>
                <a:solidFill>
                  <a:schemeClr val="tx1"/>
                </a:solidFill>
              </a:ln>
            </c:spPr>
          </c:marker>
          <c:cat>
            <c:strRef>
              <c:f>'C21'!$T$167:$AE$167</c:f>
              <c:strCache>
                <c:ptCount val="12"/>
                <c:pt idx="0">
                  <c:v>2001</c:v>
                </c:pt>
                <c:pt idx="1">
                  <c:v>2002</c:v>
                </c:pt>
                <c:pt idx="2">
                  <c:v>2003</c:v>
                </c:pt>
                <c:pt idx="3">
                  <c:v>2004</c:v>
                </c:pt>
                <c:pt idx="4">
                  <c:v>2005</c:v>
                </c:pt>
                <c:pt idx="5">
                  <c:v>2006</c:v>
                </c:pt>
                <c:pt idx="6">
                  <c:v>2007</c:v>
                </c:pt>
                <c:pt idx="7">
                  <c:v>2008</c:v>
                </c:pt>
                <c:pt idx="8">
                  <c:v>2009</c:v>
                </c:pt>
                <c:pt idx="9">
                  <c:v>2010</c:v>
                </c:pt>
                <c:pt idx="10">
                  <c:v>2011</c:v>
                </c:pt>
                <c:pt idx="11">
                  <c:v>ene-ag 2012</c:v>
                </c:pt>
              </c:strCache>
            </c:strRef>
          </c:cat>
          <c:val>
            <c:numRef>
              <c:f>'C21'!$T$168:$AE$168</c:f>
              <c:numCache>
                <c:formatCode>0.0</c:formatCode>
                <c:ptCount val="12"/>
                <c:pt idx="0">
                  <c:v>79.073020962292745</c:v>
                </c:pt>
                <c:pt idx="1">
                  <c:v>76.747169522779743</c:v>
                </c:pt>
                <c:pt idx="2">
                  <c:v>75.802020297098366</c:v>
                </c:pt>
                <c:pt idx="3">
                  <c:v>72.296524344756207</c:v>
                </c:pt>
                <c:pt idx="4">
                  <c:v>69.171525147171224</c:v>
                </c:pt>
                <c:pt idx="5">
                  <c:v>67.278490891399727</c:v>
                </c:pt>
                <c:pt idx="6">
                  <c:v>65.140009668305197</c:v>
                </c:pt>
                <c:pt idx="7">
                  <c:v>62.95171137792569</c:v>
                </c:pt>
                <c:pt idx="8">
                  <c:v>62.56453938498565</c:v>
                </c:pt>
                <c:pt idx="9">
                  <c:v>62.397754391831292</c:v>
                </c:pt>
                <c:pt idx="10">
                  <c:v>61.864780357881109</c:v>
                </c:pt>
                <c:pt idx="11">
                  <c:v>62.031125691233747</c:v>
                </c:pt>
              </c:numCache>
            </c:numRef>
          </c:val>
          <c:smooth val="0"/>
        </c:ser>
        <c:ser>
          <c:idx val="1"/>
          <c:order val="1"/>
          <c:tx>
            <c:strRef>
              <c:f>'C21'!$S$169</c:f>
              <c:strCache>
                <c:ptCount val="1"/>
                <c:pt idx="0">
                  <c:v>UNION EUROPEA-15-       </c:v>
                </c:pt>
              </c:strCache>
            </c:strRef>
          </c:tx>
          <c:spPr>
            <a:ln>
              <a:solidFill>
                <a:schemeClr val="tx1"/>
              </a:solidFill>
              <a:prstDash val="sysDot"/>
            </a:ln>
          </c:spPr>
          <c:marker>
            <c:symbol val="triangle"/>
            <c:size val="8"/>
            <c:spPr>
              <a:solidFill>
                <a:schemeClr val="tx1"/>
              </a:solidFill>
              <a:ln>
                <a:solidFill>
                  <a:schemeClr val="tx1"/>
                </a:solidFill>
              </a:ln>
            </c:spPr>
          </c:marker>
          <c:cat>
            <c:strRef>
              <c:f>'C21'!$T$167:$AE$167</c:f>
              <c:strCache>
                <c:ptCount val="12"/>
                <c:pt idx="0">
                  <c:v>2001</c:v>
                </c:pt>
                <c:pt idx="1">
                  <c:v>2002</c:v>
                </c:pt>
                <c:pt idx="2">
                  <c:v>2003</c:v>
                </c:pt>
                <c:pt idx="3">
                  <c:v>2004</c:v>
                </c:pt>
                <c:pt idx="4">
                  <c:v>2005</c:v>
                </c:pt>
                <c:pt idx="5">
                  <c:v>2006</c:v>
                </c:pt>
                <c:pt idx="6">
                  <c:v>2007</c:v>
                </c:pt>
                <c:pt idx="7">
                  <c:v>2008</c:v>
                </c:pt>
                <c:pt idx="8">
                  <c:v>2009</c:v>
                </c:pt>
                <c:pt idx="9">
                  <c:v>2010</c:v>
                </c:pt>
                <c:pt idx="10">
                  <c:v>2011</c:v>
                </c:pt>
                <c:pt idx="11">
                  <c:v>ene-ag 2012</c:v>
                </c:pt>
              </c:strCache>
            </c:strRef>
          </c:cat>
          <c:val>
            <c:numRef>
              <c:f>'C21'!$T$169:$AE$169</c:f>
              <c:numCache>
                <c:formatCode>0.0</c:formatCode>
                <c:ptCount val="12"/>
                <c:pt idx="0">
                  <c:v>6.0492311764530875</c:v>
                </c:pt>
                <c:pt idx="1">
                  <c:v>5.8840803383539972</c:v>
                </c:pt>
                <c:pt idx="2">
                  <c:v>6.4240213778824256</c:v>
                </c:pt>
                <c:pt idx="3">
                  <c:v>6.5872090253979136</c:v>
                </c:pt>
                <c:pt idx="4">
                  <c:v>7.1124678334911433</c:v>
                </c:pt>
                <c:pt idx="5">
                  <c:v>6.8937548005761835</c:v>
                </c:pt>
                <c:pt idx="6">
                  <c:v>7.5745885852476036</c:v>
                </c:pt>
                <c:pt idx="7">
                  <c:v>8.1644708295026316</c:v>
                </c:pt>
                <c:pt idx="8">
                  <c:v>7.413616664702988</c:v>
                </c:pt>
                <c:pt idx="9">
                  <c:v>6.7271197706750732</c:v>
                </c:pt>
                <c:pt idx="10">
                  <c:v>7.1714812866313569</c:v>
                </c:pt>
                <c:pt idx="11">
                  <c:v>7.3651119656508515</c:v>
                </c:pt>
              </c:numCache>
            </c:numRef>
          </c:val>
          <c:smooth val="0"/>
        </c:ser>
        <c:ser>
          <c:idx val="3"/>
          <c:order val="3"/>
          <c:tx>
            <c:strRef>
              <c:f>'C21'!$S$171</c:f>
              <c:strCache>
                <c:ptCount val="1"/>
                <c:pt idx="0">
                  <c:v>RESTO</c:v>
                </c:pt>
              </c:strCache>
            </c:strRef>
          </c:tx>
          <c:spPr>
            <a:ln>
              <a:solidFill>
                <a:schemeClr val="bg1">
                  <a:lumMod val="50000"/>
                </a:schemeClr>
              </a:solidFill>
              <a:prstDash val="dash"/>
            </a:ln>
          </c:spPr>
          <c:marker>
            <c:spPr>
              <a:solidFill>
                <a:schemeClr val="bg1">
                  <a:lumMod val="50000"/>
                </a:schemeClr>
              </a:solidFill>
              <a:ln>
                <a:solidFill>
                  <a:schemeClr val="bg1">
                    <a:lumMod val="50000"/>
                  </a:schemeClr>
                </a:solidFill>
              </a:ln>
            </c:spPr>
          </c:marker>
          <c:cat>
            <c:strRef>
              <c:f>'C21'!$T$167:$AE$167</c:f>
              <c:strCache>
                <c:ptCount val="12"/>
                <c:pt idx="0">
                  <c:v>2001</c:v>
                </c:pt>
                <c:pt idx="1">
                  <c:v>2002</c:v>
                </c:pt>
                <c:pt idx="2">
                  <c:v>2003</c:v>
                </c:pt>
                <c:pt idx="3">
                  <c:v>2004</c:v>
                </c:pt>
                <c:pt idx="4">
                  <c:v>2005</c:v>
                </c:pt>
                <c:pt idx="5">
                  <c:v>2006</c:v>
                </c:pt>
                <c:pt idx="6">
                  <c:v>2007</c:v>
                </c:pt>
                <c:pt idx="7">
                  <c:v>2008</c:v>
                </c:pt>
                <c:pt idx="8">
                  <c:v>2009</c:v>
                </c:pt>
                <c:pt idx="9">
                  <c:v>2010</c:v>
                </c:pt>
                <c:pt idx="10">
                  <c:v>2011</c:v>
                </c:pt>
                <c:pt idx="11">
                  <c:v>ene-ag 2012</c:v>
                </c:pt>
              </c:strCache>
            </c:strRef>
          </c:cat>
          <c:val>
            <c:numRef>
              <c:f>'C21'!$T$171:$AE$171</c:f>
              <c:numCache>
                <c:formatCode>0.0</c:formatCode>
                <c:ptCount val="12"/>
                <c:pt idx="0">
                  <c:v>13.477911570416945</c:v>
                </c:pt>
                <c:pt idx="1">
                  <c:v>15.154955662101067</c:v>
                </c:pt>
                <c:pt idx="2">
                  <c:v>14.427120864532283</c:v>
                </c:pt>
                <c:pt idx="3">
                  <c:v>16.652511399835451</c:v>
                </c:pt>
                <c:pt idx="4">
                  <c:v>18.677726183679663</c:v>
                </c:pt>
                <c:pt idx="5">
                  <c:v>19.730919793786043</c:v>
                </c:pt>
                <c:pt idx="6">
                  <c:v>20.437992422592142</c:v>
                </c:pt>
                <c:pt idx="7">
                  <c:v>21.316307272518682</c:v>
                </c:pt>
                <c:pt idx="8">
                  <c:v>21.044737779252955</c:v>
                </c:pt>
                <c:pt idx="9">
                  <c:v>21.130116424718299</c:v>
                </c:pt>
                <c:pt idx="10">
                  <c:v>21.014760484658147</c:v>
                </c:pt>
                <c:pt idx="11">
                  <c:v>20.778527365444841</c:v>
                </c:pt>
              </c:numCache>
            </c:numRef>
          </c:val>
          <c:smooth val="0"/>
        </c:ser>
        <c:dLbls>
          <c:showLegendKey val="0"/>
          <c:showVal val="0"/>
          <c:showCatName val="0"/>
          <c:showSerName val="0"/>
          <c:showPercent val="0"/>
          <c:showBubbleSize val="0"/>
        </c:dLbls>
        <c:marker val="1"/>
        <c:smooth val="0"/>
        <c:axId val="118840704"/>
        <c:axId val="118846976"/>
      </c:lineChart>
      <c:catAx>
        <c:axId val="118840704"/>
        <c:scaling>
          <c:orientation val="minMax"/>
        </c:scaling>
        <c:delete val="0"/>
        <c:axPos val="b"/>
        <c:majorTickMark val="none"/>
        <c:minorTickMark val="none"/>
        <c:tickLblPos val="nextTo"/>
        <c:crossAx val="118846976"/>
        <c:crosses val="autoZero"/>
        <c:auto val="1"/>
        <c:lblAlgn val="ctr"/>
        <c:lblOffset val="100"/>
        <c:noMultiLvlLbl val="0"/>
      </c:catAx>
      <c:valAx>
        <c:axId val="118846976"/>
        <c:scaling>
          <c:orientation val="minMax"/>
          <c:max val="80"/>
        </c:scaling>
        <c:delete val="0"/>
        <c:axPos val="l"/>
        <c:majorGridlines/>
        <c:numFmt formatCode="0.0" sourceLinked="1"/>
        <c:majorTickMark val="none"/>
        <c:minorTickMark val="none"/>
        <c:tickLblPos val="nextTo"/>
        <c:spPr>
          <a:ln w="9525">
            <a:noFill/>
          </a:ln>
        </c:spPr>
        <c:crossAx val="118840704"/>
        <c:crosses val="autoZero"/>
        <c:crossBetween val="between"/>
      </c:valAx>
    </c:plotArea>
    <c:legend>
      <c:legendPos val="b"/>
      <c:layout/>
      <c:overlay val="0"/>
      <c:spPr>
        <a:ln>
          <a:noFill/>
        </a:ln>
      </c:spPr>
    </c:legend>
    <c:plotVisOnly val="1"/>
    <c:dispBlanksAs val="gap"/>
    <c:showDLblsOverMax val="0"/>
  </c:chart>
  <c:spPr>
    <a:ln>
      <a:noFill/>
    </a:ln>
  </c:spPr>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s-ES" sz="1600"/>
              <a:t>GRÁFICO 11</a:t>
            </a:r>
          </a:p>
          <a:p>
            <a:pPr>
              <a:defRPr sz="1600"/>
            </a:pPr>
            <a:r>
              <a:rPr lang="es-ES" sz="1600"/>
              <a:t>México: IED e inversión de cartera (participación sobre el total, porcentaje) (1996-2012)</a:t>
            </a:r>
          </a:p>
        </c:rich>
      </c:tx>
      <c:overlay val="0"/>
    </c:title>
    <c:autoTitleDeleted val="0"/>
    <c:plotArea>
      <c:layout>
        <c:manualLayout>
          <c:layoutTarget val="inner"/>
          <c:xMode val="edge"/>
          <c:yMode val="edge"/>
          <c:x val="5.6756975103545597E-2"/>
          <c:y val="0.23120162097001701"/>
          <c:w val="0.93698978198534399"/>
          <c:h val="0.72652209597578798"/>
        </c:manualLayout>
      </c:layout>
      <c:barChart>
        <c:barDir val="col"/>
        <c:grouping val="clustered"/>
        <c:varyColors val="0"/>
        <c:ser>
          <c:idx val="0"/>
          <c:order val="0"/>
          <c:tx>
            <c:strRef>
              <c:f>'G11'!$B$40</c:f>
              <c:strCache>
                <c:ptCount val="1"/>
                <c:pt idx="0">
                  <c:v>IED</c:v>
                </c:pt>
              </c:strCache>
            </c:strRef>
          </c:tx>
          <c:invertIfNegative val="0"/>
          <c:cat>
            <c:strRef>
              <c:f>'G11'!$A$42:$A$58</c:f>
              <c:strCach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2012/09</c:v>
                </c:pt>
              </c:strCache>
            </c:strRef>
          </c:cat>
          <c:val>
            <c:numRef>
              <c:f>'G11'!$B$42:$B$58</c:f>
              <c:numCache>
                <c:formatCode>#,##0.0</c:formatCode>
                <c:ptCount val="17"/>
                <c:pt idx="0">
                  <c:v>40.743732804887564</c:v>
                </c:pt>
                <c:pt idx="1">
                  <c:v>72.06781484648927</c:v>
                </c:pt>
                <c:pt idx="2">
                  <c:v>93.039800144748583</c:v>
                </c:pt>
                <c:pt idx="3">
                  <c:v>53.784191277318918</c:v>
                </c:pt>
                <c:pt idx="4">
                  <c:v>108.32159144978561</c:v>
                </c:pt>
                <c:pt idx="5">
                  <c:v>91.113243854115453</c:v>
                </c:pt>
                <c:pt idx="6">
                  <c:v>106.79483425630572</c:v>
                </c:pt>
                <c:pt idx="7">
                  <c:v>86.134680409976497</c:v>
                </c:pt>
                <c:pt idx="8">
                  <c:v>82.98851418869107</c:v>
                </c:pt>
                <c:pt idx="9">
                  <c:v>76.007934511322205</c:v>
                </c:pt>
                <c:pt idx="10">
                  <c:v>99.326794586786633</c:v>
                </c:pt>
                <c:pt idx="11">
                  <c:v>70.460181746751132</c:v>
                </c:pt>
                <c:pt idx="12">
                  <c:v>85.059118719496993</c:v>
                </c:pt>
                <c:pt idx="13">
                  <c:v>51.596508199265557</c:v>
                </c:pt>
                <c:pt idx="14">
                  <c:v>35.78610720336998</c:v>
                </c:pt>
                <c:pt idx="15">
                  <c:v>33.712434652149305</c:v>
                </c:pt>
                <c:pt idx="16">
                  <c:v>18.495591164850779</c:v>
                </c:pt>
              </c:numCache>
            </c:numRef>
          </c:val>
        </c:ser>
        <c:ser>
          <c:idx val="4"/>
          <c:order val="1"/>
          <c:tx>
            <c:strRef>
              <c:f>'G11'!$F$40</c:f>
              <c:strCache>
                <c:ptCount val="1"/>
                <c:pt idx="0">
                  <c:v>Inversión de cartera</c:v>
                </c:pt>
              </c:strCache>
            </c:strRef>
          </c:tx>
          <c:invertIfNegative val="0"/>
          <c:cat>
            <c:strRef>
              <c:f>'G11'!$A$42:$A$58</c:f>
              <c:strCach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2012/09</c:v>
                </c:pt>
              </c:strCache>
            </c:strRef>
          </c:cat>
          <c:val>
            <c:numRef>
              <c:f>'G11'!$F$42:$F$58</c:f>
              <c:numCache>
                <c:formatCode>#,##0.0</c:formatCode>
                <c:ptCount val="17"/>
                <c:pt idx="0">
                  <c:v>59.256267195112436</c:v>
                </c:pt>
                <c:pt idx="1">
                  <c:v>27.932185153510741</c:v>
                </c:pt>
                <c:pt idx="2">
                  <c:v>6.960198396577459</c:v>
                </c:pt>
                <c:pt idx="3">
                  <c:v>46.215808722681068</c:v>
                </c:pt>
                <c:pt idx="4">
                  <c:v>-8.3215908532841247</c:v>
                </c:pt>
                <c:pt idx="5">
                  <c:v>8.8867561458845472</c:v>
                </c:pt>
                <c:pt idx="6">
                  <c:v>-6.7948347031592942</c:v>
                </c:pt>
                <c:pt idx="7">
                  <c:v>13.865319590023507</c:v>
                </c:pt>
                <c:pt idx="8">
                  <c:v>17.011485143415054</c:v>
                </c:pt>
                <c:pt idx="9">
                  <c:v>23.992065799734586</c:v>
                </c:pt>
                <c:pt idx="10">
                  <c:v>0.67320541321336091</c:v>
                </c:pt>
                <c:pt idx="11">
                  <c:v>29.53981803195428</c:v>
                </c:pt>
                <c:pt idx="12">
                  <c:v>14.940880970917947</c:v>
                </c:pt>
                <c:pt idx="13">
                  <c:v>48.403491483846281</c:v>
                </c:pt>
                <c:pt idx="14">
                  <c:v>64.21389262586429</c:v>
                </c:pt>
                <c:pt idx="15">
                  <c:v>66.287565185953028</c:v>
                </c:pt>
                <c:pt idx="16">
                  <c:v>81.504408835149235</c:v>
                </c:pt>
              </c:numCache>
            </c:numRef>
          </c:val>
        </c:ser>
        <c:dLbls>
          <c:showLegendKey val="0"/>
          <c:showVal val="0"/>
          <c:showCatName val="0"/>
          <c:showSerName val="0"/>
          <c:showPercent val="0"/>
          <c:showBubbleSize val="0"/>
        </c:dLbls>
        <c:gapWidth val="150"/>
        <c:axId val="105898368"/>
        <c:axId val="105900288"/>
      </c:barChart>
      <c:catAx>
        <c:axId val="105898368"/>
        <c:scaling>
          <c:orientation val="minMax"/>
        </c:scaling>
        <c:delete val="0"/>
        <c:axPos val="b"/>
        <c:title>
          <c:tx>
            <c:rich>
              <a:bodyPr/>
              <a:lstStyle/>
              <a:p>
                <a:pPr>
                  <a:defRPr/>
                </a:pPr>
                <a:r>
                  <a:rPr lang="es-ES" b="0"/>
                  <a:t>Fuente: elaboración propia con base en Banxico (2012).</a:t>
                </a:r>
              </a:p>
            </c:rich>
          </c:tx>
          <c:overlay val="0"/>
        </c:title>
        <c:numFmt formatCode="General" sourceLinked="1"/>
        <c:majorTickMark val="out"/>
        <c:minorTickMark val="none"/>
        <c:tickLblPos val="nextTo"/>
        <c:crossAx val="105900288"/>
        <c:crosses val="autoZero"/>
        <c:auto val="1"/>
        <c:lblAlgn val="ctr"/>
        <c:lblOffset val="100"/>
        <c:noMultiLvlLbl val="0"/>
      </c:catAx>
      <c:valAx>
        <c:axId val="105900288"/>
        <c:scaling>
          <c:orientation val="minMax"/>
        </c:scaling>
        <c:delete val="0"/>
        <c:axPos val="l"/>
        <c:majorGridlines/>
        <c:numFmt formatCode="#,##0.0" sourceLinked="1"/>
        <c:majorTickMark val="out"/>
        <c:minorTickMark val="none"/>
        <c:tickLblPos val="nextTo"/>
        <c:crossAx val="105898368"/>
        <c:crosses val="autoZero"/>
        <c:crossBetween val="between"/>
      </c:valAx>
    </c:plotArea>
    <c:legend>
      <c:legendPos val="r"/>
      <c:layout>
        <c:manualLayout>
          <c:xMode val="edge"/>
          <c:yMode val="edge"/>
          <c:x val="0.39837103454553702"/>
          <c:y val="0.20703172689732999"/>
          <c:w val="0.32649754221473798"/>
          <c:h val="0.14633168013089301"/>
        </c:manualLayout>
      </c:layout>
      <c:overlay val="0"/>
      <c:txPr>
        <a:bodyPr/>
        <a:lstStyle/>
        <a:p>
          <a:pPr>
            <a:defRPr sz="1400" b="1" i="0" u="none" strike="noStrike" baseline="0">
              <a:solidFill>
                <a:srgbClr val="000000"/>
              </a:solidFill>
              <a:latin typeface="Calibri"/>
              <a:ea typeface="Calibri"/>
              <a:cs typeface="Calibri"/>
            </a:defRPr>
          </a:pPr>
          <a:endParaRPr lang="es-MX"/>
        </a:p>
      </c:txPr>
    </c:legend>
    <c:plotVisOnly val="1"/>
    <c:dispBlanksAs val="gap"/>
    <c:showDLblsOverMax val="0"/>
  </c:chart>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ES"/>
              <a:t>GRÁFICO 12</a:t>
            </a:r>
          </a:p>
          <a:p>
            <a:pPr>
              <a:defRPr/>
            </a:pPr>
            <a:r>
              <a:rPr lang="es-ES"/>
              <a:t>IED:</a:t>
            </a:r>
            <a:r>
              <a:rPr lang="es-ES" baseline="0"/>
              <a:t> SECTORES SELECCIONADOS (porcentaje sobre el total) (1999-2012/03)</a:t>
            </a:r>
            <a:endParaRPr lang="es-ES"/>
          </a:p>
        </c:rich>
      </c:tx>
      <c:layout/>
      <c:overlay val="0"/>
    </c:title>
    <c:autoTitleDeleted val="0"/>
    <c:plotArea>
      <c:layout>
        <c:manualLayout>
          <c:layoutTarget val="inner"/>
          <c:xMode val="edge"/>
          <c:yMode val="edge"/>
          <c:x val="2.1828528665321801E-2"/>
          <c:y val="0.11254908006971499"/>
          <c:w val="0.97817147133467797"/>
          <c:h val="0.78984317843304996"/>
        </c:manualLayout>
      </c:layout>
      <c:lineChart>
        <c:grouping val="standard"/>
        <c:varyColors val="0"/>
        <c:ser>
          <c:idx val="0"/>
          <c:order val="0"/>
          <c:tx>
            <c:strRef>
              <c:f>'G12'!$B$137</c:f>
              <c:strCache>
                <c:ptCount val="1"/>
                <c:pt idx="0">
                  <c:v>MANUFACTURA</c:v>
                </c:pt>
              </c:strCache>
            </c:strRef>
          </c:tx>
          <c:cat>
            <c:strRef>
              <c:f>'G12'!$C$136:$S$136</c:f>
              <c:strCache>
                <c:ptCount val="17"/>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2011/03</c:v>
                </c:pt>
                <c:pt idx="13">
                  <c:v>2011</c:v>
                </c:pt>
                <c:pt idx="14">
                  <c:v>2012/01</c:v>
                </c:pt>
                <c:pt idx="15">
                  <c:v>2012/02</c:v>
                </c:pt>
                <c:pt idx="16">
                  <c:v>2012/03</c:v>
                </c:pt>
              </c:strCache>
            </c:strRef>
          </c:cat>
          <c:val>
            <c:numRef>
              <c:f>'G12'!$C$137:$S$137</c:f>
              <c:numCache>
                <c:formatCode>General</c:formatCode>
                <c:ptCount val="17"/>
                <c:pt idx="0">
                  <c:v>66.05331859002915</c:v>
                </c:pt>
                <c:pt idx="1">
                  <c:v>55.758262337532983</c:v>
                </c:pt>
                <c:pt idx="2">
                  <c:v>19.794836554250082</c:v>
                </c:pt>
                <c:pt idx="3">
                  <c:v>36.147645526255602</c:v>
                </c:pt>
                <c:pt idx="4">
                  <c:v>51.821016745026405</c:v>
                </c:pt>
                <c:pt idx="5">
                  <c:v>55.84100903263802</c:v>
                </c:pt>
                <c:pt idx="6">
                  <c:v>45.181529249020556</c:v>
                </c:pt>
                <c:pt idx="7">
                  <c:v>49.934606667504049</c:v>
                </c:pt>
                <c:pt idx="8">
                  <c:v>43.10916529659351</c:v>
                </c:pt>
                <c:pt idx="9">
                  <c:v>28.901137369692837</c:v>
                </c:pt>
                <c:pt idx="10">
                  <c:v>35.044172888262189</c:v>
                </c:pt>
                <c:pt idx="11">
                  <c:v>56.499769669222154</c:v>
                </c:pt>
                <c:pt idx="12">
                  <c:v>57.536051852851287</c:v>
                </c:pt>
                <c:pt idx="13">
                  <c:v>46.238112239282103</c:v>
                </c:pt>
                <c:pt idx="14">
                  <c:v>41.638114527890934</c:v>
                </c:pt>
                <c:pt idx="15">
                  <c:v>36.849318696028774</c:v>
                </c:pt>
                <c:pt idx="16">
                  <c:v>37.697403828992918</c:v>
                </c:pt>
              </c:numCache>
            </c:numRef>
          </c:val>
          <c:smooth val="1"/>
        </c:ser>
        <c:ser>
          <c:idx val="1"/>
          <c:order val="1"/>
          <c:tx>
            <c:strRef>
              <c:f>'G12'!$B$138</c:f>
              <c:strCache>
                <c:ptCount val="1"/>
                <c:pt idx="0">
                  <c:v>SERVICIOS FINANCIEROS Y DE SEGUROS</c:v>
                </c:pt>
              </c:strCache>
            </c:strRef>
          </c:tx>
          <c:cat>
            <c:strRef>
              <c:f>'G12'!$C$136:$S$136</c:f>
              <c:strCache>
                <c:ptCount val="17"/>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2011/03</c:v>
                </c:pt>
                <c:pt idx="13">
                  <c:v>2011</c:v>
                </c:pt>
                <c:pt idx="14">
                  <c:v>2012/01</c:v>
                </c:pt>
                <c:pt idx="15">
                  <c:v>2012/02</c:v>
                </c:pt>
                <c:pt idx="16">
                  <c:v>2012/03</c:v>
                </c:pt>
              </c:strCache>
            </c:strRef>
          </c:cat>
          <c:val>
            <c:numRef>
              <c:f>'G12'!$C$138:$S$138</c:f>
              <c:numCache>
                <c:formatCode>General</c:formatCode>
                <c:ptCount val="17"/>
                <c:pt idx="0">
                  <c:v>2.9672258007440755</c:v>
                </c:pt>
                <c:pt idx="1">
                  <c:v>24.599706860358385</c:v>
                </c:pt>
                <c:pt idx="2">
                  <c:v>53.423928016316268</c:v>
                </c:pt>
                <c:pt idx="3">
                  <c:v>27.772679136194959</c:v>
                </c:pt>
                <c:pt idx="4">
                  <c:v>15.162774468582176</c:v>
                </c:pt>
                <c:pt idx="5">
                  <c:v>22.397220048836392</c:v>
                </c:pt>
                <c:pt idx="6">
                  <c:v>9.2319531855531594</c:v>
                </c:pt>
                <c:pt idx="7">
                  <c:v>19.437136470745532</c:v>
                </c:pt>
                <c:pt idx="8">
                  <c:v>20.484210858050258</c:v>
                </c:pt>
                <c:pt idx="9">
                  <c:v>23.339874566456693</c:v>
                </c:pt>
                <c:pt idx="10">
                  <c:v>15.564636715181463</c:v>
                </c:pt>
                <c:pt idx="11">
                  <c:v>9.1753989805354284</c:v>
                </c:pt>
                <c:pt idx="12">
                  <c:v>5.1611133588302494</c:v>
                </c:pt>
                <c:pt idx="13">
                  <c:v>11.861502970004926</c:v>
                </c:pt>
                <c:pt idx="14">
                  <c:v>19.759918656425601</c:v>
                </c:pt>
                <c:pt idx="15">
                  <c:v>20.471230965446154</c:v>
                </c:pt>
                <c:pt idx="16">
                  <c:v>0.73707801510188464</c:v>
                </c:pt>
              </c:numCache>
            </c:numRef>
          </c:val>
          <c:smooth val="1"/>
        </c:ser>
        <c:ser>
          <c:idx val="2"/>
          <c:order val="2"/>
          <c:tx>
            <c:strRef>
              <c:f>'G12'!$B$139</c:f>
              <c:strCache>
                <c:ptCount val="1"/>
                <c:pt idx="0">
                  <c:v>OTROS</c:v>
                </c:pt>
              </c:strCache>
            </c:strRef>
          </c:tx>
          <c:cat>
            <c:strRef>
              <c:f>'G12'!$C$136:$S$136</c:f>
              <c:strCache>
                <c:ptCount val="17"/>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2011/03</c:v>
                </c:pt>
                <c:pt idx="13">
                  <c:v>2011</c:v>
                </c:pt>
                <c:pt idx="14">
                  <c:v>2012/01</c:v>
                </c:pt>
                <c:pt idx="15">
                  <c:v>2012/02</c:v>
                </c:pt>
                <c:pt idx="16">
                  <c:v>2012/03</c:v>
                </c:pt>
              </c:strCache>
            </c:strRef>
          </c:cat>
          <c:val>
            <c:numRef>
              <c:f>'G12'!$C$139:$S$139</c:f>
              <c:numCache>
                <c:formatCode>General</c:formatCode>
                <c:ptCount val="17"/>
                <c:pt idx="0">
                  <c:v>30.979455609226775</c:v>
                </c:pt>
                <c:pt idx="1">
                  <c:v>19.642030802108632</c:v>
                </c:pt>
                <c:pt idx="2">
                  <c:v>26.78123542943365</c:v>
                </c:pt>
                <c:pt idx="3">
                  <c:v>36.079675337549439</c:v>
                </c:pt>
                <c:pt idx="4">
                  <c:v>33.016208786391417</c:v>
                </c:pt>
                <c:pt idx="5">
                  <c:v>21.761770918525588</c:v>
                </c:pt>
                <c:pt idx="6">
                  <c:v>45.586517565426284</c:v>
                </c:pt>
                <c:pt idx="7">
                  <c:v>30.628256861750419</c:v>
                </c:pt>
                <c:pt idx="8">
                  <c:v>36.406623845356236</c:v>
                </c:pt>
                <c:pt idx="9">
                  <c:v>47.758988063850474</c:v>
                </c:pt>
                <c:pt idx="10">
                  <c:v>49.391190396556354</c:v>
                </c:pt>
                <c:pt idx="11">
                  <c:v>34.32483135024242</c:v>
                </c:pt>
                <c:pt idx="12">
                  <c:v>37.302834788318464</c:v>
                </c:pt>
                <c:pt idx="13">
                  <c:v>41.90038479071297</c:v>
                </c:pt>
                <c:pt idx="14">
                  <c:v>38.601966815683468</c:v>
                </c:pt>
                <c:pt idx="15">
                  <c:v>42.679450338525072</c:v>
                </c:pt>
                <c:pt idx="16">
                  <c:v>61.565518155905195</c:v>
                </c:pt>
              </c:numCache>
            </c:numRef>
          </c:val>
          <c:smooth val="1"/>
        </c:ser>
        <c:dLbls>
          <c:showLegendKey val="0"/>
          <c:showVal val="0"/>
          <c:showCatName val="0"/>
          <c:showSerName val="0"/>
          <c:showPercent val="0"/>
          <c:showBubbleSize val="0"/>
        </c:dLbls>
        <c:marker val="1"/>
        <c:smooth val="0"/>
        <c:axId val="106119168"/>
        <c:axId val="106121088"/>
      </c:lineChart>
      <c:catAx>
        <c:axId val="106119168"/>
        <c:scaling>
          <c:orientation val="minMax"/>
        </c:scaling>
        <c:delete val="0"/>
        <c:axPos val="b"/>
        <c:title>
          <c:tx>
            <c:rich>
              <a:bodyPr/>
              <a:lstStyle/>
              <a:p>
                <a:pPr>
                  <a:defRPr sz="1200" b="0"/>
                </a:pPr>
                <a:r>
                  <a:rPr lang="es-ES" sz="1200" b="0"/>
                  <a:t>Fuente:</a:t>
                </a:r>
                <a:r>
                  <a:rPr lang="es-ES" sz="1200" b="0" baseline="0"/>
                  <a:t> elaboración propia con base en SE (2012/b).</a:t>
                </a:r>
                <a:endParaRPr lang="es-ES" sz="1200" b="0"/>
              </a:p>
            </c:rich>
          </c:tx>
          <c:layout/>
          <c:overlay val="0"/>
        </c:title>
        <c:majorTickMark val="out"/>
        <c:minorTickMark val="none"/>
        <c:tickLblPos val="nextTo"/>
        <c:txPr>
          <a:bodyPr/>
          <a:lstStyle/>
          <a:p>
            <a:pPr>
              <a:defRPr sz="1100"/>
            </a:pPr>
            <a:endParaRPr lang="es-MX"/>
          </a:p>
        </c:txPr>
        <c:crossAx val="106121088"/>
        <c:crosses val="autoZero"/>
        <c:auto val="1"/>
        <c:lblAlgn val="ctr"/>
        <c:lblOffset val="100"/>
        <c:noMultiLvlLbl val="0"/>
      </c:catAx>
      <c:valAx>
        <c:axId val="106121088"/>
        <c:scaling>
          <c:orientation val="minMax"/>
        </c:scaling>
        <c:delete val="0"/>
        <c:axPos val="l"/>
        <c:majorGridlines/>
        <c:numFmt formatCode="General" sourceLinked="1"/>
        <c:majorTickMark val="out"/>
        <c:minorTickMark val="none"/>
        <c:tickLblPos val="nextTo"/>
        <c:crossAx val="106119168"/>
        <c:crosses val="autoZero"/>
        <c:crossBetween val="between"/>
      </c:valAx>
    </c:plotArea>
    <c:legend>
      <c:legendPos val="r"/>
      <c:layout>
        <c:manualLayout>
          <c:xMode val="edge"/>
          <c:yMode val="edge"/>
          <c:x val="0.62507899633094599"/>
          <c:y val="0.56688595138029096"/>
          <c:w val="0.28383561031527099"/>
          <c:h val="0.18099184456933601"/>
        </c:manualLayout>
      </c:layout>
      <c:overlay val="0"/>
      <c:txPr>
        <a:bodyPr/>
        <a:lstStyle/>
        <a:p>
          <a:pPr>
            <a:defRPr sz="1600" b="1"/>
          </a:pPr>
          <a:endParaRPr lang="es-MX"/>
        </a:p>
      </c:txPr>
    </c:legend>
    <c:plotVisOnly val="1"/>
    <c:dispBlanksAs val="gap"/>
    <c:showDLblsOverMax val="0"/>
  </c:chart>
  <c:printSettings>
    <c:headerFooter/>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marker>
            <c:symbol val="none"/>
          </c:marker>
          <c:cat>
            <c:numRef>
              <c:f>'G13'!$D$15:$D$58</c:f>
              <c:numCache>
                <c:formatCode>General</c:formatCode>
                <c:ptCount val="44"/>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numCache>
            </c:numRef>
          </c:cat>
          <c:val>
            <c:numRef>
              <c:f>'G13'!$G$15:$G$58</c:f>
              <c:numCache>
                <c:formatCode>0.0</c:formatCode>
                <c:ptCount val="44"/>
                <c:pt idx="0">
                  <c:v>72.972428114334946</c:v>
                </c:pt>
                <c:pt idx="1">
                  <c:v>80.369490769204077</c:v>
                </c:pt>
                <c:pt idx="2">
                  <c:v>76.20167661317744</c:v>
                </c:pt>
                <c:pt idx="3">
                  <c:v>86.400714505093461</c:v>
                </c:pt>
                <c:pt idx="4">
                  <c:v>81.6269114770665</c:v>
                </c:pt>
                <c:pt idx="5">
                  <c:v>89.03464106677859</c:v>
                </c:pt>
                <c:pt idx="6">
                  <c:v>90.132020745148566</c:v>
                </c:pt>
                <c:pt idx="7">
                  <c:v>100</c:v>
                </c:pt>
                <c:pt idx="8">
                  <c:v>99.670604936403024</c:v>
                </c:pt>
                <c:pt idx="9">
                  <c:v>96.233521642005186</c:v>
                </c:pt>
                <c:pt idx="10">
                  <c:v>94.272217095215765</c:v>
                </c:pt>
                <c:pt idx="11">
                  <c:v>87.834743167515995</c:v>
                </c:pt>
                <c:pt idx="12">
                  <c:v>89.331890478730372</c:v>
                </c:pt>
                <c:pt idx="13">
                  <c:v>80.782481122336961</c:v>
                </c:pt>
                <c:pt idx="14">
                  <c:v>66.557382649499459</c:v>
                </c:pt>
                <c:pt idx="15">
                  <c:v>61.555709665306047</c:v>
                </c:pt>
                <c:pt idx="16">
                  <c:v>60.640014529351149</c:v>
                </c:pt>
                <c:pt idx="17">
                  <c:v>56.253251958705249</c:v>
                </c:pt>
                <c:pt idx="18">
                  <c:v>52.413093544415844</c:v>
                </c:pt>
                <c:pt idx="19">
                  <c:v>45.52722961135099</c:v>
                </c:pt>
                <c:pt idx="20">
                  <c:v>42.576587746508146</c:v>
                </c:pt>
                <c:pt idx="21">
                  <c:v>38.923078285480479</c:v>
                </c:pt>
                <c:pt idx="22">
                  <c:v>37.055456285488688</c:v>
                </c:pt>
                <c:pt idx="23">
                  <c:v>35.245319219900608</c:v>
                </c:pt>
                <c:pt idx="24">
                  <c:v>34.69487965067988</c:v>
                </c:pt>
                <c:pt idx="25">
                  <c:v>34.69392065290581</c:v>
                </c:pt>
                <c:pt idx="26">
                  <c:v>30.443007041284311</c:v>
                </c:pt>
                <c:pt idx="27">
                  <c:v>27.923420075525257</c:v>
                </c:pt>
                <c:pt idx="28">
                  <c:v>27.603426775152514</c:v>
                </c:pt>
                <c:pt idx="29">
                  <c:v>27.737784184729698</c:v>
                </c:pt>
                <c:pt idx="30">
                  <c:v>26.804701901613363</c:v>
                </c:pt>
                <c:pt idx="31">
                  <c:v>26.93651480126908</c:v>
                </c:pt>
                <c:pt idx="32">
                  <c:v>27.083056426460484</c:v>
                </c:pt>
                <c:pt idx="33">
                  <c:v>27.276909861341732</c:v>
                </c:pt>
                <c:pt idx="34">
                  <c:v>27.262502632798718</c:v>
                </c:pt>
                <c:pt idx="35">
                  <c:v>27.152153705029207</c:v>
                </c:pt>
                <c:pt idx="36">
                  <c:v>27.279938640564243</c:v>
                </c:pt>
                <c:pt idx="37">
                  <c:v>27.378990649725448</c:v>
                </c:pt>
                <c:pt idx="38">
                  <c:v>27.357659382083536</c:v>
                </c:pt>
                <c:pt idx="39">
                  <c:v>27.073185717083248</c:v>
                </c:pt>
                <c:pt idx="40">
                  <c:v>26.893366551104208</c:v>
                </c:pt>
                <c:pt idx="41">
                  <c:v>27.072475648185719</c:v>
                </c:pt>
                <c:pt idx="42">
                  <c:v>27.255706382972093</c:v>
                </c:pt>
                <c:pt idx="43">
                  <c:v>27.378293128462346</c:v>
                </c:pt>
              </c:numCache>
            </c:numRef>
          </c:val>
          <c:smooth val="0"/>
        </c:ser>
        <c:dLbls>
          <c:showLegendKey val="0"/>
          <c:showVal val="0"/>
          <c:showCatName val="0"/>
          <c:showSerName val="0"/>
          <c:showPercent val="0"/>
          <c:showBubbleSize val="0"/>
        </c:dLbls>
        <c:marker val="1"/>
        <c:smooth val="0"/>
        <c:axId val="106150912"/>
        <c:axId val="106160896"/>
      </c:lineChart>
      <c:catAx>
        <c:axId val="106150912"/>
        <c:scaling>
          <c:orientation val="minMax"/>
        </c:scaling>
        <c:delete val="0"/>
        <c:axPos val="b"/>
        <c:numFmt formatCode="General" sourceLinked="1"/>
        <c:majorTickMark val="out"/>
        <c:minorTickMark val="none"/>
        <c:tickLblPos val="nextTo"/>
        <c:crossAx val="106160896"/>
        <c:crosses val="autoZero"/>
        <c:auto val="1"/>
        <c:lblAlgn val="ctr"/>
        <c:lblOffset val="100"/>
        <c:tickLblSkip val="2"/>
        <c:noMultiLvlLbl val="0"/>
      </c:catAx>
      <c:valAx>
        <c:axId val="106160896"/>
        <c:scaling>
          <c:orientation val="minMax"/>
          <c:max val="100"/>
        </c:scaling>
        <c:delete val="0"/>
        <c:axPos val="l"/>
        <c:numFmt formatCode="0.0" sourceLinked="1"/>
        <c:majorTickMark val="out"/>
        <c:minorTickMark val="none"/>
        <c:tickLblPos val="nextTo"/>
        <c:crossAx val="106150912"/>
        <c:crosses val="autoZero"/>
        <c:crossBetween val="between"/>
      </c:val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641933213200101E-2"/>
          <c:y val="4.6703149034475297E-2"/>
          <c:w val="0.97410227621712797"/>
          <c:h val="0.921045522904408"/>
        </c:manualLayout>
      </c:layout>
      <c:barChart>
        <c:barDir val="col"/>
        <c:grouping val="clustered"/>
        <c:varyColors val="0"/>
        <c:ser>
          <c:idx val="1"/>
          <c:order val="0"/>
          <c:spPr>
            <a:blipFill>
              <a:blip xmlns:r="http://schemas.openxmlformats.org/officeDocument/2006/relationships" r:embed="rId1"/>
              <a:stretch>
                <a:fillRect/>
              </a:stretch>
            </a:blipFill>
          </c:spPr>
          <c:invertIfNegative val="0"/>
          <c:pictureOptions>
            <c:pictureFormat val="stackScale"/>
          </c:pictureOptions>
          <c:dLbls>
            <c:txPr>
              <a:bodyPr/>
              <a:lstStyle/>
              <a:p>
                <a:pPr>
                  <a:defRPr sz="800"/>
                </a:pPr>
                <a:endParaRPr lang="es-MX"/>
              </a:p>
            </c:txPr>
            <c:showLegendKey val="0"/>
            <c:showVal val="1"/>
            <c:showCatName val="0"/>
            <c:showSerName val="0"/>
            <c:showPercent val="0"/>
            <c:showBubbleSize val="0"/>
            <c:showLeaderLines val="0"/>
          </c:dLbls>
          <c:cat>
            <c:numRef>
              <c:f>G12a!$A$4:$A$23</c:f>
              <c:numCache>
                <c:formatCode>General</c:formatCode>
                <c:ptCount val="20"/>
                <c:pt idx="0">
                  <c:v>1965</c:v>
                </c:pt>
                <c:pt idx="1">
                  <c:v>1970</c:v>
                </c:pt>
                <c:pt idx="2">
                  <c:v>1975</c:v>
                </c:pt>
                <c:pt idx="3">
                  <c:v>1979</c:v>
                </c:pt>
                <c:pt idx="4">
                  <c:v>1984</c:v>
                </c:pt>
                <c:pt idx="5">
                  <c:v>1994</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numCache>
            </c:numRef>
          </c:cat>
          <c:val>
            <c:numRef>
              <c:f>G12a!$D$4:$D$23</c:f>
              <c:numCache>
                <c:formatCode>0.0</c:formatCode>
                <c:ptCount val="20"/>
                <c:pt idx="0">
                  <c:v>14.763485477178422</c:v>
                </c:pt>
                <c:pt idx="1">
                  <c:v>23.082644628099182</c:v>
                </c:pt>
                <c:pt idx="2">
                  <c:v>21.586557248925356</c:v>
                </c:pt>
                <c:pt idx="3">
                  <c:v>28.676083313382815</c:v>
                </c:pt>
                <c:pt idx="4">
                  <c:v>31.850952380952382</c:v>
                </c:pt>
                <c:pt idx="5">
                  <c:v>18.626666666666669</c:v>
                </c:pt>
                <c:pt idx="6">
                  <c:v>10.221994426113978</c:v>
                </c:pt>
                <c:pt idx="7">
                  <c:v>10.816471095506483</c:v>
                </c:pt>
                <c:pt idx="8">
                  <c:v>10.771833247319227</c:v>
                </c:pt>
                <c:pt idx="9">
                  <c:v>10.444701429772918</c:v>
                </c:pt>
                <c:pt idx="10">
                  <c:v>10.095779852197587</c:v>
                </c:pt>
                <c:pt idx="11">
                  <c:v>9.5367841409691643</c:v>
                </c:pt>
                <c:pt idx="12">
                  <c:v>9.3280412371134016</c:v>
                </c:pt>
                <c:pt idx="13">
                  <c:v>9.2221799721672291</c:v>
                </c:pt>
                <c:pt idx="14">
                  <c:v>5.6175786049873491</c:v>
                </c:pt>
                <c:pt idx="15">
                  <c:v>5.6816163279710556</c:v>
                </c:pt>
                <c:pt idx="16">
                  <c:v>5.6667688266199683</c:v>
                </c:pt>
                <c:pt idx="17">
                  <c:v>5.6743396793313501</c:v>
                </c:pt>
                <c:pt idx="18">
                  <c:v>5.3360678994831057</c:v>
                </c:pt>
                <c:pt idx="19">
                  <c:v>4.980040228995823</c:v>
                </c:pt>
              </c:numCache>
            </c:numRef>
          </c:val>
        </c:ser>
        <c:dLbls>
          <c:showLegendKey val="0"/>
          <c:showVal val="0"/>
          <c:showCatName val="0"/>
          <c:showSerName val="0"/>
          <c:showPercent val="0"/>
          <c:showBubbleSize val="0"/>
        </c:dLbls>
        <c:gapWidth val="105"/>
        <c:axId val="106423040"/>
        <c:axId val="106424576"/>
      </c:barChart>
      <c:catAx>
        <c:axId val="106423040"/>
        <c:scaling>
          <c:orientation val="minMax"/>
        </c:scaling>
        <c:delete val="0"/>
        <c:axPos val="b"/>
        <c:numFmt formatCode="General" sourceLinked="1"/>
        <c:majorTickMark val="none"/>
        <c:minorTickMark val="none"/>
        <c:tickLblPos val="nextTo"/>
        <c:txPr>
          <a:bodyPr/>
          <a:lstStyle/>
          <a:p>
            <a:pPr>
              <a:defRPr sz="800"/>
            </a:pPr>
            <a:endParaRPr lang="es-MX"/>
          </a:p>
        </c:txPr>
        <c:crossAx val="106424576"/>
        <c:crosses val="autoZero"/>
        <c:auto val="1"/>
        <c:lblAlgn val="ctr"/>
        <c:lblOffset val="100"/>
        <c:noMultiLvlLbl val="0"/>
      </c:catAx>
      <c:valAx>
        <c:axId val="106424576"/>
        <c:scaling>
          <c:orientation val="minMax"/>
          <c:max val="32"/>
        </c:scaling>
        <c:delete val="1"/>
        <c:axPos val="l"/>
        <c:numFmt formatCode="0.0" sourceLinked="1"/>
        <c:majorTickMark val="none"/>
        <c:minorTickMark val="none"/>
        <c:tickLblPos val="nextTo"/>
        <c:crossAx val="1064230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5.2668380655049099E-2"/>
          <c:y val="2.31724318366291E-2"/>
          <c:w val="0.94127070905072296"/>
          <c:h val="0.77576690269514703"/>
        </c:manualLayout>
      </c:layout>
      <c:lineChart>
        <c:grouping val="standard"/>
        <c:varyColors val="0"/>
        <c:ser>
          <c:idx val="1"/>
          <c:order val="0"/>
          <c:tx>
            <c:strRef>
              <c:f>'G3'!$C$4</c:f>
              <c:strCache>
                <c:ptCount val="1"/>
                <c:pt idx="0">
                  <c:v>Comparación con respecto a los próximos 12 meses</c:v>
                </c:pt>
              </c:strCache>
            </c:strRef>
          </c:tx>
          <c:spPr>
            <a:ln w="19050">
              <a:solidFill>
                <a:schemeClr val="bg1">
                  <a:lumMod val="65000"/>
                </a:schemeClr>
              </a:solidFill>
              <a:prstDash val="sysDot"/>
            </a:ln>
          </c:spPr>
          <c:marker>
            <c:spPr>
              <a:solidFill>
                <a:schemeClr val="bg1">
                  <a:lumMod val="65000"/>
                </a:schemeClr>
              </a:solidFill>
              <a:ln>
                <a:noFill/>
              </a:ln>
            </c:spPr>
          </c:marker>
          <c:cat>
            <c:strRef>
              <c:f>'G3'!$A$5:$A$142</c:f>
              <c:strCache>
                <c:ptCount val="138"/>
                <c:pt idx="0">
                  <c:v>2001/04</c:v>
                </c:pt>
                <c:pt idx="1">
                  <c:v>2001/05</c:v>
                </c:pt>
                <c:pt idx="2">
                  <c:v>2001/06</c:v>
                </c:pt>
                <c:pt idx="3">
                  <c:v>2001/07</c:v>
                </c:pt>
                <c:pt idx="4">
                  <c:v>2001/08</c:v>
                </c:pt>
                <c:pt idx="5">
                  <c:v>2001/09</c:v>
                </c:pt>
                <c:pt idx="6">
                  <c:v>2001/10</c:v>
                </c:pt>
                <c:pt idx="7">
                  <c:v>2001/11</c:v>
                </c:pt>
                <c:pt idx="8">
                  <c:v>2001/12</c:v>
                </c:pt>
                <c:pt idx="9">
                  <c:v>2002/01</c:v>
                </c:pt>
                <c:pt idx="10">
                  <c:v>2002/02</c:v>
                </c:pt>
                <c:pt idx="11">
                  <c:v>2002/03</c:v>
                </c:pt>
                <c:pt idx="12">
                  <c:v>2002/04</c:v>
                </c:pt>
                <c:pt idx="13">
                  <c:v>2002/05</c:v>
                </c:pt>
                <c:pt idx="14">
                  <c:v>2002/06</c:v>
                </c:pt>
                <c:pt idx="15">
                  <c:v>2002/07</c:v>
                </c:pt>
                <c:pt idx="16">
                  <c:v>2002/08</c:v>
                </c:pt>
                <c:pt idx="17">
                  <c:v>2002/09</c:v>
                </c:pt>
                <c:pt idx="18">
                  <c:v>2002/10</c:v>
                </c:pt>
                <c:pt idx="19">
                  <c:v>2002/11</c:v>
                </c:pt>
                <c:pt idx="20">
                  <c:v>2002/12</c:v>
                </c:pt>
                <c:pt idx="21">
                  <c:v>2003/01</c:v>
                </c:pt>
                <c:pt idx="22">
                  <c:v>2003/02</c:v>
                </c:pt>
                <c:pt idx="23">
                  <c:v>2003/03</c:v>
                </c:pt>
                <c:pt idx="24">
                  <c:v>2003/04</c:v>
                </c:pt>
                <c:pt idx="25">
                  <c:v>2003/05</c:v>
                </c:pt>
                <c:pt idx="26">
                  <c:v>2003/06</c:v>
                </c:pt>
                <c:pt idx="27">
                  <c:v>2003/07</c:v>
                </c:pt>
                <c:pt idx="28">
                  <c:v>2003/08</c:v>
                </c:pt>
                <c:pt idx="29">
                  <c:v>2003/09</c:v>
                </c:pt>
                <c:pt idx="30">
                  <c:v>2003/10</c:v>
                </c:pt>
                <c:pt idx="31">
                  <c:v>2003/11</c:v>
                </c:pt>
                <c:pt idx="32">
                  <c:v>2003/12</c:v>
                </c:pt>
                <c:pt idx="33">
                  <c:v>2004/01</c:v>
                </c:pt>
                <c:pt idx="34">
                  <c:v>2004/02</c:v>
                </c:pt>
                <c:pt idx="35">
                  <c:v>2004/03</c:v>
                </c:pt>
                <c:pt idx="36">
                  <c:v>2004/04</c:v>
                </c:pt>
                <c:pt idx="37">
                  <c:v>2004/05</c:v>
                </c:pt>
                <c:pt idx="38">
                  <c:v>2004/06</c:v>
                </c:pt>
                <c:pt idx="39">
                  <c:v>2004/07</c:v>
                </c:pt>
                <c:pt idx="40">
                  <c:v>2004/08</c:v>
                </c:pt>
                <c:pt idx="41">
                  <c:v>2004/09</c:v>
                </c:pt>
                <c:pt idx="42">
                  <c:v>2004/10</c:v>
                </c:pt>
                <c:pt idx="43">
                  <c:v>2004/11</c:v>
                </c:pt>
                <c:pt idx="44">
                  <c:v>2004/12</c:v>
                </c:pt>
                <c:pt idx="45">
                  <c:v>2005/01</c:v>
                </c:pt>
                <c:pt idx="46">
                  <c:v>2005/02</c:v>
                </c:pt>
                <c:pt idx="47">
                  <c:v>2005/03</c:v>
                </c:pt>
                <c:pt idx="48">
                  <c:v>2005/04</c:v>
                </c:pt>
                <c:pt idx="49">
                  <c:v>2005/05</c:v>
                </c:pt>
                <c:pt idx="50">
                  <c:v>2005/06</c:v>
                </c:pt>
                <c:pt idx="51">
                  <c:v>2005/07</c:v>
                </c:pt>
                <c:pt idx="52">
                  <c:v>2005/08</c:v>
                </c:pt>
                <c:pt idx="53">
                  <c:v>2005/09</c:v>
                </c:pt>
                <c:pt idx="54">
                  <c:v>2005/10</c:v>
                </c:pt>
                <c:pt idx="55">
                  <c:v>2005/11</c:v>
                </c:pt>
                <c:pt idx="56">
                  <c:v>2005/12</c:v>
                </c:pt>
                <c:pt idx="57">
                  <c:v>2006/01</c:v>
                </c:pt>
                <c:pt idx="58">
                  <c:v>2006/02</c:v>
                </c:pt>
                <c:pt idx="59">
                  <c:v>2006/03</c:v>
                </c:pt>
                <c:pt idx="60">
                  <c:v>2006/04</c:v>
                </c:pt>
                <c:pt idx="61">
                  <c:v>2006/05</c:v>
                </c:pt>
                <c:pt idx="62">
                  <c:v>2006/06</c:v>
                </c:pt>
                <c:pt idx="63">
                  <c:v>2006/07</c:v>
                </c:pt>
                <c:pt idx="64">
                  <c:v>2006/08</c:v>
                </c:pt>
                <c:pt idx="65">
                  <c:v>2006/09</c:v>
                </c:pt>
                <c:pt idx="66">
                  <c:v>2006/10</c:v>
                </c:pt>
                <c:pt idx="67">
                  <c:v>2006/11</c:v>
                </c:pt>
                <c:pt idx="68">
                  <c:v>2006/12</c:v>
                </c:pt>
                <c:pt idx="69">
                  <c:v>2007/01</c:v>
                </c:pt>
                <c:pt idx="70">
                  <c:v>2007/02</c:v>
                </c:pt>
                <c:pt idx="71">
                  <c:v>2007/03</c:v>
                </c:pt>
                <c:pt idx="72">
                  <c:v>2007/04</c:v>
                </c:pt>
                <c:pt idx="73">
                  <c:v>2007/05</c:v>
                </c:pt>
                <c:pt idx="74">
                  <c:v>2007/06</c:v>
                </c:pt>
                <c:pt idx="75">
                  <c:v>2007/07</c:v>
                </c:pt>
                <c:pt idx="76">
                  <c:v>2007/08</c:v>
                </c:pt>
                <c:pt idx="77">
                  <c:v>2007/09</c:v>
                </c:pt>
                <c:pt idx="78">
                  <c:v>2007/10</c:v>
                </c:pt>
                <c:pt idx="79">
                  <c:v>2007/11</c:v>
                </c:pt>
                <c:pt idx="80">
                  <c:v>2007/12</c:v>
                </c:pt>
                <c:pt idx="81">
                  <c:v>2008/01</c:v>
                </c:pt>
                <c:pt idx="82">
                  <c:v>2008/02</c:v>
                </c:pt>
                <c:pt idx="83">
                  <c:v>2008/03</c:v>
                </c:pt>
                <c:pt idx="84">
                  <c:v>2008/04</c:v>
                </c:pt>
                <c:pt idx="85">
                  <c:v>2008/05</c:v>
                </c:pt>
                <c:pt idx="86">
                  <c:v>2008/06</c:v>
                </c:pt>
                <c:pt idx="87">
                  <c:v>2008/07</c:v>
                </c:pt>
                <c:pt idx="88">
                  <c:v>2008/08</c:v>
                </c:pt>
                <c:pt idx="89">
                  <c:v>2008/09</c:v>
                </c:pt>
                <c:pt idx="90">
                  <c:v>2008/10</c:v>
                </c:pt>
                <c:pt idx="91">
                  <c:v>2008/11</c:v>
                </c:pt>
                <c:pt idx="92">
                  <c:v>2008/12</c:v>
                </c:pt>
                <c:pt idx="93">
                  <c:v>2009/01</c:v>
                </c:pt>
                <c:pt idx="94">
                  <c:v>2009/02</c:v>
                </c:pt>
                <c:pt idx="95">
                  <c:v>2009/03</c:v>
                </c:pt>
                <c:pt idx="96">
                  <c:v>2009/04</c:v>
                </c:pt>
                <c:pt idx="97">
                  <c:v>2009/05</c:v>
                </c:pt>
                <c:pt idx="98">
                  <c:v>2009/06</c:v>
                </c:pt>
                <c:pt idx="99">
                  <c:v>2009/07</c:v>
                </c:pt>
                <c:pt idx="100">
                  <c:v>2009/08</c:v>
                </c:pt>
                <c:pt idx="101">
                  <c:v>2009/09</c:v>
                </c:pt>
                <c:pt idx="102">
                  <c:v>2009/10</c:v>
                </c:pt>
                <c:pt idx="103">
                  <c:v>2009/11</c:v>
                </c:pt>
                <c:pt idx="104">
                  <c:v>2009/12</c:v>
                </c:pt>
                <c:pt idx="105">
                  <c:v>2010/01</c:v>
                </c:pt>
                <c:pt idx="106">
                  <c:v>2010/02</c:v>
                </c:pt>
                <c:pt idx="107">
                  <c:v>2010/03</c:v>
                </c:pt>
                <c:pt idx="108">
                  <c:v>2010/04</c:v>
                </c:pt>
                <c:pt idx="109">
                  <c:v>2010/05</c:v>
                </c:pt>
                <c:pt idx="110">
                  <c:v>2010/06</c:v>
                </c:pt>
                <c:pt idx="111">
                  <c:v>2010/07</c:v>
                </c:pt>
                <c:pt idx="112">
                  <c:v>2010/08</c:v>
                </c:pt>
                <c:pt idx="113">
                  <c:v>2010/09</c:v>
                </c:pt>
                <c:pt idx="114">
                  <c:v>2010/10</c:v>
                </c:pt>
                <c:pt idx="115">
                  <c:v>2010/11</c:v>
                </c:pt>
                <c:pt idx="116">
                  <c:v>2010/12</c:v>
                </c:pt>
                <c:pt idx="117">
                  <c:v>2011/01</c:v>
                </c:pt>
                <c:pt idx="118">
                  <c:v>2011/02</c:v>
                </c:pt>
                <c:pt idx="119">
                  <c:v>2011/03</c:v>
                </c:pt>
                <c:pt idx="120">
                  <c:v>2011/04</c:v>
                </c:pt>
                <c:pt idx="121">
                  <c:v>2011/05</c:v>
                </c:pt>
                <c:pt idx="122">
                  <c:v>2011/06</c:v>
                </c:pt>
                <c:pt idx="123">
                  <c:v>2011/07</c:v>
                </c:pt>
                <c:pt idx="124">
                  <c:v>2011/08</c:v>
                </c:pt>
                <c:pt idx="125">
                  <c:v>2011/09</c:v>
                </c:pt>
                <c:pt idx="126">
                  <c:v>2011/10</c:v>
                </c:pt>
                <c:pt idx="127">
                  <c:v>2011/11</c:v>
                </c:pt>
                <c:pt idx="128">
                  <c:v>2011/12</c:v>
                </c:pt>
                <c:pt idx="129">
                  <c:v>2012/01</c:v>
                </c:pt>
                <c:pt idx="130">
                  <c:v>2012/02</c:v>
                </c:pt>
                <c:pt idx="131">
                  <c:v>2012/03</c:v>
                </c:pt>
                <c:pt idx="132">
                  <c:v>2012/04</c:v>
                </c:pt>
                <c:pt idx="133">
                  <c:v>2012/05</c:v>
                </c:pt>
                <c:pt idx="134">
                  <c:v>2012/06</c:v>
                </c:pt>
                <c:pt idx="135">
                  <c:v>2012/07</c:v>
                </c:pt>
                <c:pt idx="136">
                  <c:v>2012/08</c:v>
                </c:pt>
                <c:pt idx="137">
                  <c:v>2012/09</c:v>
                </c:pt>
              </c:strCache>
            </c:strRef>
          </c:cat>
          <c:val>
            <c:numRef>
              <c:f>'G3'!$C$5:$C$142</c:f>
              <c:numCache>
                <c:formatCode>0.0</c:formatCode>
                <c:ptCount val="138"/>
                <c:pt idx="0">
                  <c:v>109.62700027299999</c:v>
                </c:pt>
                <c:pt idx="1">
                  <c:v>108.435505393132</c:v>
                </c:pt>
                <c:pt idx="2">
                  <c:v>107.27862371401901</c:v>
                </c:pt>
                <c:pt idx="3">
                  <c:v>110.320217000342</c:v>
                </c:pt>
                <c:pt idx="4">
                  <c:v>113.226914536184</c:v>
                </c:pt>
                <c:pt idx="5">
                  <c:v>107.13526019458401</c:v>
                </c:pt>
                <c:pt idx="6">
                  <c:v>102.387457986021</c:v>
                </c:pt>
                <c:pt idx="7">
                  <c:v>101.345737500412</c:v>
                </c:pt>
                <c:pt idx="8">
                  <c:v>107.526926897907</c:v>
                </c:pt>
                <c:pt idx="9">
                  <c:v>92.321773059063005</c:v>
                </c:pt>
                <c:pt idx="10">
                  <c:v>97.580974541355999</c:v>
                </c:pt>
                <c:pt idx="11">
                  <c:v>100.47310825704599</c:v>
                </c:pt>
                <c:pt idx="12">
                  <c:v>99.724001700063994</c:v>
                </c:pt>
                <c:pt idx="13">
                  <c:v>103.269360556577</c:v>
                </c:pt>
                <c:pt idx="14">
                  <c:v>102.481612791727</c:v>
                </c:pt>
                <c:pt idx="15">
                  <c:v>103.930540016016</c:v>
                </c:pt>
                <c:pt idx="16">
                  <c:v>103.742778829503</c:v>
                </c:pt>
                <c:pt idx="17">
                  <c:v>100.195054160418</c:v>
                </c:pt>
                <c:pt idx="18">
                  <c:v>99.659576617553</c:v>
                </c:pt>
                <c:pt idx="19">
                  <c:v>101.33046325909</c:v>
                </c:pt>
                <c:pt idx="20">
                  <c:v>103.178435925423</c:v>
                </c:pt>
                <c:pt idx="21">
                  <c:v>100</c:v>
                </c:pt>
                <c:pt idx="22">
                  <c:v>99.781134334596999</c:v>
                </c:pt>
                <c:pt idx="23">
                  <c:v>96.04211436528</c:v>
                </c:pt>
                <c:pt idx="24">
                  <c:v>99.663084307233007</c:v>
                </c:pt>
                <c:pt idx="25">
                  <c:v>103.503119501087</c:v>
                </c:pt>
                <c:pt idx="26">
                  <c:v>101.16720451844</c:v>
                </c:pt>
                <c:pt idx="27">
                  <c:v>104.082064831743</c:v>
                </c:pt>
                <c:pt idx="28">
                  <c:v>105.441760869671</c:v>
                </c:pt>
                <c:pt idx="29">
                  <c:v>100.86491756348001</c:v>
                </c:pt>
                <c:pt idx="30">
                  <c:v>102.316121701057</c:v>
                </c:pt>
                <c:pt idx="31">
                  <c:v>99.761493198585995</c:v>
                </c:pt>
                <c:pt idx="32">
                  <c:v>101.270538041349</c:v>
                </c:pt>
                <c:pt idx="33">
                  <c:v>102.51174856347301</c:v>
                </c:pt>
                <c:pt idx="34">
                  <c:v>101.06489987803199</c:v>
                </c:pt>
                <c:pt idx="35">
                  <c:v>102.866005215885</c:v>
                </c:pt>
                <c:pt idx="36">
                  <c:v>99.983952417450993</c:v>
                </c:pt>
                <c:pt idx="37">
                  <c:v>103.28397769940101</c:v>
                </c:pt>
                <c:pt idx="38">
                  <c:v>104.004803912383</c:v>
                </c:pt>
                <c:pt idx="39">
                  <c:v>103.708873858123</c:v>
                </c:pt>
                <c:pt idx="40">
                  <c:v>100.290074266798</c:v>
                </c:pt>
                <c:pt idx="41">
                  <c:v>104.048263307284</c:v>
                </c:pt>
                <c:pt idx="42">
                  <c:v>101.081009910688</c:v>
                </c:pt>
                <c:pt idx="43">
                  <c:v>98.586899920563994</c:v>
                </c:pt>
                <c:pt idx="44">
                  <c:v>104.184688133623</c:v>
                </c:pt>
                <c:pt idx="45">
                  <c:v>105.126102301278</c:v>
                </c:pt>
                <c:pt idx="46">
                  <c:v>107.937848673259</c:v>
                </c:pt>
                <c:pt idx="47">
                  <c:v>107.7511468095</c:v>
                </c:pt>
                <c:pt idx="48">
                  <c:v>105.763780819966</c:v>
                </c:pt>
                <c:pt idx="49">
                  <c:v>103.101888537031</c:v>
                </c:pt>
                <c:pt idx="50">
                  <c:v>104.552408674261</c:v>
                </c:pt>
                <c:pt idx="51">
                  <c:v>103.73903350508699</c:v>
                </c:pt>
                <c:pt idx="52">
                  <c:v>101.027031172554</c:v>
                </c:pt>
                <c:pt idx="53">
                  <c:v>103.710415876436</c:v>
                </c:pt>
                <c:pt idx="54">
                  <c:v>105.04107551042701</c:v>
                </c:pt>
                <c:pt idx="55">
                  <c:v>105.795803866103</c:v>
                </c:pt>
                <c:pt idx="56">
                  <c:v>110.16340320008599</c:v>
                </c:pt>
                <c:pt idx="57">
                  <c:v>110.400529541815</c:v>
                </c:pt>
                <c:pt idx="58">
                  <c:v>108.34854961994699</c:v>
                </c:pt>
                <c:pt idx="59">
                  <c:v>111.963457704072</c:v>
                </c:pt>
                <c:pt idx="60">
                  <c:v>110.31142265266</c:v>
                </c:pt>
                <c:pt idx="61">
                  <c:v>106.976007115304</c:v>
                </c:pt>
                <c:pt idx="62">
                  <c:v>108.618533625287</c:v>
                </c:pt>
                <c:pt idx="63">
                  <c:v>109.203049401697</c:v>
                </c:pt>
                <c:pt idx="64">
                  <c:v>109.96046303455</c:v>
                </c:pt>
                <c:pt idx="65">
                  <c:v>110.83346071538</c:v>
                </c:pt>
                <c:pt idx="66">
                  <c:v>108.354317070931</c:v>
                </c:pt>
                <c:pt idx="67">
                  <c:v>104.59459882171799</c:v>
                </c:pt>
                <c:pt idx="68">
                  <c:v>108.150481654324</c:v>
                </c:pt>
                <c:pt idx="69">
                  <c:v>105.348583594491</c:v>
                </c:pt>
                <c:pt idx="70">
                  <c:v>105.737935018849</c:v>
                </c:pt>
                <c:pt idx="71">
                  <c:v>108.48300985637</c:v>
                </c:pt>
                <c:pt idx="72">
                  <c:v>107.35774894754501</c:v>
                </c:pt>
                <c:pt idx="73">
                  <c:v>106.658105230712</c:v>
                </c:pt>
                <c:pt idx="74">
                  <c:v>107.055301463867</c:v>
                </c:pt>
                <c:pt idx="75">
                  <c:v>106.97193778547199</c:v>
                </c:pt>
                <c:pt idx="76">
                  <c:v>107.249867527505</c:v>
                </c:pt>
                <c:pt idx="77">
                  <c:v>106.09474646970401</c:v>
                </c:pt>
                <c:pt idx="78">
                  <c:v>104.716519738842</c:v>
                </c:pt>
                <c:pt idx="79">
                  <c:v>102.753448996665</c:v>
                </c:pt>
                <c:pt idx="80">
                  <c:v>105.114382084599</c:v>
                </c:pt>
                <c:pt idx="81">
                  <c:v>105.372760041153</c:v>
                </c:pt>
                <c:pt idx="82">
                  <c:v>103.323595703027</c:v>
                </c:pt>
                <c:pt idx="83">
                  <c:v>104.14410373088199</c:v>
                </c:pt>
                <c:pt idx="84">
                  <c:v>101.57597890273099</c:v>
                </c:pt>
                <c:pt idx="85">
                  <c:v>99.303555030767001</c:v>
                </c:pt>
                <c:pt idx="86">
                  <c:v>97.426060783107999</c:v>
                </c:pt>
                <c:pt idx="87">
                  <c:v>95.839006684772002</c:v>
                </c:pt>
                <c:pt idx="88">
                  <c:v>99.671113425447004</c:v>
                </c:pt>
                <c:pt idx="89">
                  <c:v>96.334878561767994</c:v>
                </c:pt>
                <c:pt idx="90">
                  <c:v>90.015186368922997</c:v>
                </c:pt>
                <c:pt idx="91">
                  <c:v>92.610430992836001</c:v>
                </c:pt>
                <c:pt idx="92">
                  <c:v>93.448456326051996</c:v>
                </c:pt>
                <c:pt idx="93">
                  <c:v>91.587624888795006</c:v>
                </c:pt>
                <c:pt idx="94">
                  <c:v>90.747926776022993</c:v>
                </c:pt>
                <c:pt idx="95">
                  <c:v>90.001024625099006</c:v>
                </c:pt>
                <c:pt idx="96">
                  <c:v>94.923132199972002</c:v>
                </c:pt>
                <c:pt idx="97">
                  <c:v>91.317389546512004</c:v>
                </c:pt>
                <c:pt idx="98">
                  <c:v>91.862280604448003</c:v>
                </c:pt>
                <c:pt idx="99">
                  <c:v>98.654232826550995</c:v>
                </c:pt>
                <c:pt idx="100">
                  <c:v>93.926277309121005</c:v>
                </c:pt>
                <c:pt idx="101">
                  <c:v>92.740515249449999</c:v>
                </c:pt>
                <c:pt idx="102">
                  <c:v>89.956037637690997</c:v>
                </c:pt>
                <c:pt idx="103">
                  <c:v>91.924442019986003</c:v>
                </c:pt>
                <c:pt idx="104">
                  <c:v>92.865590695406993</c:v>
                </c:pt>
                <c:pt idx="105">
                  <c:v>94.568083386778</c:v>
                </c:pt>
                <c:pt idx="106">
                  <c:v>93.799948801447002</c:v>
                </c:pt>
                <c:pt idx="107">
                  <c:v>94.620573468833001</c:v>
                </c:pt>
                <c:pt idx="108">
                  <c:v>96.123982907683001</c:v>
                </c:pt>
                <c:pt idx="109">
                  <c:v>95.472699099438003</c:v>
                </c:pt>
                <c:pt idx="110">
                  <c:v>97.067038226227993</c:v>
                </c:pt>
                <c:pt idx="111">
                  <c:v>100.091567803079</c:v>
                </c:pt>
                <c:pt idx="112">
                  <c:v>98.787355561132003</c:v>
                </c:pt>
                <c:pt idx="113">
                  <c:v>99.390060566873004</c:v>
                </c:pt>
                <c:pt idx="114">
                  <c:v>98.838849691383999</c:v>
                </c:pt>
                <c:pt idx="115">
                  <c:v>99.669531142501</c:v>
                </c:pt>
                <c:pt idx="116">
                  <c:v>100.10119658302099</c:v>
                </c:pt>
                <c:pt idx="117">
                  <c:v>99.925728945565993</c:v>
                </c:pt>
                <c:pt idx="118">
                  <c:v>100.218791394146</c:v>
                </c:pt>
                <c:pt idx="119">
                  <c:v>100.880625984085</c:v>
                </c:pt>
                <c:pt idx="120">
                  <c:v>99.331141226233996</c:v>
                </c:pt>
                <c:pt idx="121">
                  <c:v>98.672485463537001</c:v>
                </c:pt>
                <c:pt idx="122">
                  <c:v>101.251461183125</c:v>
                </c:pt>
                <c:pt idx="123">
                  <c:v>103.87501139550101</c:v>
                </c:pt>
                <c:pt idx="124">
                  <c:v>102.49714523789901</c:v>
                </c:pt>
                <c:pt idx="125">
                  <c:v>101.388675640814</c:v>
                </c:pt>
                <c:pt idx="126">
                  <c:v>99.730940771229001</c:v>
                </c:pt>
                <c:pt idx="127">
                  <c:v>100.526101218058</c:v>
                </c:pt>
                <c:pt idx="128">
                  <c:v>98.832505945915003</c:v>
                </c:pt>
                <c:pt idx="129">
                  <c:v>102.34719502084801</c:v>
                </c:pt>
                <c:pt idx="130">
                  <c:v>100.732608046023</c:v>
                </c:pt>
                <c:pt idx="131">
                  <c:v>99.500567318956996</c:v>
                </c:pt>
                <c:pt idx="132">
                  <c:v>101.52632171600899</c:v>
                </c:pt>
                <c:pt idx="133">
                  <c:v>101.231837738621</c:v>
                </c:pt>
                <c:pt idx="134">
                  <c:v>100.989467111935</c:v>
                </c:pt>
                <c:pt idx="135">
                  <c:v>106.139485680505</c:v>
                </c:pt>
                <c:pt idx="136">
                  <c:v>105.855298833785</c:v>
                </c:pt>
                <c:pt idx="137">
                  <c:v>102.981843760169</c:v>
                </c:pt>
              </c:numCache>
            </c:numRef>
          </c:val>
          <c:smooth val="0"/>
        </c:ser>
        <c:ser>
          <c:idx val="2"/>
          <c:order val="1"/>
          <c:tx>
            <c:strRef>
              <c:f>'G3'!$D$4</c:f>
              <c:strCache>
                <c:ptCount val="1"/>
                <c:pt idx="0">
                  <c:v>Comparación con respecto a los últimos 12 meses</c:v>
                </c:pt>
              </c:strCache>
            </c:strRef>
          </c:tx>
          <c:spPr>
            <a:ln w="19050">
              <a:solidFill>
                <a:schemeClr val="tx1"/>
              </a:solidFill>
            </a:ln>
          </c:spPr>
          <c:marker>
            <c:spPr>
              <a:solidFill>
                <a:schemeClr val="tx1"/>
              </a:solidFill>
              <a:ln>
                <a:noFill/>
              </a:ln>
            </c:spPr>
          </c:marker>
          <c:cat>
            <c:strRef>
              <c:f>'G3'!$A$5:$A$142</c:f>
              <c:strCache>
                <c:ptCount val="138"/>
                <c:pt idx="0">
                  <c:v>2001/04</c:v>
                </c:pt>
                <c:pt idx="1">
                  <c:v>2001/05</c:v>
                </c:pt>
                <c:pt idx="2">
                  <c:v>2001/06</c:v>
                </c:pt>
                <c:pt idx="3">
                  <c:v>2001/07</c:v>
                </c:pt>
                <c:pt idx="4">
                  <c:v>2001/08</c:v>
                </c:pt>
                <c:pt idx="5">
                  <c:v>2001/09</c:v>
                </c:pt>
                <c:pt idx="6">
                  <c:v>2001/10</c:v>
                </c:pt>
                <c:pt idx="7">
                  <c:v>2001/11</c:v>
                </c:pt>
                <c:pt idx="8">
                  <c:v>2001/12</c:v>
                </c:pt>
                <c:pt idx="9">
                  <c:v>2002/01</c:v>
                </c:pt>
                <c:pt idx="10">
                  <c:v>2002/02</c:v>
                </c:pt>
                <c:pt idx="11">
                  <c:v>2002/03</c:v>
                </c:pt>
                <c:pt idx="12">
                  <c:v>2002/04</c:v>
                </c:pt>
                <c:pt idx="13">
                  <c:v>2002/05</c:v>
                </c:pt>
                <c:pt idx="14">
                  <c:v>2002/06</c:v>
                </c:pt>
                <c:pt idx="15">
                  <c:v>2002/07</c:v>
                </c:pt>
                <c:pt idx="16">
                  <c:v>2002/08</c:v>
                </c:pt>
                <c:pt idx="17">
                  <c:v>2002/09</c:v>
                </c:pt>
                <c:pt idx="18">
                  <c:v>2002/10</c:v>
                </c:pt>
                <c:pt idx="19">
                  <c:v>2002/11</c:v>
                </c:pt>
                <c:pt idx="20">
                  <c:v>2002/12</c:v>
                </c:pt>
                <c:pt idx="21">
                  <c:v>2003/01</c:v>
                </c:pt>
                <c:pt idx="22">
                  <c:v>2003/02</c:v>
                </c:pt>
                <c:pt idx="23">
                  <c:v>2003/03</c:v>
                </c:pt>
                <c:pt idx="24">
                  <c:v>2003/04</c:v>
                </c:pt>
                <c:pt idx="25">
                  <c:v>2003/05</c:v>
                </c:pt>
                <c:pt idx="26">
                  <c:v>2003/06</c:v>
                </c:pt>
                <c:pt idx="27">
                  <c:v>2003/07</c:v>
                </c:pt>
                <c:pt idx="28">
                  <c:v>2003/08</c:v>
                </c:pt>
                <c:pt idx="29">
                  <c:v>2003/09</c:v>
                </c:pt>
                <c:pt idx="30">
                  <c:v>2003/10</c:v>
                </c:pt>
                <c:pt idx="31">
                  <c:v>2003/11</c:v>
                </c:pt>
                <c:pt idx="32">
                  <c:v>2003/12</c:v>
                </c:pt>
                <c:pt idx="33">
                  <c:v>2004/01</c:v>
                </c:pt>
                <c:pt idx="34">
                  <c:v>2004/02</c:v>
                </c:pt>
                <c:pt idx="35">
                  <c:v>2004/03</c:v>
                </c:pt>
                <c:pt idx="36">
                  <c:v>2004/04</c:v>
                </c:pt>
                <c:pt idx="37">
                  <c:v>2004/05</c:v>
                </c:pt>
                <c:pt idx="38">
                  <c:v>2004/06</c:v>
                </c:pt>
                <c:pt idx="39">
                  <c:v>2004/07</c:v>
                </c:pt>
                <c:pt idx="40">
                  <c:v>2004/08</c:v>
                </c:pt>
                <c:pt idx="41">
                  <c:v>2004/09</c:v>
                </c:pt>
                <c:pt idx="42">
                  <c:v>2004/10</c:v>
                </c:pt>
                <c:pt idx="43">
                  <c:v>2004/11</c:v>
                </c:pt>
                <c:pt idx="44">
                  <c:v>2004/12</c:v>
                </c:pt>
                <c:pt idx="45">
                  <c:v>2005/01</c:v>
                </c:pt>
                <c:pt idx="46">
                  <c:v>2005/02</c:v>
                </c:pt>
                <c:pt idx="47">
                  <c:v>2005/03</c:v>
                </c:pt>
                <c:pt idx="48">
                  <c:v>2005/04</c:v>
                </c:pt>
                <c:pt idx="49">
                  <c:v>2005/05</c:v>
                </c:pt>
                <c:pt idx="50">
                  <c:v>2005/06</c:v>
                </c:pt>
                <c:pt idx="51">
                  <c:v>2005/07</c:v>
                </c:pt>
                <c:pt idx="52">
                  <c:v>2005/08</c:v>
                </c:pt>
                <c:pt idx="53">
                  <c:v>2005/09</c:v>
                </c:pt>
                <c:pt idx="54">
                  <c:v>2005/10</c:v>
                </c:pt>
                <c:pt idx="55">
                  <c:v>2005/11</c:v>
                </c:pt>
                <c:pt idx="56">
                  <c:v>2005/12</c:v>
                </c:pt>
                <c:pt idx="57">
                  <c:v>2006/01</c:v>
                </c:pt>
                <c:pt idx="58">
                  <c:v>2006/02</c:v>
                </c:pt>
                <c:pt idx="59">
                  <c:v>2006/03</c:v>
                </c:pt>
                <c:pt idx="60">
                  <c:v>2006/04</c:v>
                </c:pt>
                <c:pt idx="61">
                  <c:v>2006/05</c:v>
                </c:pt>
                <c:pt idx="62">
                  <c:v>2006/06</c:v>
                </c:pt>
                <c:pt idx="63">
                  <c:v>2006/07</c:v>
                </c:pt>
                <c:pt idx="64">
                  <c:v>2006/08</c:v>
                </c:pt>
                <c:pt idx="65">
                  <c:v>2006/09</c:v>
                </c:pt>
                <c:pt idx="66">
                  <c:v>2006/10</c:v>
                </c:pt>
                <c:pt idx="67">
                  <c:v>2006/11</c:v>
                </c:pt>
                <c:pt idx="68">
                  <c:v>2006/12</c:v>
                </c:pt>
                <c:pt idx="69">
                  <c:v>2007/01</c:v>
                </c:pt>
                <c:pt idx="70">
                  <c:v>2007/02</c:v>
                </c:pt>
                <c:pt idx="71">
                  <c:v>2007/03</c:v>
                </c:pt>
                <c:pt idx="72">
                  <c:v>2007/04</c:v>
                </c:pt>
                <c:pt idx="73">
                  <c:v>2007/05</c:v>
                </c:pt>
                <c:pt idx="74">
                  <c:v>2007/06</c:v>
                </c:pt>
                <c:pt idx="75">
                  <c:v>2007/07</c:v>
                </c:pt>
                <c:pt idx="76">
                  <c:v>2007/08</c:v>
                </c:pt>
                <c:pt idx="77">
                  <c:v>2007/09</c:v>
                </c:pt>
                <c:pt idx="78">
                  <c:v>2007/10</c:v>
                </c:pt>
                <c:pt idx="79">
                  <c:v>2007/11</c:v>
                </c:pt>
                <c:pt idx="80">
                  <c:v>2007/12</c:v>
                </c:pt>
                <c:pt idx="81">
                  <c:v>2008/01</c:v>
                </c:pt>
                <c:pt idx="82">
                  <c:v>2008/02</c:v>
                </c:pt>
                <c:pt idx="83">
                  <c:v>2008/03</c:v>
                </c:pt>
                <c:pt idx="84">
                  <c:v>2008/04</c:v>
                </c:pt>
                <c:pt idx="85">
                  <c:v>2008/05</c:v>
                </c:pt>
                <c:pt idx="86">
                  <c:v>2008/06</c:v>
                </c:pt>
                <c:pt idx="87">
                  <c:v>2008/07</c:v>
                </c:pt>
                <c:pt idx="88">
                  <c:v>2008/08</c:v>
                </c:pt>
                <c:pt idx="89">
                  <c:v>2008/09</c:v>
                </c:pt>
                <c:pt idx="90">
                  <c:v>2008/10</c:v>
                </c:pt>
                <c:pt idx="91">
                  <c:v>2008/11</c:v>
                </c:pt>
                <c:pt idx="92">
                  <c:v>2008/12</c:v>
                </c:pt>
                <c:pt idx="93">
                  <c:v>2009/01</c:v>
                </c:pt>
                <c:pt idx="94">
                  <c:v>2009/02</c:v>
                </c:pt>
                <c:pt idx="95">
                  <c:v>2009/03</c:v>
                </c:pt>
                <c:pt idx="96">
                  <c:v>2009/04</c:v>
                </c:pt>
                <c:pt idx="97">
                  <c:v>2009/05</c:v>
                </c:pt>
                <c:pt idx="98">
                  <c:v>2009/06</c:v>
                </c:pt>
                <c:pt idx="99">
                  <c:v>2009/07</c:v>
                </c:pt>
                <c:pt idx="100">
                  <c:v>2009/08</c:v>
                </c:pt>
                <c:pt idx="101">
                  <c:v>2009/09</c:v>
                </c:pt>
                <c:pt idx="102">
                  <c:v>2009/10</c:v>
                </c:pt>
                <c:pt idx="103">
                  <c:v>2009/11</c:v>
                </c:pt>
                <c:pt idx="104">
                  <c:v>2009/12</c:v>
                </c:pt>
                <c:pt idx="105">
                  <c:v>2010/01</c:v>
                </c:pt>
                <c:pt idx="106">
                  <c:v>2010/02</c:v>
                </c:pt>
                <c:pt idx="107">
                  <c:v>2010/03</c:v>
                </c:pt>
                <c:pt idx="108">
                  <c:v>2010/04</c:v>
                </c:pt>
                <c:pt idx="109">
                  <c:v>2010/05</c:v>
                </c:pt>
                <c:pt idx="110">
                  <c:v>2010/06</c:v>
                </c:pt>
                <c:pt idx="111">
                  <c:v>2010/07</c:v>
                </c:pt>
                <c:pt idx="112">
                  <c:v>2010/08</c:v>
                </c:pt>
                <c:pt idx="113">
                  <c:v>2010/09</c:v>
                </c:pt>
                <c:pt idx="114">
                  <c:v>2010/10</c:v>
                </c:pt>
                <c:pt idx="115">
                  <c:v>2010/11</c:v>
                </c:pt>
                <c:pt idx="116">
                  <c:v>2010/12</c:v>
                </c:pt>
                <c:pt idx="117">
                  <c:v>2011/01</c:v>
                </c:pt>
                <c:pt idx="118">
                  <c:v>2011/02</c:v>
                </c:pt>
                <c:pt idx="119">
                  <c:v>2011/03</c:v>
                </c:pt>
                <c:pt idx="120">
                  <c:v>2011/04</c:v>
                </c:pt>
                <c:pt idx="121">
                  <c:v>2011/05</c:v>
                </c:pt>
                <c:pt idx="122">
                  <c:v>2011/06</c:v>
                </c:pt>
                <c:pt idx="123">
                  <c:v>2011/07</c:v>
                </c:pt>
                <c:pt idx="124">
                  <c:v>2011/08</c:v>
                </c:pt>
                <c:pt idx="125">
                  <c:v>2011/09</c:v>
                </c:pt>
                <c:pt idx="126">
                  <c:v>2011/10</c:v>
                </c:pt>
                <c:pt idx="127">
                  <c:v>2011/11</c:v>
                </c:pt>
                <c:pt idx="128">
                  <c:v>2011/12</c:v>
                </c:pt>
                <c:pt idx="129">
                  <c:v>2012/01</c:v>
                </c:pt>
                <c:pt idx="130">
                  <c:v>2012/02</c:v>
                </c:pt>
                <c:pt idx="131">
                  <c:v>2012/03</c:v>
                </c:pt>
                <c:pt idx="132">
                  <c:v>2012/04</c:v>
                </c:pt>
                <c:pt idx="133">
                  <c:v>2012/05</c:v>
                </c:pt>
                <c:pt idx="134">
                  <c:v>2012/06</c:v>
                </c:pt>
                <c:pt idx="135">
                  <c:v>2012/07</c:v>
                </c:pt>
                <c:pt idx="136">
                  <c:v>2012/08</c:v>
                </c:pt>
                <c:pt idx="137">
                  <c:v>2012/09</c:v>
                </c:pt>
              </c:strCache>
            </c:strRef>
          </c:cat>
          <c:val>
            <c:numRef>
              <c:f>'G3'!$D$5:$D$142</c:f>
              <c:numCache>
                <c:formatCode>0.0</c:formatCode>
                <c:ptCount val="138"/>
                <c:pt idx="0">
                  <c:v>113.198852915435</c:v>
                </c:pt>
                <c:pt idx="1">
                  <c:v>108.87930952850201</c:v>
                </c:pt>
                <c:pt idx="2">
                  <c:v>108.39025031441599</c:v>
                </c:pt>
                <c:pt idx="3">
                  <c:v>111.15162584613201</c:v>
                </c:pt>
                <c:pt idx="4">
                  <c:v>112.27595572693301</c:v>
                </c:pt>
                <c:pt idx="5">
                  <c:v>107.30500153732</c:v>
                </c:pt>
                <c:pt idx="6">
                  <c:v>101.74722279279599</c:v>
                </c:pt>
                <c:pt idx="7">
                  <c:v>99.842526358184998</c:v>
                </c:pt>
                <c:pt idx="8">
                  <c:v>102.886833293555</c:v>
                </c:pt>
                <c:pt idx="9">
                  <c:v>94.667660812547993</c:v>
                </c:pt>
                <c:pt idx="10">
                  <c:v>94.957342885198997</c:v>
                </c:pt>
                <c:pt idx="11">
                  <c:v>97.674399371841005</c:v>
                </c:pt>
                <c:pt idx="12">
                  <c:v>97.395594012730996</c:v>
                </c:pt>
                <c:pt idx="13">
                  <c:v>101.730250226124</c:v>
                </c:pt>
                <c:pt idx="14">
                  <c:v>101.883419749021</c:v>
                </c:pt>
                <c:pt idx="15">
                  <c:v>102.209948625392</c:v>
                </c:pt>
                <c:pt idx="16">
                  <c:v>98.668975721831004</c:v>
                </c:pt>
                <c:pt idx="17">
                  <c:v>99.156079417509005</c:v>
                </c:pt>
                <c:pt idx="18">
                  <c:v>99.973724628349004</c:v>
                </c:pt>
                <c:pt idx="19">
                  <c:v>99.081655326090996</c:v>
                </c:pt>
                <c:pt idx="20">
                  <c:v>98.183813862736997</c:v>
                </c:pt>
                <c:pt idx="21">
                  <c:v>100</c:v>
                </c:pt>
                <c:pt idx="22">
                  <c:v>97.548626806730994</c:v>
                </c:pt>
                <c:pt idx="23">
                  <c:v>97.349418143150999</c:v>
                </c:pt>
                <c:pt idx="24">
                  <c:v>101.602978352665</c:v>
                </c:pt>
                <c:pt idx="25">
                  <c:v>101.21291451152899</c:v>
                </c:pt>
                <c:pt idx="26">
                  <c:v>100.84635661432699</c:v>
                </c:pt>
                <c:pt idx="27">
                  <c:v>98.427818557430001</c:v>
                </c:pt>
                <c:pt idx="28">
                  <c:v>100.207364074841</c:v>
                </c:pt>
                <c:pt idx="29">
                  <c:v>96.73472152638</c:v>
                </c:pt>
                <c:pt idx="30">
                  <c:v>96.588787218811007</c:v>
                </c:pt>
                <c:pt idx="31">
                  <c:v>96.527393397576006</c:v>
                </c:pt>
                <c:pt idx="32">
                  <c:v>96.441340673484007</c:v>
                </c:pt>
                <c:pt idx="33">
                  <c:v>95.717733738709001</c:v>
                </c:pt>
                <c:pt idx="34">
                  <c:v>97.288043984493001</c:v>
                </c:pt>
                <c:pt idx="35">
                  <c:v>99.682222376412994</c:v>
                </c:pt>
                <c:pt idx="36">
                  <c:v>99.914018369306007</c:v>
                </c:pt>
                <c:pt idx="37">
                  <c:v>101.905422521757</c:v>
                </c:pt>
                <c:pt idx="38">
                  <c:v>100.08915643775801</c:v>
                </c:pt>
                <c:pt idx="39">
                  <c:v>96.890034558064002</c:v>
                </c:pt>
                <c:pt idx="40">
                  <c:v>98.795938838677998</c:v>
                </c:pt>
                <c:pt idx="41">
                  <c:v>97.347182442993997</c:v>
                </c:pt>
                <c:pt idx="42">
                  <c:v>91.694487645316002</c:v>
                </c:pt>
                <c:pt idx="43">
                  <c:v>98.329591573721004</c:v>
                </c:pt>
                <c:pt idx="44">
                  <c:v>101.34917054569399</c:v>
                </c:pt>
                <c:pt idx="45">
                  <c:v>101.88349118607699</c:v>
                </c:pt>
                <c:pt idx="46">
                  <c:v>104.966988906133</c:v>
                </c:pt>
                <c:pt idx="47">
                  <c:v>105.20550027406701</c:v>
                </c:pt>
                <c:pt idx="48">
                  <c:v>102.22970247566499</c:v>
                </c:pt>
                <c:pt idx="49">
                  <c:v>100.380835481036</c:v>
                </c:pt>
                <c:pt idx="50">
                  <c:v>100.855914149344</c:v>
                </c:pt>
                <c:pt idx="51">
                  <c:v>99.987685411987002</c:v>
                </c:pt>
                <c:pt idx="52">
                  <c:v>98.882299419895006</c:v>
                </c:pt>
                <c:pt idx="53">
                  <c:v>101.207280147155</c:v>
                </c:pt>
                <c:pt idx="54">
                  <c:v>101.38393741795601</c:v>
                </c:pt>
                <c:pt idx="55">
                  <c:v>103.690439447258</c:v>
                </c:pt>
                <c:pt idx="56">
                  <c:v>105.652952562696</c:v>
                </c:pt>
                <c:pt idx="57">
                  <c:v>105.51386495111601</c:v>
                </c:pt>
                <c:pt idx="58">
                  <c:v>104.626430848558</c:v>
                </c:pt>
                <c:pt idx="59">
                  <c:v>109.090979134854</c:v>
                </c:pt>
                <c:pt idx="60">
                  <c:v>108.156296075721</c:v>
                </c:pt>
                <c:pt idx="61">
                  <c:v>108.096406768495</c:v>
                </c:pt>
                <c:pt idx="62">
                  <c:v>106.46676339997801</c:v>
                </c:pt>
                <c:pt idx="63">
                  <c:v>107.315163612112</c:v>
                </c:pt>
                <c:pt idx="64">
                  <c:v>105.59908532205399</c:v>
                </c:pt>
                <c:pt idx="65">
                  <c:v>107.308697076028</c:v>
                </c:pt>
                <c:pt idx="66">
                  <c:v>105.41805972847</c:v>
                </c:pt>
                <c:pt idx="67">
                  <c:v>100.963749153566</c:v>
                </c:pt>
                <c:pt idx="68">
                  <c:v>104.024182267176</c:v>
                </c:pt>
                <c:pt idx="69">
                  <c:v>101.122183942199</c:v>
                </c:pt>
                <c:pt idx="70">
                  <c:v>101.613543554293</c:v>
                </c:pt>
                <c:pt idx="71">
                  <c:v>101.433599134369</c:v>
                </c:pt>
                <c:pt idx="72">
                  <c:v>104.423231972691</c:v>
                </c:pt>
                <c:pt idx="73">
                  <c:v>102.237856007641</c:v>
                </c:pt>
                <c:pt idx="74">
                  <c:v>100.598216015226</c:v>
                </c:pt>
                <c:pt idx="75">
                  <c:v>103.935401006752</c:v>
                </c:pt>
                <c:pt idx="76">
                  <c:v>104.39106276093</c:v>
                </c:pt>
                <c:pt idx="77">
                  <c:v>104.662839385091</c:v>
                </c:pt>
                <c:pt idx="78">
                  <c:v>101.761140745397</c:v>
                </c:pt>
                <c:pt idx="79">
                  <c:v>100.325052219067</c:v>
                </c:pt>
                <c:pt idx="80">
                  <c:v>102.569630079435</c:v>
                </c:pt>
                <c:pt idx="81">
                  <c:v>104.254427549124</c:v>
                </c:pt>
                <c:pt idx="82">
                  <c:v>101.362501984294</c:v>
                </c:pt>
                <c:pt idx="83">
                  <c:v>102.53212445326599</c:v>
                </c:pt>
                <c:pt idx="84">
                  <c:v>101.037076185763</c:v>
                </c:pt>
                <c:pt idx="85">
                  <c:v>98.492818990068002</c:v>
                </c:pt>
                <c:pt idx="86">
                  <c:v>98.123517268382002</c:v>
                </c:pt>
                <c:pt idx="87">
                  <c:v>94.381479758051995</c:v>
                </c:pt>
                <c:pt idx="88">
                  <c:v>96.691948238370998</c:v>
                </c:pt>
                <c:pt idx="89">
                  <c:v>95.080412671652994</c:v>
                </c:pt>
                <c:pt idx="90">
                  <c:v>93.015691803180005</c:v>
                </c:pt>
                <c:pt idx="91">
                  <c:v>92.323953354628998</c:v>
                </c:pt>
                <c:pt idx="92">
                  <c:v>91.682901443443001</c:v>
                </c:pt>
                <c:pt idx="93">
                  <c:v>89.803121450622996</c:v>
                </c:pt>
                <c:pt idx="94">
                  <c:v>86.774416868054004</c:v>
                </c:pt>
                <c:pt idx="95">
                  <c:v>85.427112248149996</c:v>
                </c:pt>
                <c:pt idx="96">
                  <c:v>86.876448982586993</c:v>
                </c:pt>
                <c:pt idx="97">
                  <c:v>83.879227305569998</c:v>
                </c:pt>
                <c:pt idx="98">
                  <c:v>86.561299959164003</c:v>
                </c:pt>
                <c:pt idx="99">
                  <c:v>90.219768004206998</c:v>
                </c:pt>
                <c:pt idx="100">
                  <c:v>84.397729121642996</c:v>
                </c:pt>
                <c:pt idx="101">
                  <c:v>86.594676387375003</c:v>
                </c:pt>
                <c:pt idx="102">
                  <c:v>84.850293859355006</c:v>
                </c:pt>
                <c:pt idx="103">
                  <c:v>84.462356757993007</c:v>
                </c:pt>
                <c:pt idx="104">
                  <c:v>85.580424033266993</c:v>
                </c:pt>
                <c:pt idx="105">
                  <c:v>87.472161973412994</c:v>
                </c:pt>
                <c:pt idx="106">
                  <c:v>85.685139318468003</c:v>
                </c:pt>
                <c:pt idx="107">
                  <c:v>86.456799864521003</c:v>
                </c:pt>
                <c:pt idx="108">
                  <c:v>87.975623255014995</c:v>
                </c:pt>
                <c:pt idx="109">
                  <c:v>87.328858652557997</c:v>
                </c:pt>
                <c:pt idx="110">
                  <c:v>91.114396977797995</c:v>
                </c:pt>
                <c:pt idx="111">
                  <c:v>91.160171977426998</c:v>
                </c:pt>
                <c:pt idx="112">
                  <c:v>91.420293205842995</c:v>
                </c:pt>
                <c:pt idx="113">
                  <c:v>94.655554916629001</c:v>
                </c:pt>
                <c:pt idx="114">
                  <c:v>91.698006447495004</c:v>
                </c:pt>
                <c:pt idx="115">
                  <c:v>92.584645733458004</c:v>
                </c:pt>
                <c:pt idx="116">
                  <c:v>93.502036367895997</c:v>
                </c:pt>
                <c:pt idx="117">
                  <c:v>96.590610354269998</c:v>
                </c:pt>
                <c:pt idx="118">
                  <c:v>93.995996997198006</c:v>
                </c:pt>
                <c:pt idx="119">
                  <c:v>94.791916167108994</c:v>
                </c:pt>
                <c:pt idx="120">
                  <c:v>93.336678222781998</c:v>
                </c:pt>
                <c:pt idx="121">
                  <c:v>93.135384473136995</c:v>
                </c:pt>
                <c:pt idx="122">
                  <c:v>95.110503667607006</c:v>
                </c:pt>
                <c:pt idx="123">
                  <c:v>97.091804047344993</c:v>
                </c:pt>
                <c:pt idx="124">
                  <c:v>93.940928024401998</c:v>
                </c:pt>
                <c:pt idx="125">
                  <c:v>93.609650562309</c:v>
                </c:pt>
                <c:pt idx="126">
                  <c:v>93.777488890167007</c:v>
                </c:pt>
                <c:pt idx="127">
                  <c:v>91.719659638210004</c:v>
                </c:pt>
                <c:pt idx="128">
                  <c:v>93.914714724318998</c:v>
                </c:pt>
                <c:pt idx="129">
                  <c:v>95.489115481238002</c:v>
                </c:pt>
                <c:pt idx="130">
                  <c:v>96.763380782997999</c:v>
                </c:pt>
                <c:pt idx="131">
                  <c:v>95.637867206486007</c:v>
                </c:pt>
                <c:pt idx="132">
                  <c:v>98.190445957595998</c:v>
                </c:pt>
                <c:pt idx="133">
                  <c:v>94.995892221931001</c:v>
                </c:pt>
                <c:pt idx="134">
                  <c:v>96.874598242559003</c:v>
                </c:pt>
                <c:pt idx="135">
                  <c:v>98.904039498182996</c:v>
                </c:pt>
                <c:pt idx="136">
                  <c:v>98.310179270662999</c:v>
                </c:pt>
                <c:pt idx="137">
                  <c:v>96.789194057781003</c:v>
                </c:pt>
              </c:numCache>
            </c:numRef>
          </c:val>
          <c:smooth val="0"/>
        </c:ser>
        <c:dLbls>
          <c:showLegendKey val="0"/>
          <c:showVal val="0"/>
          <c:showCatName val="0"/>
          <c:showSerName val="0"/>
          <c:showPercent val="0"/>
          <c:showBubbleSize val="0"/>
        </c:dLbls>
        <c:marker val="1"/>
        <c:smooth val="0"/>
        <c:axId val="84811136"/>
        <c:axId val="91842048"/>
      </c:lineChart>
      <c:catAx>
        <c:axId val="84811136"/>
        <c:scaling>
          <c:orientation val="minMax"/>
        </c:scaling>
        <c:delete val="0"/>
        <c:axPos val="b"/>
        <c:majorTickMark val="out"/>
        <c:minorTickMark val="none"/>
        <c:tickLblPos val="nextTo"/>
        <c:txPr>
          <a:bodyPr/>
          <a:lstStyle/>
          <a:p>
            <a:pPr>
              <a:defRPr sz="800"/>
            </a:pPr>
            <a:endParaRPr lang="es-MX"/>
          </a:p>
        </c:txPr>
        <c:crossAx val="91842048"/>
        <c:crosses val="autoZero"/>
        <c:auto val="1"/>
        <c:lblAlgn val="ctr"/>
        <c:lblOffset val="100"/>
        <c:tickLblSkip val="12"/>
        <c:noMultiLvlLbl val="0"/>
      </c:catAx>
      <c:valAx>
        <c:axId val="91842048"/>
        <c:scaling>
          <c:orientation val="minMax"/>
          <c:min val="80"/>
        </c:scaling>
        <c:delete val="0"/>
        <c:axPos val="l"/>
        <c:numFmt formatCode="0.0" sourceLinked="1"/>
        <c:majorTickMark val="out"/>
        <c:minorTickMark val="none"/>
        <c:tickLblPos val="nextTo"/>
        <c:txPr>
          <a:bodyPr/>
          <a:lstStyle/>
          <a:p>
            <a:pPr>
              <a:defRPr sz="800"/>
            </a:pPr>
            <a:endParaRPr lang="es-MX"/>
          </a:p>
        </c:txPr>
        <c:crossAx val="84811136"/>
        <c:crosses val="autoZero"/>
        <c:crossBetween val="between"/>
      </c:valAx>
    </c:plotArea>
    <c:legend>
      <c:legendPos val="r"/>
      <c:layout>
        <c:manualLayout>
          <c:xMode val="edge"/>
          <c:yMode val="edge"/>
          <c:x val="4.40191816497328E-2"/>
          <c:y val="0.87424745371191404"/>
          <c:w val="0.92731282552468197"/>
          <c:h val="9.9979106184854102E-2"/>
        </c:manualLayout>
      </c:layout>
      <c:overlay val="0"/>
      <c:txPr>
        <a:bodyPr/>
        <a:lstStyle/>
        <a:p>
          <a:pPr>
            <a:defRPr sz="800"/>
          </a:pPr>
          <a:endParaRPr lang="es-MX"/>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93339497858803E-2"/>
          <c:y val="2.2403552485694499E-2"/>
          <c:w val="0.94259493300000596"/>
          <c:h val="0.87337126305218105"/>
        </c:manualLayout>
      </c:layout>
      <c:barChart>
        <c:barDir val="col"/>
        <c:grouping val="stacked"/>
        <c:varyColors val="0"/>
        <c:ser>
          <c:idx val="5"/>
          <c:order val="0"/>
          <c:tx>
            <c:strRef>
              <c:f>'G4'!$AE$9</c:f>
              <c:strCache>
                <c:ptCount val="1"/>
                <c:pt idx="0">
                  <c:v>Industria Manufacturera</c:v>
                </c:pt>
              </c:strCache>
            </c:strRef>
          </c:tx>
          <c:spPr>
            <a:noFill/>
            <a:ln>
              <a:solidFill>
                <a:schemeClr val="tx1"/>
              </a:solidFill>
            </a:ln>
          </c:spPr>
          <c:invertIfNegative val="0"/>
          <c:dLbls>
            <c:txPr>
              <a:bodyPr/>
              <a:lstStyle/>
              <a:p>
                <a:pPr>
                  <a:defRPr sz="800" b="1"/>
                </a:pPr>
                <a:endParaRPr lang="es-MX"/>
              </a:p>
            </c:txPr>
            <c:showLegendKey val="0"/>
            <c:showVal val="1"/>
            <c:showCatName val="0"/>
            <c:showSerName val="0"/>
            <c:showPercent val="0"/>
            <c:showBubbleSize val="0"/>
            <c:showLeaderLines val="0"/>
          </c:dLbls>
          <c:cat>
            <c:strRef>
              <c:f>'G4'!$Y$10:$Y$36</c:f>
              <c:strCache>
                <c:ptCount val="27"/>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2012/01</c:v>
                </c:pt>
                <c:pt idx="25">
                  <c:v>2012/02</c:v>
                </c:pt>
                <c:pt idx="26">
                  <c:v>2012/03</c:v>
                </c:pt>
              </c:strCache>
            </c:strRef>
          </c:cat>
          <c:val>
            <c:numRef>
              <c:f>'G4'!$AE$10:$AE$36</c:f>
              <c:numCache>
                <c:formatCode>0</c:formatCode>
                <c:ptCount val="27"/>
                <c:pt idx="0">
                  <c:v>23.856827969633326</c:v>
                </c:pt>
                <c:pt idx="1">
                  <c:v>21.901369069525042</c:v>
                </c:pt>
                <c:pt idx="2">
                  <c:v>20.923880814898688</c:v>
                </c:pt>
                <c:pt idx="3">
                  <c:v>20.679031450585313</c:v>
                </c:pt>
                <c:pt idx="4">
                  <c:v>20.275817427476337</c:v>
                </c:pt>
                <c:pt idx="5">
                  <c:v>18.302241731821503</c:v>
                </c:pt>
                <c:pt idx="6">
                  <c:v>17.629262562978397</c:v>
                </c:pt>
                <c:pt idx="7">
                  <c:v>19.795929541111789</c:v>
                </c:pt>
                <c:pt idx="8">
                  <c:v>21.156169351953181</c:v>
                </c:pt>
                <c:pt idx="9">
                  <c:v>21.611843422172463</c:v>
                </c:pt>
                <c:pt idx="10">
                  <c:v>22.025478216965858</c:v>
                </c:pt>
                <c:pt idx="11">
                  <c:v>21.603322102385633</c:v>
                </c:pt>
                <c:pt idx="12">
                  <c:v>21.003682760883766</c:v>
                </c:pt>
                <c:pt idx="13">
                  <c:v>20.052474446762982</c:v>
                </c:pt>
                <c:pt idx="14">
                  <c:v>19.401769200030685</c:v>
                </c:pt>
                <c:pt idx="15">
                  <c:v>18.782993905254834</c:v>
                </c:pt>
                <c:pt idx="16">
                  <c:v>18.690045304031464</c:v>
                </c:pt>
                <c:pt idx="17">
                  <c:v>18.401618676918854</c:v>
                </c:pt>
                <c:pt idx="18">
                  <c:v>18.681324521662965</c:v>
                </c:pt>
                <c:pt idx="19">
                  <c:v>18.415321646141983</c:v>
                </c:pt>
                <c:pt idx="20">
                  <c:v>17.797607054007905</c:v>
                </c:pt>
                <c:pt idx="21">
                  <c:v>17.798941758323242</c:v>
                </c:pt>
                <c:pt idx="22">
                  <c:v>18.11389811591031</c:v>
                </c:pt>
                <c:pt idx="23">
                  <c:v>18.075001844168696</c:v>
                </c:pt>
                <c:pt idx="24">
                  <c:v>18.63904650855137</c:v>
                </c:pt>
                <c:pt idx="25">
                  <c:v>18.514332662044065</c:v>
                </c:pt>
                <c:pt idx="26">
                  <c:v>18.259797377372873</c:v>
                </c:pt>
              </c:numCache>
            </c:numRef>
          </c:val>
        </c:ser>
        <c:ser>
          <c:idx val="1"/>
          <c:order val="1"/>
          <c:tx>
            <c:strRef>
              <c:f>'G4'!$AA$9</c:f>
              <c:strCache>
                <c:ptCount val="1"/>
                <c:pt idx="0">
                  <c:v>Agropecuario, Silvicultura y Pesca</c:v>
                </c:pt>
              </c:strCache>
            </c:strRef>
          </c:tx>
          <c:spPr>
            <a:solidFill>
              <a:schemeClr val="tx1"/>
            </a:solidFill>
            <a:ln>
              <a:solidFill>
                <a:schemeClr val="tx1"/>
              </a:solidFill>
            </a:ln>
          </c:spPr>
          <c:invertIfNegative val="0"/>
          <c:dLbls>
            <c:txPr>
              <a:bodyPr/>
              <a:lstStyle/>
              <a:p>
                <a:pPr>
                  <a:defRPr sz="800" b="1">
                    <a:solidFill>
                      <a:schemeClr val="bg1"/>
                    </a:solidFill>
                  </a:defRPr>
                </a:pPr>
                <a:endParaRPr lang="es-MX"/>
              </a:p>
            </c:txPr>
            <c:showLegendKey val="0"/>
            <c:showVal val="1"/>
            <c:showCatName val="0"/>
            <c:showSerName val="0"/>
            <c:showPercent val="0"/>
            <c:showBubbleSize val="0"/>
            <c:showLeaderLines val="0"/>
          </c:dLbls>
          <c:cat>
            <c:strRef>
              <c:f>'G4'!$Y$10:$Y$36</c:f>
              <c:strCache>
                <c:ptCount val="27"/>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2012/01</c:v>
                </c:pt>
                <c:pt idx="25">
                  <c:v>2012/02</c:v>
                </c:pt>
                <c:pt idx="26">
                  <c:v>2012/03</c:v>
                </c:pt>
              </c:strCache>
            </c:strRef>
          </c:cat>
          <c:val>
            <c:numRef>
              <c:f>'G4'!$AA$10:$AA$36</c:f>
              <c:numCache>
                <c:formatCode>0</c:formatCode>
                <c:ptCount val="27"/>
                <c:pt idx="0">
                  <c:v>7.899508337464443</c:v>
                </c:pt>
                <c:pt idx="1">
                  <c:v>7.75382548525379</c:v>
                </c:pt>
                <c:pt idx="2">
                  <c:v>7.2901626056305648</c:v>
                </c:pt>
                <c:pt idx="3">
                  <c:v>7.1050552314842088</c:v>
                </c:pt>
                <c:pt idx="4">
                  <c:v>6.5610516724163501</c:v>
                </c:pt>
                <c:pt idx="5">
                  <c:v>4.8318154842171017</c:v>
                </c:pt>
                <c:pt idx="6">
                  <c:v>4.6763008486534936</c:v>
                </c:pt>
                <c:pt idx="7">
                  <c:v>4.8258910185519843</c:v>
                </c:pt>
                <c:pt idx="8">
                  <c:v>5.1434868846019537</c:v>
                </c:pt>
                <c:pt idx="9">
                  <c:v>4.7465898584542758</c:v>
                </c:pt>
                <c:pt idx="10">
                  <c:v>4.6719395786555911</c:v>
                </c:pt>
                <c:pt idx="11">
                  <c:v>4.3826141956065623</c:v>
                </c:pt>
                <c:pt idx="12">
                  <c:v>3.887925676763603</c:v>
                </c:pt>
                <c:pt idx="13">
                  <c:v>4.0830528009251656</c:v>
                </c:pt>
                <c:pt idx="14">
                  <c:v>3.9816055527112102</c:v>
                </c:pt>
                <c:pt idx="15">
                  <c:v>3.9893971564951678</c:v>
                </c:pt>
                <c:pt idx="16">
                  <c:v>3.8540573125164705</c:v>
                </c:pt>
                <c:pt idx="17">
                  <c:v>3.722351503781355</c:v>
                </c:pt>
                <c:pt idx="18">
                  <c:v>3.666276151300691</c:v>
                </c:pt>
                <c:pt idx="19">
                  <c:v>3.6420191558868908</c:v>
                </c:pt>
                <c:pt idx="20">
                  <c:v>3.6480379579311708</c:v>
                </c:pt>
                <c:pt idx="21">
                  <c:v>3.9248258879824425</c:v>
                </c:pt>
                <c:pt idx="22">
                  <c:v>3.9144264261371129</c:v>
                </c:pt>
                <c:pt idx="23">
                  <c:v>3.7597062585071437</c:v>
                </c:pt>
                <c:pt idx="24">
                  <c:v>3.705924665900743</c:v>
                </c:pt>
                <c:pt idx="25">
                  <c:v>4.3184800982277771</c:v>
                </c:pt>
                <c:pt idx="26">
                  <c:v>3.7091957922971472</c:v>
                </c:pt>
              </c:numCache>
            </c:numRef>
          </c:val>
        </c:ser>
        <c:ser>
          <c:idx val="2"/>
          <c:order val="2"/>
          <c:tx>
            <c:strRef>
              <c:f>'G4'!$AB$9</c:f>
              <c:strCache>
                <c:ptCount val="1"/>
                <c:pt idx="0">
                  <c:v>Minería</c:v>
                </c:pt>
              </c:strCache>
            </c:strRef>
          </c:tx>
          <c:spPr>
            <a:pattFill prst="ltVert">
              <a:fgClr>
                <a:schemeClr val="tx1"/>
              </a:fgClr>
              <a:bgClr>
                <a:schemeClr val="bg1"/>
              </a:bgClr>
            </a:pattFill>
            <a:ln>
              <a:solidFill>
                <a:schemeClr val="tx1"/>
              </a:solidFill>
            </a:ln>
          </c:spPr>
          <c:invertIfNegative val="0"/>
          <c:dLbls>
            <c:txPr>
              <a:bodyPr/>
              <a:lstStyle/>
              <a:p>
                <a:pPr>
                  <a:defRPr sz="800" b="1"/>
                </a:pPr>
                <a:endParaRPr lang="es-MX"/>
              </a:p>
            </c:txPr>
            <c:showLegendKey val="0"/>
            <c:showVal val="1"/>
            <c:showCatName val="0"/>
            <c:showSerName val="0"/>
            <c:showPercent val="0"/>
            <c:showBubbleSize val="0"/>
            <c:showLeaderLines val="0"/>
          </c:dLbls>
          <c:cat>
            <c:strRef>
              <c:f>'G4'!$Y$10:$Y$36</c:f>
              <c:strCache>
                <c:ptCount val="27"/>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2012/01</c:v>
                </c:pt>
                <c:pt idx="25">
                  <c:v>2012/02</c:v>
                </c:pt>
                <c:pt idx="26">
                  <c:v>2012/03</c:v>
                </c:pt>
              </c:strCache>
            </c:strRef>
          </c:cat>
          <c:val>
            <c:numRef>
              <c:f>'G4'!$AB$10:$AB$36</c:f>
              <c:numCache>
                <c:formatCode>0</c:formatCode>
                <c:ptCount val="27"/>
                <c:pt idx="0">
                  <c:v>2.9528386114861283</c:v>
                </c:pt>
                <c:pt idx="1">
                  <c:v>2.3656859450982983</c:v>
                </c:pt>
                <c:pt idx="2">
                  <c:v>2.3541811972944648</c:v>
                </c:pt>
                <c:pt idx="3">
                  <c:v>1.8540349534252452</c:v>
                </c:pt>
                <c:pt idx="4">
                  <c:v>1.7476169920755185</c:v>
                </c:pt>
                <c:pt idx="5">
                  <c:v>4.8032406775308978</c:v>
                </c:pt>
                <c:pt idx="6">
                  <c:v>4.5261900587227233</c:v>
                </c:pt>
                <c:pt idx="7">
                  <c:v>5.9708704772910766</c:v>
                </c:pt>
                <c:pt idx="8">
                  <c:v>6.9080779416659039</c:v>
                </c:pt>
                <c:pt idx="9">
                  <c:v>5.2982004194573538</c:v>
                </c:pt>
                <c:pt idx="10">
                  <c:v>3.7512853272815052</c:v>
                </c:pt>
                <c:pt idx="11">
                  <c:v>4.3566697457962036</c:v>
                </c:pt>
                <c:pt idx="12">
                  <c:v>5.6848464649643518</c:v>
                </c:pt>
                <c:pt idx="13">
                  <c:v>4.5714609223923333</c:v>
                </c:pt>
                <c:pt idx="14">
                  <c:v>4.899960633394346</c:v>
                </c:pt>
                <c:pt idx="15">
                  <c:v>6.1874799542202936</c:v>
                </c:pt>
                <c:pt idx="16">
                  <c:v>7.1995711020046871</c:v>
                </c:pt>
                <c:pt idx="17">
                  <c:v>7.3396640191071105</c:v>
                </c:pt>
                <c:pt idx="18">
                  <c:v>8.5577945899014747</c:v>
                </c:pt>
                <c:pt idx="19">
                  <c:v>8.9940832839142644</c:v>
                </c:pt>
                <c:pt idx="20">
                  <c:v>10.08272765920921</c:v>
                </c:pt>
                <c:pt idx="21">
                  <c:v>7.8574134698364704</c:v>
                </c:pt>
                <c:pt idx="22">
                  <c:v>8.6370312962884821</c:v>
                </c:pt>
                <c:pt idx="23">
                  <c:v>10.379319740632591</c:v>
                </c:pt>
                <c:pt idx="24">
                  <c:v>10.992805500799006</c:v>
                </c:pt>
                <c:pt idx="25">
                  <c:v>10.227538215223701</c:v>
                </c:pt>
                <c:pt idx="26">
                  <c:v>9.9813259811661261</c:v>
                </c:pt>
              </c:numCache>
            </c:numRef>
          </c:val>
        </c:ser>
        <c:ser>
          <c:idx val="3"/>
          <c:order val="3"/>
          <c:tx>
            <c:strRef>
              <c:f>'G4'!$AC$9</c:f>
              <c:strCache>
                <c:ptCount val="1"/>
                <c:pt idx="0">
                  <c:v>Electricidad, Gas y Agua</c:v>
                </c:pt>
              </c:strCache>
            </c:strRef>
          </c:tx>
          <c:spPr>
            <a:pattFill prst="pct10">
              <a:fgClr>
                <a:schemeClr val="bg1">
                  <a:lumMod val="50000"/>
                </a:schemeClr>
              </a:fgClr>
              <a:bgClr>
                <a:schemeClr val="bg1">
                  <a:lumMod val="85000"/>
                </a:schemeClr>
              </a:bgClr>
            </a:pattFill>
            <a:ln>
              <a:solidFill>
                <a:schemeClr val="tx1"/>
              </a:solidFill>
            </a:ln>
          </c:spPr>
          <c:invertIfNegative val="0"/>
          <c:dLbls>
            <c:txPr>
              <a:bodyPr/>
              <a:lstStyle/>
              <a:p>
                <a:pPr>
                  <a:defRPr sz="800" b="1"/>
                </a:pPr>
                <a:endParaRPr lang="es-MX"/>
              </a:p>
            </c:txPr>
            <c:showLegendKey val="0"/>
            <c:showVal val="1"/>
            <c:showCatName val="0"/>
            <c:showSerName val="0"/>
            <c:showPercent val="0"/>
            <c:showBubbleSize val="0"/>
            <c:showLeaderLines val="0"/>
          </c:dLbls>
          <c:cat>
            <c:strRef>
              <c:f>'G4'!$Y$10:$Y$36</c:f>
              <c:strCache>
                <c:ptCount val="27"/>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2012/01</c:v>
                </c:pt>
                <c:pt idx="25">
                  <c:v>2012/02</c:v>
                </c:pt>
                <c:pt idx="26">
                  <c:v>2012/03</c:v>
                </c:pt>
              </c:strCache>
            </c:strRef>
          </c:cat>
          <c:val>
            <c:numRef>
              <c:f>'G4'!$AC$10:$AC$36</c:f>
              <c:numCache>
                <c:formatCode>0</c:formatCode>
                <c:ptCount val="27"/>
                <c:pt idx="0">
                  <c:v>1.3074666567209057</c:v>
                </c:pt>
                <c:pt idx="1">
                  <c:v>1.3268584989966492</c:v>
                </c:pt>
                <c:pt idx="2">
                  <c:v>1.3684075344631648</c:v>
                </c:pt>
                <c:pt idx="3">
                  <c:v>1.4963692528983326</c:v>
                </c:pt>
                <c:pt idx="4">
                  <c:v>1.6005242247658444</c:v>
                </c:pt>
                <c:pt idx="5">
                  <c:v>1.2874251414279927</c:v>
                </c:pt>
                <c:pt idx="6">
                  <c:v>1.1457313332027248</c:v>
                </c:pt>
                <c:pt idx="7">
                  <c:v>1.1963061407372459</c:v>
                </c:pt>
                <c:pt idx="8">
                  <c:v>1.1244100415435114</c:v>
                </c:pt>
                <c:pt idx="9">
                  <c:v>1.1406123658442424</c:v>
                </c:pt>
                <c:pt idx="10">
                  <c:v>1.1491489422775036</c:v>
                </c:pt>
                <c:pt idx="11">
                  <c:v>1.1746406799807361</c:v>
                </c:pt>
                <c:pt idx="12">
                  <c:v>1.1281930590908869</c:v>
                </c:pt>
                <c:pt idx="13">
                  <c:v>1.1449800443107445</c:v>
                </c:pt>
                <c:pt idx="14">
                  <c:v>1.2487453440475991</c:v>
                </c:pt>
                <c:pt idx="15">
                  <c:v>1.3310676948628688</c:v>
                </c:pt>
                <c:pt idx="16">
                  <c:v>1.4191865714228398</c:v>
                </c:pt>
                <c:pt idx="17">
                  <c:v>1.4284899320167133</c:v>
                </c:pt>
                <c:pt idx="18">
                  <c:v>1.47323078052495</c:v>
                </c:pt>
                <c:pt idx="19">
                  <c:v>1.5113260086530274</c:v>
                </c:pt>
                <c:pt idx="20">
                  <c:v>1.5505324425692881</c:v>
                </c:pt>
                <c:pt idx="21">
                  <c:v>1.2167958007968007</c:v>
                </c:pt>
                <c:pt idx="22">
                  <c:v>1.244240878942015</c:v>
                </c:pt>
                <c:pt idx="23">
                  <c:v>1.2311154547382066</c:v>
                </c:pt>
                <c:pt idx="24">
                  <c:v>1.2564710862754029</c:v>
                </c:pt>
                <c:pt idx="25">
                  <c:v>1.2092823681631149</c:v>
                </c:pt>
                <c:pt idx="26">
                  <c:v>1.2460151862324103</c:v>
                </c:pt>
              </c:numCache>
            </c:numRef>
          </c:val>
        </c:ser>
        <c:ser>
          <c:idx val="4"/>
          <c:order val="4"/>
          <c:tx>
            <c:strRef>
              <c:f>'G4'!$AD$9</c:f>
              <c:strCache>
                <c:ptCount val="1"/>
                <c:pt idx="0">
                  <c:v>Construcción</c:v>
                </c:pt>
              </c:strCache>
            </c:strRef>
          </c:tx>
          <c:spPr>
            <a:pattFill prst="dotGrid">
              <a:fgClr>
                <a:schemeClr val="tx1"/>
              </a:fgClr>
              <a:bgClr>
                <a:schemeClr val="bg1"/>
              </a:bgClr>
            </a:pattFill>
            <a:ln>
              <a:solidFill>
                <a:schemeClr val="tx1"/>
              </a:solidFill>
            </a:ln>
          </c:spPr>
          <c:invertIfNegative val="0"/>
          <c:dLbls>
            <c:txPr>
              <a:bodyPr/>
              <a:lstStyle/>
              <a:p>
                <a:pPr>
                  <a:defRPr sz="800" b="1"/>
                </a:pPr>
                <a:endParaRPr lang="es-MX"/>
              </a:p>
            </c:txPr>
            <c:showLegendKey val="0"/>
            <c:showVal val="1"/>
            <c:showCatName val="0"/>
            <c:showSerName val="0"/>
            <c:showPercent val="0"/>
            <c:showBubbleSize val="0"/>
            <c:showLeaderLines val="0"/>
          </c:dLbls>
          <c:cat>
            <c:strRef>
              <c:f>'G4'!$Y$10:$Y$36</c:f>
              <c:strCache>
                <c:ptCount val="27"/>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2012/01</c:v>
                </c:pt>
                <c:pt idx="25">
                  <c:v>2012/02</c:v>
                </c:pt>
                <c:pt idx="26">
                  <c:v>2012/03</c:v>
                </c:pt>
              </c:strCache>
            </c:strRef>
          </c:cat>
          <c:val>
            <c:numRef>
              <c:f>'G4'!$AD$10:$AD$36</c:f>
              <c:numCache>
                <c:formatCode>0</c:formatCode>
                <c:ptCount val="27"/>
                <c:pt idx="0">
                  <c:v>3.9898050056979293</c:v>
                </c:pt>
                <c:pt idx="1">
                  <c:v>3.7778502720349683</c:v>
                </c:pt>
                <c:pt idx="2">
                  <c:v>3.9440321511856919</c:v>
                </c:pt>
                <c:pt idx="3">
                  <c:v>4.1303313310548777</c:v>
                </c:pt>
                <c:pt idx="4">
                  <c:v>4.5124180314947449</c:v>
                </c:pt>
                <c:pt idx="5">
                  <c:v>6.7664533593342675</c:v>
                </c:pt>
                <c:pt idx="6">
                  <c:v>7.0498128162286635</c:v>
                </c:pt>
                <c:pt idx="7">
                  <c:v>5.5289454393068045</c:v>
                </c:pt>
                <c:pt idx="8">
                  <c:v>5.7617874001580676</c:v>
                </c:pt>
                <c:pt idx="9">
                  <c:v>6.3060104801886467</c:v>
                </c:pt>
                <c:pt idx="10">
                  <c:v>6.4559311961234433</c:v>
                </c:pt>
                <c:pt idx="11">
                  <c:v>6.548367865847764</c:v>
                </c:pt>
                <c:pt idx="12">
                  <c:v>6.5388393051341822</c:v>
                </c:pt>
                <c:pt idx="13">
                  <c:v>6.4514878720387037</c:v>
                </c:pt>
                <c:pt idx="14">
                  <c:v>6.4423465749995898</c:v>
                </c:pt>
                <c:pt idx="15">
                  <c:v>6.5647357599885252</c:v>
                </c:pt>
                <c:pt idx="16">
                  <c:v>6.7602428268585326</c:v>
                </c:pt>
                <c:pt idx="17">
                  <c:v>6.8859089199624659</c:v>
                </c:pt>
                <c:pt idx="18">
                  <c:v>7.1056885105320449</c:v>
                </c:pt>
                <c:pt idx="19">
                  <c:v>7.0858102136905927</c:v>
                </c:pt>
                <c:pt idx="20">
                  <c:v>7.3081120933123538</c:v>
                </c:pt>
                <c:pt idx="21">
                  <c:v>7.1261034866678177</c:v>
                </c:pt>
                <c:pt idx="22">
                  <c:v>6.673804758385689</c:v>
                </c:pt>
                <c:pt idx="23">
                  <c:v>6.6889453602779216</c:v>
                </c:pt>
                <c:pt idx="24">
                  <c:v>6.84430659905669</c:v>
                </c:pt>
                <c:pt idx="25">
                  <c:v>6.9136614345231067</c:v>
                </c:pt>
                <c:pt idx="26">
                  <c:v>6.753333290056637</c:v>
                </c:pt>
              </c:numCache>
            </c:numRef>
          </c:val>
        </c:ser>
        <c:dLbls>
          <c:showLegendKey val="0"/>
          <c:showVal val="0"/>
          <c:showCatName val="0"/>
          <c:showSerName val="0"/>
          <c:showPercent val="0"/>
          <c:showBubbleSize val="0"/>
        </c:dLbls>
        <c:gapWidth val="70"/>
        <c:overlap val="100"/>
        <c:axId val="110568576"/>
        <c:axId val="110570112"/>
      </c:barChart>
      <c:catAx>
        <c:axId val="110568576"/>
        <c:scaling>
          <c:orientation val="minMax"/>
        </c:scaling>
        <c:delete val="0"/>
        <c:axPos val="b"/>
        <c:majorTickMark val="out"/>
        <c:minorTickMark val="none"/>
        <c:tickLblPos val="nextTo"/>
        <c:txPr>
          <a:bodyPr/>
          <a:lstStyle/>
          <a:p>
            <a:pPr>
              <a:defRPr sz="800"/>
            </a:pPr>
            <a:endParaRPr lang="es-MX"/>
          </a:p>
        </c:txPr>
        <c:crossAx val="110570112"/>
        <c:crosses val="autoZero"/>
        <c:auto val="1"/>
        <c:lblAlgn val="ctr"/>
        <c:lblOffset val="100"/>
        <c:tickLblSkip val="2"/>
        <c:noMultiLvlLbl val="0"/>
      </c:catAx>
      <c:valAx>
        <c:axId val="110570112"/>
        <c:scaling>
          <c:orientation val="minMax"/>
          <c:max val="42"/>
          <c:min val="0"/>
        </c:scaling>
        <c:delete val="0"/>
        <c:axPos val="l"/>
        <c:numFmt formatCode="0" sourceLinked="1"/>
        <c:majorTickMark val="out"/>
        <c:minorTickMark val="none"/>
        <c:tickLblPos val="nextTo"/>
        <c:txPr>
          <a:bodyPr/>
          <a:lstStyle/>
          <a:p>
            <a:pPr>
              <a:defRPr sz="800"/>
            </a:pPr>
            <a:endParaRPr lang="es-MX"/>
          </a:p>
        </c:txPr>
        <c:crossAx val="110568576"/>
        <c:crosses val="autoZero"/>
        <c:crossBetween val="between"/>
        <c:majorUnit val="5"/>
      </c:valAx>
    </c:plotArea>
    <c:legend>
      <c:legendPos val="r"/>
      <c:layout>
        <c:manualLayout>
          <c:xMode val="edge"/>
          <c:yMode val="edge"/>
          <c:x val="1.2099496179240001E-2"/>
          <c:y val="0.92939008861829897"/>
          <c:w val="0.97764552040637898"/>
          <c:h val="6.1372946489317799E-2"/>
        </c:manualLayout>
      </c:layout>
      <c:overlay val="0"/>
      <c:txPr>
        <a:bodyPr/>
        <a:lstStyle/>
        <a:p>
          <a:pPr>
            <a:defRPr sz="1000"/>
          </a:pPr>
          <a:endParaRPr lang="es-MX"/>
        </a:p>
      </c:tx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8577660331878E-2"/>
          <c:y val="3.0114396318624202E-2"/>
          <c:w val="0.94076103281640799"/>
          <c:h val="0.80058451787126705"/>
        </c:manualLayout>
      </c:layout>
      <c:lineChart>
        <c:grouping val="standard"/>
        <c:varyColors val="0"/>
        <c:ser>
          <c:idx val="0"/>
          <c:order val="0"/>
          <c:tx>
            <c:strRef>
              <c:f>'G5'!$B$4</c:f>
              <c:strCache>
                <c:ptCount val="1"/>
                <c:pt idx="0">
                  <c:v>Total</c:v>
                </c:pt>
              </c:strCache>
            </c:strRef>
          </c:tx>
          <c:spPr>
            <a:ln w="15875">
              <a:solidFill>
                <a:schemeClr val="tx1"/>
              </a:solidFill>
              <a:prstDash val="solid"/>
            </a:ln>
          </c:spPr>
          <c:marker>
            <c:symbol val="diamond"/>
            <c:size val="4"/>
            <c:spPr>
              <a:solidFill>
                <a:schemeClr val="tx1"/>
              </a:solidFill>
              <a:ln>
                <a:noFill/>
                <a:prstDash val="solid"/>
              </a:ln>
            </c:spPr>
          </c:marker>
          <c:cat>
            <c:strRef>
              <c:f>'G5'!$A$5:$A$68</c:f>
              <c:strCache>
                <c:ptCount val="64"/>
                <c:pt idx="0">
                  <c:v>2001</c:v>
                </c:pt>
                <c:pt idx="1">
                  <c:v>2002</c:v>
                </c:pt>
                <c:pt idx="2">
                  <c:v>2003</c:v>
                </c:pt>
                <c:pt idx="3">
                  <c:v>2004</c:v>
                </c:pt>
                <c:pt idx="4">
                  <c:v>2005</c:v>
                </c:pt>
                <c:pt idx="5">
                  <c:v>2006</c:v>
                </c:pt>
                <c:pt idx="6">
                  <c:v>2007</c:v>
                </c:pt>
                <c:pt idx="7">
                  <c:v>2008/01p</c:v>
                </c:pt>
                <c:pt idx="8">
                  <c:v>2008/02</c:v>
                </c:pt>
                <c:pt idx="9">
                  <c:v>2008/03</c:v>
                </c:pt>
                <c:pt idx="10">
                  <c:v>2008/04</c:v>
                </c:pt>
                <c:pt idx="11">
                  <c:v>2008/05</c:v>
                </c:pt>
                <c:pt idx="12">
                  <c:v>2008/06</c:v>
                </c:pt>
                <c:pt idx="13">
                  <c:v>2008/07</c:v>
                </c:pt>
                <c:pt idx="14">
                  <c:v>2008/08</c:v>
                </c:pt>
                <c:pt idx="15">
                  <c:v>2008/09</c:v>
                </c:pt>
                <c:pt idx="16">
                  <c:v>2008/10</c:v>
                </c:pt>
                <c:pt idx="17">
                  <c:v>2008/11</c:v>
                </c:pt>
                <c:pt idx="18">
                  <c:v>2008/12</c:v>
                </c:pt>
                <c:pt idx="19">
                  <c:v>2009/01</c:v>
                </c:pt>
                <c:pt idx="20">
                  <c:v>2009/02</c:v>
                </c:pt>
                <c:pt idx="21">
                  <c:v>2009/03</c:v>
                </c:pt>
                <c:pt idx="22">
                  <c:v>2009/04</c:v>
                </c:pt>
                <c:pt idx="23">
                  <c:v>2009/05</c:v>
                </c:pt>
                <c:pt idx="24">
                  <c:v>2009/06</c:v>
                </c:pt>
                <c:pt idx="25">
                  <c:v>2009/07</c:v>
                </c:pt>
                <c:pt idx="26">
                  <c:v>2009/08</c:v>
                </c:pt>
                <c:pt idx="27">
                  <c:v>2009/09</c:v>
                </c:pt>
                <c:pt idx="28">
                  <c:v>2009/10</c:v>
                </c:pt>
                <c:pt idx="29">
                  <c:v>2009/11</c:v>
                </c:pt>
                <c:pt idx="30">
                  <c:v>2009/12</c:v>
                </c:pt>
                <c:pt idx="31">
                  <c:v>2010/01</c:v>
                </c:pt>
                <c:pt idx="32">
                  <c:v>2010/02</c:v>
                </c:pt>
                <c:pt idx="33">
                  <c:v>2010/03</c:v>
                </c:pt>
                <c:pt idx="34">
                  <c:v>2010/04</c:v>
                </c:pt>
                <c:pt idx="35">
                  <c:v>2010/05</c:v>
                </c:pt>
                <c:pt idx="36">
                  <c:v>2010/06</c:v>
                </c:pt>
                <c:pt idx="37">
                  <c:v>2010/07</c:v>
                </c:pt>
                <c:pt idx="38">
                  <c:v>2010/08</c:v>
                </c:pt>
                <c:pt idx="39">
                  <c:v>2010/09</c:v>
                </c:pt>
                <c:pt idx="40">
                  <c:v>2010/10</c:v>
                </c:pt>
                <c:pt idx="41">
                  <c:v>2010/11</c:v>
                </c:pt>
                <c:pt idx="42">
                  <c:v>2010/12</c:v>
                </c:pt>
                <c:pt idx="43">
                  <c:v>2011/01</c:v>
                </c:pt>
                <c:pt idx="44">
                  <c:v>2011/02</c:v>
                </c:pt>
                <c:pt idx="45">
                  <c:v>2011/03</c:v>
                </c:pt>
                <c:pt idx="46">
                  <c:v>2011/04</c:v>
                </c:pt>
                <c:pt idx="47">
                  <c:v>2011/05</c:v>
                </c:pt>
                <c:pt idx="48">
                  <c:v>2011/06</c:v>
                </c:pt>
                <c:pt idx="49">
                  <c:v>2011/07</c:v>
                </c:pt>
                <c:pt idx="50">
                  <c:v>2011/08</c:v>
                </c:pt>
                <c:pt idx="51">
                  <c:v>2011/09</c:v>
                </c:pt>
                <c:pt idx="52">
                  <c:v>2011/10</c:v>
                </c:pt>
                <c:pt idx="53">
                  <c:v>2011/11</c:v>
                </c:pt>
                <c:pt idx="54">
                  <c:v>2011/12</c:v>
                </c:pt>
                <c:pt idx="55">
                  <c:v>2012/01</c:v>
                </c:pt>
                <c:pt idx="56">
                  <c:v>2012/02</c:v>
                </c:pt>
                <c:pt idx="57">
                  <c:v>2012/03</c:v>
                </c:pt>
                <c:pt idx="58">
                  <c:v>2012/04</c:v>
                </c:pt>
                <c:pt idx="59">
                  <c:v>2012/05</c:v>
                </c:pt>
                <c:pt idx="60">
                  <c:v>2012/06</c:v>
                </c:pt>
                <c:pt idx="61">
                  <c:v>2012/07</c:v>
                </c:pt>
                <c:pt idx="62">
                  <c:v>2012/08</c:v>
                </c:pt>
                <c:pt idx="63">
                  <c:v>2012/09</c:v>
                </c:pt>
              </c:strCache>
            </c:strRef>
          </c:cat>
          <c:val>
            <c:numRef>
              <c:f>'G5'!$B$5:$B$68</c:f>
              <c:numCache>
                <c:formatCode>0.00</c:formatCode>
                <c:ptCount val="64"/>
                <c:pt idx="0">
                  <c:v>2.7566666666666659</c:v>
                </c:pt>
                <c:pt idx="1">
                  <c:v>2.9783333333333331</c:v>
                </c:pt>
                <c:pt idx="2">
                  <c:v>3.4058333333333333</c:v>
                </c:pt>
                <c:pt idx="3">
                  <c:v>3.9158333333333335</c:v>
                </c:pt>
                <c:pt idx="4">
                  <c:v>3.5966666666666662</c:v>
                </c:pt>
                <c:pt idx="5">
                  <c:v>3.5941666666666667</c:v>
                </c:pt>
                <c:pt idx="6">
                  <c:v>3.7178645128719174</c:v>
                </c:pt>
                <c:pt idx="7">
                  <c:v>4.0371752259799996</c:v>
                </c:pt>
                <c:pt idx="8">
                  <c:v>3.9074219377310002</c:v>
                </c:pt>
                <c:pt idx="9">
                  <c:v>3.798105178803</c:v>
                </c:pt>
                <c:pt idx="10">
                  <c:v>3.6103203663849999</c:v>
                </c:pt>
                <c:pt idx="11">
                  <c:v>3.2421809659249998</c:v>
                </c:pt>
                <c:pt idx="12">
                  <c:v>3.5478439468329999</c:v>
                </c:pt>
                <c:pt idx="13">
                  <c:v>4.1479712510470002</c:v>
                </c:pt>
                <c:pt idx="14">
                  <c:v>4.1501179764660003</c:v>
                </c:pt>
                <c:pt idx="15">
                  <c:v>4.2506123179050004</c:v>
                </c:pt>
                <c:pt idx="16">
                  <c:v>4.1104306352610003</c:v>
                </c:pt>
                <c:pt idx="17">
                  <c:v>4.4668462080079996</c:v>
                </c:pt>
                <c:pt idx="18">
                  <c:v>4.3198276926989996</c:v>
                </c:pt>
                <c:pt idx="19">
                  <c:v>4.9976992214419997</c:v>
                </c:pt>
                <c:pt idx="20">
                  <c:v>5.2968677259880002</c:v>
                </c:pt>
                <c:pt idx="21">
                  <c:v>4.7594725928069996</c:v>
                </c:pt>
                <c:pt idx="22">
                  <c:v>5.2509805740150002</c:v>
                </c:pt>
                <c:pt idx="23">
                  <c:v>5.3124256768820004</c:v>
                </c:pt>
                <c:pt idx="24">
                  <c:v>5.1675828960730001</c:v>
                </c:pt>
                <c:pt idx="25">
                  <c:v>6.1181471343059997</c:v>
                </c:pt>
                <c:pt idx="26">
                  <c:v>6.2822346575939996</c:v>
                </c:pt>
                <c:pt idx="27">
                  <c:v>6.4095834630689996</c:v>
                </c:pt>
                <c:pt idx="28">
                  <c:v>5.9440309993999998</c:v>
                </c:pt>
                <c:pt idx="29">
                  <c:v>5.2564873227040003</c:v>
                </c:pt>
                <c:pt idx="30">
                  <c:v>4.7973605426860004</c:v>
                </c:pt>
                <c:pt idx="31">
                  <c:v>5.8721709253089998</c:v>
                </c:pt>
                <c:pt idx="32">
                  <c:v>5.4275543591539996</c:v>
                </c:pt>
                <c:pt idx="33">
                  <c:v>4.8121760527859996</c:v>
                </c:pt>
                <c:pt idx="34">
                  <c:v>5.4158121953469998</c:v>
                </c:pt>
                <c:pt idx="35">
                  <c:v>5.1301503599120002</c:v>
                </c:pt>
                <c:pt idx="36">
                  <c:v>5.0468742070610002</c:v>
                </c:pt>
                <c:pt idx="37">
                  <c:v>5.7035109001519997</c:v>
                </c:pt>
                <c:pt idx="38">
                  <c:v>5.4379608575729996</c:v>
                </c:pt>
                <c:pt idx="39">
                  <c:v>5.6968072819269997</c:v>
                </c:pt>
                <c:pt idx="40">
                  <c:v>5.7022326726420003</c:v>
                </c:pt>
                <c:pt idx="41">
                  <c:v>5.2813164050520003</c:v>
                </c:pt>
                <c:pt idx="42">
                  <c:v>4.9377984038229998</c:v>
                </c:pt>
                <c:pt idx="43">
                  <c:v>5.4254645518749998</c:v>
                </c:pt>
                <c:pt idx="44">
                  <c:v>5.3777911972080004</c:v>
                </c:pt>
                <c:pt idx="45">
                  <c:v>4.614257201309</c:v>
                </c:pt>
                <c:pt idx="46">
                  <c:v>5.0995782499329998</c:v>
                </c:pt>
                <c:pt idx="47">
                  <c:v>5.1979003552209999</c:v>
                </c:pt>
                <c:pt idx="48">
                  <c:v>5.4205813983729998</c:v>
                </c:pt>
                <c:pt idx="49">
                  <c:v>5.6246885280340004</c:v>
                </c:pt>
                <c:pt idx="50">
                  <c:v>5.788584224609</c:v>
                </c:pt>
                <c:pt idx="51">
                  <c:v>5.6772788615560001</c:v>
                </c:pt>
                <c:pt idx="52">
                  <c:v>5.0028336247159997</c:v>
                </c:pt>
                <c:pt idx="53">
                  <c:v>4.9663794521289999</c:v>
                </c:pt>
                <c:pt idx="54">
                  <c:v>4.5071594586370001</c:v>
                </c:pt>
                <c:pt idx="55">
                  <c:v>4.8990578931100002</c:v>
                </c:pt>
                <c:pt idx="56">
                  <c:v>5.3309113468679996</c:v>
                </c:pt>
                <c:pt idx="57">
                  <c:v>4.6220902246420001</c:v>
                </c:pt>
                <c:pt idx="58">
                  <c:v>4.8649384024420002</c:v>
                </c:pt>
                <c:pt idx="59">
                  <c:v>4.8261010056979998</c:v>
                </c:pt>
                <c:pt idx="60">
                  <c:v>4.8083540351170004</c:v>
                </c:pt>
                <c:pt idx="61">
                  <c:v>5.0155435394980001</c:v>
                </c:pt>
                <c:pt idx="62">
                  <c:v>5.3916496386850001</c:v>
                </c:pt>
                <c:pt idx="63">
                  <c:v>5.0132526076649997</c:v>
                </c:pt>
              </c:numCache>
            </c:numRef>
          </c:val>
          <c:smooth val="0"/>
        </c:ser>
        <c:ser>
          <c:idx val="1"/>
          <c:order val="1"/>
          <c:tx>
            <c:strRef>
              <c:f>'G5'!$C$4</c:f>
              <c:strCache>
                <c:ptCount val="1"/>
                <c:pt idx="0">
                  <c:v>Hombres</c:v>
                </c:pt>
              </c:strCache>
            </c:strRef>
          </c:tx>
          <c:spPr>
            <a:ln w="15875">
              <a:solidFill>
                <a:schemeClr val="tx1"/>
              </a:solidFill>
              <a:prstDash val="sysDot"/>
            </a:ln>
          </c:spPr>
          <c:marker>
            <c:symbol val="square"/>
            <c:size val="4"/>
            <c:spPr>
              <a:solidFill>
                <a:schemeClr val="tx1"/>
              </a:solidFill>
              <a:ln>
                <a:noFill/>
                <a:prstDash val="solid"/>
              </a:ln>
            </c:spPr>
          </c:marker>
          <c:cat>
            <c:strRef>
              <c:f>'G5'!$A$5:$A$68</c:f>
              <c:strCache>
                <c:ptCount val="64"/>
                <c:pt idx="0">
                  <c:v>2001</c:v>
                </c:pt>
                <c:pt idx="1">
                  <c:v>2002</c:v>
                </c:pt>
                <c:pt idx="2">
                  <c:v>2003</c:v>
                </c:pt>
                <c:pt idx="3">
                  <c:v>2004</c:v>
                </c:pt>
                <c:pt idx="4">
                  <c:v>2005</c:v>
                </c:pt>
                <c:pt idx="5">
                  <c:v>2006</c:v>
                </c:pt>
                <c:pt idx="6">
                  <c:v>2007</c:v>
                </c:pt>
                <c:pt idx="7">
                  <c:v>2008/01p</c:v>
                </c:pt>
                <c:pt idx="8">
                  <c:v>2008/02</c:v>
                </c:pt>
                <c:pt idx="9">
                  <c:v>2008/03</c:v>
                </c:pt>
                <c:pt idx="10">
                  <c:v>2008/04</c:v>
                </c:pt>
                <c:pt idx="11">
                  <c:v>2008/05</c:v>
                </c:pt>
                <c:pt idx="12">
                  <c:v>2008/06</c:v>
                </c:pt>
                <c:pt idx="13">
                  <c:v>2008/07</c:v>
                </c:pt>
                <c:pt idx="14">
                  <c:v>2008/08</c:v>
                </c:pt>
                <c:pt idx="15">
                  <c:v>2008/09</c:v>
                </c:pt>
                <c:pt idx="16">
                  <c:v>2008/10</c:v>
                </c:pt>
                <c:pt idx="17">
                  <c:v>2008/11</c:v>
                </c:pt>
                <c:pt idx="18">
                  <c:v>2008/12</c:v>
                </c:pt>
                <c:pt idx="19">
                  <c:v>2009/01</c:v>
                </c:pt>
                <c:pt idx="20">
                  <c:v>2009/02</c:v>
                </c:pt>
                <c:pt idx="21">
                  <c:v>2009/03</c:v>
                </c:pt>
                <c:pt idx="22">
                  <c:v>2009/04</c:v>
                </c:pt>
                <c:pt idx="23">
                  <c:v>2009/05</c:v>
                </c:pt>
                <c:pt idx="24">
                  <c:v>2009/06</c:v>
                </c:pt>
                <c:pt idx="25">
                  <c:v>2009/07</c:v>
                </c:pt>
                <c:pt idx="26">
                  <c:v>2009/08</c:v>
                </c:pt>
                <c:pt idx="27">
                  <c:v>2009/09</c:v>
                </c:pt>
                <c:pt idx="28">
                  <c:v>2009/10</c:v>
                </c:pt>
                <c:pt idx="29">
                  <c:v>2009/11</c:v>
                </c:pt>
                <c:pt idx="30">
                  <c:v>2009/12</c:v>
                </c:pt>
                <c:pt idx="31">
                  <c:v>2010/01</c:v>
                </c:pt>
                <c:pt idx="32">
                  <c:v>2010/02</c:v>
                </c:pt>
                <c:pt idx="33">
                  <c:v>2010/03</c:v>
                </c:pt>
                <c:pt idx="34">
                  <c:v>2010/04</c:v>
                </c:pt>
                <c:pt idx="35">
                  <c:v>2010/05</c:v>
                </c:pt>
                <c:pt idx="36">
                  <c:v>2010/06</c:v>
                </c:pt>
                <c:pt idx="37">
                  <c:v>2010/07</c:v>
                </c:pt>
                <c:pt idx="38">
                  <c:v>2010/08</c:v>
                </c:pt>
                <c:pt idx="39">
                  <c:v>2010/09</c:v>
                </c:pt>
                <c:pt idx="40">
                  <c:v>2010/10</c:v>
                </c:pt>
                <c:pt idx="41">
                  <c:v>2010/11</c:v>
                </c:pt>
                <c:pt idx="42">
                  <c:v>2010/12</c:v>
                </c:pt>
                <c:pt idx="43">
                  <c:v>2011/01</c:v>
                </c:pt>
                <c:pt idx="44">
                  <c:v>2011/02</c:v>
                </c:pt>
                <c:pt idx="45">
                  <c:v>2011/03</c:v>
                </c:pt>
                <c:pt idx="46">
                  <c:v>2011/04</c:v>
                </c:pt>
                <c:pt idx="47">
                  <c:v>2011/05</c:v>
                </c:pt>
                <c:pt idx="48">
                  <c:v>2011/06</c:v>
                </c:pt>
                <c:pt idx="49">
                  <c:v>2011/07</c:v>
                </c:pt>
                <c:pt idx="50">
                  <c:v>2011/08</c:v>
                </c:pt>
                <c:pt idx="51">
                  <c:v>2011/09</c:v>
                </c:pt>
                <c:pt idx="52">
                  <c:v>2011/10</c:v>
                </c:pt>
                <c:pt idx="53">
                  <c:v>2011/11</c:v>
                </c:pt>
                <c:pt idx="54">
                  <c:v>2011/12</c:v>
                </c:pt>
                <c:pt idx="55">
                  <c:v>2012/01</c:v>
                </c:pt>
                <c:pt idx="56">
                  <c:v>2012/02</c:v>
                </c:pt>
                <c:pt idx="57">
                  <c:v>2012/03</c:v>
                </c:pt>
                <c:pt idx="58">
                  <c:v>2012/04</c:v>
                </c:pt>
                <c:pt idx="59">
                  <c:v>2012/05</c:v>
                </c:pt>
                <c:pt idx="60">
                  <c:v>2012/06</c:v>
                </c:pt>
                <c:pt idx="61">
                  <c:v>2012/07</c:v>
                </c:pt>
                <c:pt idx="62">
                  <c:v>2012/08</c:v>
                </c:pt>
                <c:pt idx="63">
                  <c:v>2012/09</c:v>
                </c:pt>
              </c:strCache>
            </c:strRef>
          </c:cat>
          <c:val>
            <c:numRef>
              <c:f>'G5'!$C$5:$C$68</c:f>
              <c:numCache>
                <c:formatCode>0.00</c:formatCode>
                <c:ptCount val="64"/>
                <c:pt idx="0">
                  <c:v>2.3533333333333335</c:v>
                </c:pt>
                <c:pt idx="1">
                  <c:v>2.5825000000000005</c:v>
                </c:pt>
                <c:pt idx="2">
                  <c:v>2.9308333333333327</c:v>
                </c:pt>
                <c:pt idx="3">
                  <c:v>3.26</c:v>
                </c:pt>
                <c:pt idx="4">
                  <c:v>3.3824999999999998</c:v>
                </c:pt>
                <c:pt idx="5">
                  <c:v>3.4166666666666665</c:v>
                </c:pt>
                <c:pt idx="6">
                  <c:v>3.4711076027046679</c:v>
                </c:pt>
                <c:pt idx="7">
                  <c:v>4.0759722222169996</c:v>
                </c:pt>
                <c:pt idx="8">
                  <c:v>3.6394024907150002</c:v>
                </c:pt>
                <c:pt idx="9">
                  <c:v>3.673852968217</c:v>
                </c:pt>
                <c:pt idx="10">
                  <c:v>3.2829439343679998</c:v>
                </c:pt>
                <c:pt idx="11">
                  <c:v>3.1197040801879998</c:v>
                </c:pt>
                <c:pt idx="12">
                  <c:v>3.3135825096440001</c:v>
                </c:pt>
                <c:pt idx="13">
                  <c:v>3.923644747505</c:v>
                </c:pt>
                <c:pt idx="14">
                  <c:v>4.0144637716859997</c:v>
                </c:pt>
                <c:pt idx="15">
                  <c:v>4.1287487950869997</c:v>
                </c:pt>
                <c:pt idx="16">
                  <c:v>4.2799430732649997</c:v>
                </c:pt>
                <c:pt idx="17">
                  <c:v>4.6774494071830004</c:v>
                </c:pt>
                <c:pt idx="18">
                  <c:v>4.2694982581719998</c:v>
                </c:pt>
                <c:pt idx="19">
                  <c:v>4.8416057917900002</c:v>
                </c:pt>
                <c:pt idx="20">
                  <c:v>5.4686018323110002</c:v>
                </c:pt>
                <c:pt idx="21">
                  <c:v>4.856114202094</c:v>
                </c:pt>
                <c:pt idx="22">
                  <c:v>5.4755927343949997</c:v>
                </c:pt>
                <c:pt idx="23">
                  <c:v>5.5154358345109999</c:v>
                </c:pt>
                <c:pt idx="24">
                  <c:v>5.373297130429</c:v>
                </c:pt>
                <c:pt idx="25">
                  <c:v>5.9679730016369996</c:v>
                </c:pt>
                <c:pt idx="26">
                  <c:v>5.7042633873030004</c:v>
                </c:pt>
                <c:pt idx="27">
                  <c:v>5.9955257844650003</c:v>
                </c:pt>
                <c:pt idx="28">
                  <c:v>6.0393310219760004</c:v>
                </c:pt>
                <c:pt idx="29">
                  <c:v>5.323335528676</c:v>
                </c:pt>
                <c:pt idx="30">
                  <c:v>4.98024637325</c:v>
                </c:pt>
                <c:pt idx="31">
                  <c:v>6.156164051747</c:v>
                </c:pt>
                <c:pt idx="32">
                  <c:v>5.5506617493070003</c:v>
                </c:pt>
                <c:pt idx="33">
                  <c:v>4.6852939878399997</c:v>
                </c:pt>
                <c:pt idx="34">
                  <c:v>5.4096271110930001</c:v>
                </c:pt>
                <c:pt idx="35">
                  <c:v>5.0263903000710002</c:v>
                </c:pt>
                <c:pt idx="36">
                  <c:v>5.2307788241009998</c:v>
                </c:pt>
                <c:pt idx="37">
                  <c:v>5.6604564667249999</c:v>
                </c:pt>
                <c:pt idx="38">
                  <c:v>5.1009936288639999</c:v>
                </c:pt>
                <c:pt idx="39">
                  <c:v>5.7031009121189999</c:v>
                </c:pt>
                <c:pt idx="40">
                  <c:v>5.9796791370499998</c:v>
                </c:pt>
                <c:pt idx="41">
                  <c:v>5.5292296689820004</c:v>
                </c:pt>
                <c:pt idx="42">
                  <c:v>5.2514302306790004</c:v>
                </c:pt>
                <c:pt idx="43">
                  <c:v>5.6110513758930001</c:v>
                </c:pt>
                <c:pt idx="44">
                  <c:v>5.5165730701809998</c:v>
                </c:pt>
                <c:pt idx="45">
                  <c:v>4.7137779100720003</c:v>
                </c:pt>
                <c:pt idx="46">
                  <c:v>5.042340987597</c:v>
                </c:pt>
                <c:pt idx="47">
                  <c:v>5.2247962324539996</c:v>
                </c:pt>
                <c:pt idx="48">
                  <c:v>5.2561992937969997</c:v>
                </c:pt>
                <c:pt idx="49">
                  <c:v>5.4982718681299998</c:v>
                </c:pt>
                <c:pt idx="50">
                  <c:v>5.5339286915560004</c:v>
                </c:pt>
                <c:pt idx="51">
                  <c:v>5.4139360561399998</c:v>
                </c:pt>
                <c:pt idx="52">
                  <c:v>5.0826030802529996</c:v>
                </c:pt>
                <c:pt idx="53">
                  <c:v>4.9332641063129996</c:v>
                </c:pt>
                <c:pt idx="54">
                  <c:v>4.6247607904630001</c:v>
                </c:pt>
                <c:pt idx="55">
                  <c:v>4.8831844151809998</c:v>
                </c:pt>
                <c:pt idx="56">
                  <c:v>5.6225367792550003</c:v>
                </c:pt>
                <c:pt idx="57">
                  <c:v>4.7145439983979998</c:v>
                </c:pt>
                <c:pt idx="58">
                  <c:v>4.8407942337870002</c:v>
                </c:pt>
                <c:pt idx="59">
                  <c:v>4.7287173831439997</c:v>
                </c:pt>
                <c:pt idx="60">
                  <c:v>4.7987197939669999</c:v>
                </c:pt>
                <c:pt idx="61">
                  <c:v>4.9230926053969997</c:v>
                </c:pt>
                <c:pt idx="62">
                  <c:v>5.3003077256050002</c:v>
                </c:pt>
                <c:pt idx="63">
                  <c:v>4.7446192827080003</c:v>
                </c:pt>
              </c:numCache>
            </c:numRef>
          </c:val>
          <c:smooth val="0"/>
        </c:ser>
        <c:ser>
          <c:idx val="2"/>
          <c:order val="2"/>
          <c:tx>
            <c:v>Mujeres</c:v>
          </c:tx>
          <c:spPr>
            <a:ln w="15875">
              <a:solidFill>
                <a:schemeClr val="bg1">
                  <a:lumMod val="50000"/>
                </a:schemeClr>
              </a:solidFill>
              <a:prstDash val="dash"/>
            </a:ln>
          </c:spPr>
          <c:marker>
            <c:symbol val="triangle"/>
            <c:size val="4"/>
            <c:spPr>
              <a:solidFill>
                <a:schemeClr val="bg1">
                  <a:lumMod val="50000"/>
                </a:schemeClr>
              </a:solidFill>
              <a:ln>
                <a:noFill/>
                <a:prstDash val="solid"/>
              </a:ln>
            </c:spPr>
          </c:marker>
          <c:cat>
            <c:strRef>
              <c:f>'G5'!$A$5:$A$68</c:f>
              <c:strCache>
                <c:ptCount val="64"/>
                <c:pt idx="0">
                  <c:v>2001</c:v>
                </c:pt>
                <c:pt idx="1">
                  <c:v>2002</c:v>
                </c:pt>
                <c:pt idx="2">
                  <c:v>2003</c:v>
                </c:pt>
                <c:pt idx="3">
                  <c:v>2004</c:v>
                </c:pt>
                <c:pt idx="4">
                  <c:v>2005</c:v>
                </c:pt>
                <c:pt idx="5">
                  <c:v>2006</c:v>
                </c:pt>
                <c:pt idx="6">
                  <c:v>2007</c:v>
                </c:pt>
                <c:pt idx="7">
                  <c:v>2008/01p</c:v>
                </c:pt>
                <c:pt idx="8">
                  <c:v>2008/02</c:v>
                </c:pt>
                <c:pt idx="9">
                  <c:v>2008/03</c:v>
                </c:pt>
                <c:pt idx="10">
                  <c:v>2008/04</c:v>
                </c:pt>
                <c:pt idx="11">
                  <c:v>2008/05</c:v>
                </c:pt>
                <c:pt idx="12">
                  <c:v>2008/06</c:v>
                </c:pt>
                <c:pt idx="13">
                  <c:v>2008/07</c:v>
                </c:pt>
                <c:pt idx="14">
                  <c:v>2008/08</c:v>
                </c:pt>
                <c:pt idx="15">
                  <c:v>2008/09</c:v>
                </c:pt>
                <c:pt idx="16">
                  <c:v>2008/10</c:v>
                </c:pt>
                <c:pt idx="17">
                  <c:v>2008/11</c:v>
                </c:pt>
                <c:pt idx="18">
                  <c:v>2008/12</c:v>
                </c:pt>
                <c:pt idx="19">
                  <c:v>2009/01</c:v>
                </c:pt>
                <c:pt idx="20">
                  <c:v>2009/02</c:v>
                </c:pt>
                <c:pt idx="21">
                  <c:v>2009/03</c:v>
                </c:pt>
                <c:pt idx="22">
                  <c:v>2009/04</c:v>
                </c:pt>
                <c:pt idx="23">
                  <c:v>2009/05</c:v>
                </c:pt>
                <c:pt idx="24">
                  <c:v>2009/06</c:v>
                </c:pt>
                <c:pt idx="25">
                  <c:v>2009/07</c:v>
                </c:pt>
                <c:pt idx="26">
                  <c:v>2009/08</c:v>
                </c:pt>
                <c:pt idx="27">
                  <c:v>2009/09</c:v>
                </c:pt>
                <c:pt idx="28">
                  <c:v>2009/10</c:v>
                </c:pt>
                <c:pt idx="29">
                  <c:v>2009/11</c:v>
                </c:pt>
                <c:pt idx="30">
                  <c:v>2009/12</c:v>
                </c:pt>
                <c:pt idx="31">
                  <c:v>2010/01</c:v>
                </c:pt>
                <c:pt idx="32">
                  <c:v>2010/02</c:v>
                </c:pt>
                <c:pt idx="33">
                  <c:v>2010/03</c:v>
                </c:pt>
                <c:pt idx="34">
                  <c:v>2010/04</c:v>
                </c:pt>
                <c:pt idx="35">
                  <c:v>2010/05</c:v>
                </c:pt>
                <c:pt idx="36">
                  <c:v>2010/06</c:v>
                </c:pt>
                <c:pt idx="37">
                  <c:v>2010/07</c:v>
                </c:pt>
                <c:pt idx="38">
                  <c:v>2010/08</c:v>
                </c:pt>
                <c:pt idx="39">
                  <c:v>2010/09</c:v>
                </c:pt>
                <c:pt idx="40">
                  <c:v>2010/10</c:v>
                </c:pt>
                <c:pt idx="41">
                  <c:v>2010/11</c:v>
                </c:pt>
                <c:pt idx="42">
                  <c:v>2010/12</c:v>
                </c:pt>
                <c:pt idx="43">
                  <c:v>2011/01</c:v>
                </c:pt>
                <c:pt idx="44">
                  <c:v>2011/02</c:v>
                </c:pt>
                <c:pt idx="45">
                  <c:v>2011/03</c:v>
                </c:pt>
                <c:pt idx="46">
                  <c:v>2011/04</c:v>
                </c:pt>
                <c:pt idx="47">
                  <c:v>2011/05</c:v>
                </c:pt>
                <c:pt idx="48">
                  <c:v>2011/06</c:v>
                </c:pt>
                <c:pt idx="49">
                  <c:v>2011/07</c:v>
                </c:pt>
                <c:pt idx="50">
                  <c:v>2011/08</c:v>
                </c:pt>
                <c:pt idx="51">
                  <c:v>2011/09</c:v>
                </c:pt>
                <c:pt idx="52">
                  <c:v>2011/10</c:v>
                </c:pt>
                <c:pt idx="53">
                  <c:v>2011/11</c:v>
                </c:pt>
                <c:pt idx="54">
                  <c:v>2011/12</c:v>
                </c:pt>
                <c:pt idx="55">
                  <c:v>2012/01</c:v>
                </c:pt>
                <c:pt idx="56">
                  <c:v>2012/02</c:v>
                </c:pt>
                <c:pt idx="57">
                  <c:v>2012/03</c:v>
                </c:pt>
                <c:pt idx="58">
                  <c:v>2012/04</c:v>
                </c:pt>
                <c:pt idx="59">
                  <c:v>2012/05</c:v>
                </c:pt>
                <c:pt idx="60">
                  <c:v>2012/06</c:v>
                </c:pt>
                <c:pt idx="61">
                  <c:v>2012/07</c:v>
                </c:pt>
                <c:pt idx="62">
                  <c:v>2012/08</c:v>
                </c:pt>
                <c:pt idx="63">
                  <c:v>2012/09</c:v>
                </c:pt>
              </c:strCache>
            </c:strRef>
          </c:cat>
          <c:val>
            <c:numRef>
              <c:f>'G5'!$D$5:$D$68</c:f>
              <c:numCache>
                <c:formatCode>0.00</c:formatCode>
                <c:ptCount val="64"/>
                <c:pt idx="0">
                  <c:v>3.5483333333333338</c:v>
                </c:pt>
                <c:pt idx="1">
                  <c:v>3.7416666666666671</c:v>
                </c:pt>
                <c:pt idx="2">
                  <c:v>4.3058333333333332</c:v>
                </c:pt>
                <c:pt idx="3">
                  <c:v>5.0991666666666662</c:v>
                </c:pt>
                <c:pt idx="4">
                  <c:v>3.9641666666666668</c:v>
                </c:pt>
                <c:pt idx="5">
                  <c:v>3.893333333333334</c:v>
                </c:pt>
                <c:pt idx="6">
                  <c:v>4.1277810480724169</c:v>
                </c:pt>
                <c:pt idx="7">
                  <c:v>3.9736522788530002</c:v>
                </c:pt>
                <c:pt idx="8">
                  <c:v>4.3506873894940004</c:v>
                </c:pt>
                <c:pt idx="9">
                  <c:v>4.002505751877</c:v>
                </c:pt>
                <c:pt idx="10">
                  <c:v>4.1386552384730004</c:v>
                </c:pt>
                <c:pt idx="11">
                  <c:v>3.4499138787449999</c:v>
                </c:pt>
                <c:pt idx="12">
                  <c:v>3.9317067485670001</c:v>
                </c:pt>
                <c:pt idx="13">
                  <c:v>4.5228840616110002</c:v>
                </c:pt>
                <c:pt idx="14">
                  <c:v>4.3781978460420001</c:v>
                </c:pt>
                <c:pt idx="15">
                  <c:v>4.4521165277719996</c:v>
                </c:pt>
                <c:pt idx="16">
                  <c:v>3.8267650040140002</c:v>
                </c:pt>
                <c:pt idx="17">
                  <c:v>4.1162649876500002</c:v>
                </c:pt>
                <c:pt idx="18">
                  <c:v>4.404282502459</c:v>
                </c:pt>
                <c:pt idx="19">
                  <c:v>5.2607955152479997</c:v>
                </c:pt>
                <c:pt idx="20">
                  <c:v>5.0100749490169996</c:v>
                </c:pt>
                <c:pt idx="21">
                  <c:v>4.5945666413639996</c:v>
                </c:pt>
                <c:pt idx="22">
                  <c:v>4.8752971513760004</c:v>
                </c:pt>
                <c:pt idx="23">
                  <c:v>4.9757948379550001</c:v>
                </c:pt>
                <c:pt idx="24">
                  <c:v>4.8232417083939998</c:v>
                </c:pt>
                <c:pt idx="25">
                  <c:v>6.3661140507190002</c:v>
                </c:pt>
                <c:pt idx="26">
                  <c:v>7.196921826394</c:v>
                </c:pt>
                <c:pt idx="27">
                  <c:v>7.0670288390089997</c:v>
                </c:pt>
                <c:pt idx="28">
                  <c:v>5.7887431097549999</c:v>
                </c:pt>
                <c:pt idx="29">
                  <c:v>5.1476087585360002</c:v>
                </c:pt>
                <c:pt idx="30">
                  <c:v>4.4964413278680002</c:v>
                </c:pt>
                <c:pt idx="31">
                  <c:v>5.4128563785769996</c:v>
                </c:pt>
                <c:pt idx="32">
                  <c:v>5.22132929085</c:v>
                </c:pt>
                <c:pt idx="33">
                  <c:v>5.0183946893469997</c:v>
                </c:pt>
                <c:pt idx="34">
                  <c:v>5.4260195538909999</c:v>
                </c:pt>
                <c:pt idx="35">
                  <c:v>5.3013670308299998</c:v>
                </c:pt>
                <c:pt idx="36">
                  <c:v>4.7453295084320004</c:v>
                </c:pt>
                <c:pt idx="37">
                  <c:v>5.775651606496</c:v>
                </c:pt>
                <c:pt idx="38">
                  <c:v>5.9947300878099998</c:v>
                </c:pt>
                <c:pt idx="39">
                  <c:v>5.6867919258280004</c:v>
                </c:pt>
                <c:pt idx="40">
                  <c:v>5.2377877403959996</c:v>
                </c:pt>
                <c:pt idx="41">
                  <c:v>4.8608523221239999</c:v>
                </c:pt>
                <c:pt idx="42">
                  <c:v>4.4109456930880002</c:v>
                </c:pt>
                <c:pt idx="43">
                  <c:v>5.1088214951340003</c:v>
                </c:pt>
                <c:pt idx="44">
                  <c:v>5.141112247983</c:v>
                </c:pt>
                <c:pt idx="45">
                  <c:v>4.4476906516119996</c:v>
                </c:pt>
                <c:pt idx="46">
                  <c:v>5.1956806733440004</c:v>
                </c:pt>
                <c:pt idx="47">
                  <c:v>5.1527113240459999</c:v>
                </c:pt>
                <c:pt idx="48">
                  <c:v>5.6932113175970001</c:v>
                </c:pt>
                <c:pt idx="49">
                  <c:v>5.8349204830480002</c:v>
                </c:pt>
                <c:pt idx="50">
                  <c:v>6.2154329929539998</c:v>
                </c:pt>
                <c:pt idx="51">
                  <c:v>6.1072987051230001</c:v>
                </c:pt>
                <c:pt idx="52">
                  <c:v>4.8779257786899999</c:v>
                </c:pt>
                <c:pt idx="53">
                  <c:v>5.0197376989920004</c:v>
                </c:pt>
                <c:pt idx="54">
                  <c:v>4.3169156383359999</c:v>
                </c:pt>
                <c:pt idx="55">
                  <c:v>4.9252655956</c:v>
                </c:pt>
                <c:pt idx="56">
                  <c:v>4.849047488199</c:v>
                </c:pt>
                <c:pt idx="57">
                  <c:v>4.4712359357829996</c:v>
                </c:pt>
                <c:pt idx="58">
                  <c:v>4.9045358955139999</c:v>
                </c:pt>
                <c:pt idx="59">
                  <c:v>4.9805555932300001</c:v>
                </c:pt>
                <c:pt idx="60">
                  <c:v>4.8235860208319998</c:v>
                </c:pt>
                <c:pt idx="61">
                  <c:v>5.1667198692190004</c:v>
                </c:pt>
                <c:pt idx="62">
                  <c:v>5.5372510736020004</c:v>
                </c:pt>
                <c:pt idx="63">
                  <c:v>5.4404710447789997</c:v>
                </c:pt>
              </c:numCache>
            </c:numRef>
          </c:val>
          <c:smooth val="0"/>
        </c:ser>
        <c:dLbls>
          <c:showLegendKey val="0"/>
          <c:showVal val="0"/>
          <c:showCatName val="0"/>
          <c:showSerName val="0"/>
          <c:showPercent val="0"/>
          <c:showBubbleSize val="0"/>
        </c:dLbls>
        <c:marker val="1"/>
        <c:smooth val="0"/>
        <c:axId val="110783872"/>
        <c:axId val="110814720"/>
      </c:lineChart>
      <c:catAx>
        <c:axId val="110783872"/>
        <c:scaling>
          <c:orientation val="minMax"/>
        </c:scaling>
        <c:delete val="0"/>
        <c:axPos val="b"/>
        <c:numFmt formatCode="@" sourceLinked="1"/>
        <c:majorTickMark val="out"/>
        <c:minorTickMark val="none"/>
        <c:tickLblPos val="nextTo"/>
        <c:spPr>
          <a:ln w="3175">
            <a:solidFill>
              <a:srgbClr val="808080"/>
            </a:solidFill>
            <a:prstDash val="solid"/>
          </a:ln>
        </c:spPr>
        <c:txPr>
          <a:bodyPr rot="-5400000" vert="horz"/>
          <a:lstStyle/>
          <a:p>
            <a:pPr>
              <a:defRPr sz="800" b="0" i="0" u="none" strike="noStrike" baseline="0">
                <a:solidFill>
                  <a:srgbClr val="000000"/>
                </a:solidFill>
                <a:latin typeface="Calibri"/>
                <a:ea typeface="Calibri"/>
                <a:cs typeface="Calibri"/>
              </a:defRPr>
            </a:pPr>
            <a:endParaRPr lang="es-MX"/>
          </a:p>
        </c:txPr>
        <c:crossAx val="110814720"/>
        <c:crosses val="autoZero"/>
        <c:auto val="1"/>
        <c:lblAlgn val="ctr"/>
        <c:lblOffset val="100"/>
        <c:tickLblSkip val="3"/>
        <c:tickMarkSkip val="1"/>
        <c:noMultiLvlLbl val="0"/>
      </c:catAx>
      <c:valAx>
        <c:axId val="110814720"/>
        <c:scaling>
          <c:orientation val="minMax"/>
          <c:max val="7.5"/>
          <c:min val="2"/>
        </c:scaling>
        <c:delete val="0"/>
        <c:axPos val="l"/>
        <c:majorGridlines>
          <c:spPr>
            <a:ln w="3175">
              <a:solidFill>
                <a:srgbClr val="808080"/>
              </a:solidFill>
              <a:prstDash val="solid"/>
            </a:ln>
          </c:spPr>
        </c:majorGridlines>
        <c:numFmt formatCode="0.00" sourceLinked="1"/>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Calibri"/>
                <a:ea typeface="Calibri"/>
                <a:cs typeface="Calibri"/>
              </a:defRPr>
            </a:pPr>
            <a:endParaRPr lang="es-MX"/>
          </a:p>
        </c:txPr>
        <c:crossAx val="110783872"/>
        <c:crosses val="autoZero"/>
        <c:crossBetween val="between"/>
      </c:valAx>
      <c:spPr>
        <a:solidFill>
          <a:srgbClr val="FFFFFF"/>
        </a:solidFill>
        <a:ln w="25400">
          <a:noFill/>
        </a:ln>
      </c:spPr>
    </c:plotArea>
    <c:legend>
      <c:legendPos val="r"/>
      <c:layout>
        <c:manualLayout>
          <c:xMode val="edge"/>
          <c:yMode val="edge"/>
          <c:x val="7.7873275628576304E-3"/>
          <c:y val="0.91363886684756601"/>
          <c:w val="0.99101275862975902"/>
          <c:h val="7.8785026504138905E-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s-MX"/>
        </a:p>
      </c:txPr>
    </c:legend>
    <c:plotVisOnly val="1"/>
    <c:dispBlanksAs val="gap"/>
    <c:showDLblsOverMax val="0"/>
  </c:chart>
  <c:spPr>
    <a:solidFill>
      <a:srgbClr val="FFFFFF"/>
    </a:solidFill>
    <a:ln w="3175">
      <a:noFill/>
      <a:prstDash val="solid"/>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s-MX" sz="1800" b="1">
                <a:effectLst/>
              </a:rPr>
              <a:t>Gráfica 6</a:t>
            </a:r>
            <a:endParaRPr lang="es-MX" sz="1800">
              <a:effectLst/>
            </a:endParaRPr>
          </a:p>
          <a:p>
            <a:pPr>
              <a:defRPr/>
            </a:pPr>
            <a:r>
              <a:rPr lang="es-MX" sz="1600" b="0">
                <a:effectLst/>
              </a:rPr>
              <a:t>Asegurados permanentes en el IMSS en la manufactura, participación relativa en el total (2000-2012/10)</a:t>
            </a:r>
          </a:p>
        </c:rich>
      </c:tx>
      <c:layout/>
      <c:overlay val="0"/>
    </c:title>
    <c:autoTitleDeleted val="0"/>
    <c:plotArea>
      <c:layout/>
      <c:lineChart>
        <c:grouping val="standard"/>
        <c:varyColors val="0"/>
        <c:ser>
          <c:idx val="0"/>
          <c:order val="0"/>
          <c:tx>
            <c:strRef>
              <c:f>'C8'!$N$6</c:f>
              <c:strCache>
                <c:ptCount val="1"/>
              </c:strCache>
            </c:strRef>
          </c:tx>
          <c:marker>
            <c:symbol val="star"/>
            <c:size val="5"/>
          </c:marker>
          <c:cat>
            <c:strRef>
              <c:f>'C8'!$A$385:$A$406</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2012/01</c:v>
                </c:pt>
                <c:pt idx="13">
                  <c:v>2012/02</c:v>
                </c:pt>
                <c:pt idx="14">
                  <c:v>2012/03</c:v>
                </c:pt>
                <c:pt idx="15">
                  <c:v>2012/04</c:v>
                </c:pt>
                <c:pt idx="16">
                  <c:v>2012/05</c:v>
                </c:pt>
                <c:pt idx="17">
                  <c:v>2012/06</c:v>
                </c:pt>
                <c:pt idx="18">
                  <c:v>2012/07</c:v>
                </c:pt>
                <c:pt idx="19">
                  <c:v>2012/08</c:v>
                </c:pt>
                <c:pt idx="20">
                  <c:v>2012/09</c:v>
                </c:pt>
                <c:pt idx="21">
                  <c:v>2012/10</c:v>
                </c:pt>
              </c:strCache>
            </c:strRef>
          </c:cat>
          <c:val>
            <c:numRef>
              <c:f>'C8'!$N$8:$N$173</c:f>
            </c:numRef>
          </c:val>
          <c:smooth val="0"/>
        </c:ser>
        <c:ser>
          <c:idx val="1"/>
          <c:order val="1"/>
          <c:cat>
            <c:strRef>
              <c:f>'C8'!$A$385:$A$406</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2012/01</c:v>
                </c:pt>
                <c:pt idx="13">
                  <c:v>2012/02</c:v>
                </c:pt>
                <c:pt idx="14">
                  <c:v>2012/03</c:v>
                </c:pt>
                <c:pt idx="15">
                  <c:v>2012/04</c:v>
                </c:pt>
                <c:pt idx="16">
                  <c:v>2012/05</c:v>
                </c:pt>
                <c:pt idx="17">
                  <c:v>2012/06</c:v>
                </c:pt>
                <c:pt idx="18">
                  <c:v>2012/07</c:v>
                </c:pt>
                <c:pt idx="19">
                  <c:v>2012/08</c:v>
                </c:pt>
                <c:pt idx="20">
                  <c:v>2012/09</c:v>
                </c:pt>
                <c:pt idx="21">
                  <c:v>2012/10</c:v>
                </c:pt>
              </c:strCache>
            </c:strRef>
          </c:cat>
          <c:val>
            <c:numRef>
              <c:f>'C8'!$B$385:$B$406</c:f>
              <c:numCache>
                <c:formatCode>0.0</c:formatCode>
                <c:ptCount val="22"/>
                <c:pt idx="0">
                  <c:v>35.571968935698393</c:v>
                </c:pt>
                <c:pt idx="1">
                  <c:v>33.69095754079602</c:v>
                </c:pt>
                <c:pt idx="2">
                  <c:v>32.175639204389284</c:v>
                </c:pt>
                <c:pt idx="3">
                  <c:v>30.965865837286078</c:v>
                </c:pt>
                <c:pt idx="4">
                  <c:v>30.422807320503541</c:v>
                </c:pt>
                <c:pt idx="5">
                  <c:v>29.792501048015634</c:v>
                </c:pt>
                <c:pt idx="6">
                  <c:v>29.047239757963716</c:v>
                </c:pt>
                <c:pt idx="7">
                  <c:v>28.100750253480371</c:v>
                </c:pt>
                <c:pt idx="8">
                  <c:v>26.821067328620618</c:v>
                </c:pt>
                <c:pt idx="9">
                  <c:v>25.233913375361457</c:v>
                </c:pt>
                <c:pt idx="10">
                  <c:v>25.86684415526604</c:v>
                </c:pt>
                <c:pt idx="11">
                  <c:v>26.170845055591741</c:v>
                </c:pt>
                <c:pt idx="12">
                  <c:v>26.145578060034381</c:v>
                </c:pt>
                <c:pt idx="13">
                  <c:v>26.230466632292565</c:v>
                </c:pt>
                <c:pt idx="14">
                  <c:v>26.258522574280992</c:v>
                </c:pt>
                <c:pt idx="15">
                  <c:v>26.311925189157897</c:v>
                </c:pt>
                <c:pt idx="16">
                  <c:v>26.32910824927302</c:v>
                </c:pt>
                <c:pt idx="17">
                  <c:v>26.262203335840045</c:v>
                </c:pt>
                <c:pt idx="18">
                  <c:v>26.322633228657082</c:v>
                </c:pt>
                <c:pt idx="19">
                  <c:v>26.263884006441163</c:v>
                </c:pt>
                <c:pt idx="20">
                  <c:v>26.208080597835238</c:v>
                </c:pt>
                <c:pt idx="21">
                  <c:v>26.126194194253756</c:v>
                </c:pt>
              </c:numCache>
            </c:numRef>
          </c:val>
          <c:smooth val="0"/>
        </c:ser>
        <c:dLbls>
          <c:showLegendKey val="0"/>
          <c:showVal val="0"/>
          <c:showCatName val="0"/>
          <c:showSerName val="0"/>
          <c:showPercent val="0"/>
          <c:showBubbleSize val="0"/>
        </c:dLbls>
        <c:marker val="1"/>
        <c:smooth val="0"/>
        <c:axId val="110670976"/>
        <c:axId val="110672512"/>
      </c:lineChart>
      <c:catAx>
        <c:axId val="110670976"/>
        <c:scaling>
          <c:orientation val="minMax"/>
        </c:scaling>
        <c:delete val="0"/>
        <c:axPos val="b"/>
        <c:numFmt formatCode="General" sourceLinked="1"/>
        <c:majorTickMark val="none"/>
        <c:minorTickMark val="none"/>
        <c:tickLblPos val="nextTo"/>
        <c:txPr>
          <a:bodyPr/>
          <a:lstStyle/>
          <a:p>
            <a:pPr>
              <a:defRPr sz="800"/>
            </a:pPr>
            <a:endParaRPr lang="es-MX"/>
          </a:p>
        </c:txPr>
        <c:crossAx val="110672512"/>
        <c:crosses val="autoZero"/>
        <c:auto val="1"/>
        <c:lblAlgn val="ctr"/>
        <c:lblOffset val="100"/>
        <c:tickLblSkip val="2"/>
        <c:noMultiLvlLbl val="0"/>
      </c:catAx>
      <c:valAx>
        <c:axId val="110672512"/>
        <c:scaling>
          <c:orientation val="minMax"/>
          <c:max val="36"/>
          <c:min val="20"/>
        </c:scaling>
        <c:delete val="0"/>
        <c:axPos val="l"/>
        <c:majorGridlines/>
        <c:numFmt formatCode="0.0" sourceLinked="1"/>
        <c:majorTickMark val="none"/>
        <c:minorTickMark val="none"/>
        <c:tickLblPos val="nextTo"/>
        <c:spPr>
          <a:ln w="9525">
            <a:noFill/>
          </a:ln>
        </c:spPr>
        <c:txPr>
          <a:bodyPr/>
          <a:lstStyle/>
          <a:p>
            <a:pPr>
              <a:defRPr sz="800"/>
            </a:pPr>
            <a:endParaRPr lang="es-MX"/>
          </a:p>
        </c:txPr>
        <c:crossAx val="110670976"/>
        <c:crosses val="autoZero"/>
        <c:crossBetween val="between"/>
      </c:valAx>
    </c:plotArea>
    <c:plotVisOnly val="1"/>
    <c:dispBlanksAs val="gap"/>
    <c:showDLblsOverMax val="0"/>
  </c:chart>
  <c:spPr>
    <a:ln>
      <a:noFill/>
    </a:ln>
  </c:sp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32198315865602E-2"/>
          <c:y val="2.31724318366291E-2"/>
          <c:w val="0.926151164488064"/>
          <c:h val="0.88185941501450404"/>
        </c:manualLayout>
      </c:layout>
      <c:lineChart>
        <c:grouping val="standard"/>
        <c:varyColors val="0"/>
        <c:ser>
          <c:idx val="0"/>
          <c:order val="0"/>
          <c:spPr>
            <a:ln w="19050"/>
          </c:spPr>
          <c:marker>
            <c:symbol val="diamond"/>
            <c:size val="4"/>
          </c:marker>
          <c:cat>
            <c:numRef>
              <c:f>'G7'!$A$252:$A$523</c:f>
              <c:numCache>
                <c:formatCode>"Feb"\ yyyy</c:formatCode>
                <c:ptCount val="272"/>
                <c:pt idx="0" formatCode="&quot;Ene&quot;\ yyyy">
                  <c:v>32874</c:v>
                </c:pt>
                <c:pt idx="1">
                  <c:v>32905</c:v>
                </c:pt>
                <c:pt idx="2" formatCode="&quot;Mar&quot;\ yyyy">
                  <c:v>32933</c:v>
                </c:pt>
                <c:pt idx="3" formatCode="&quot;Abr&quot;\ yyyy">
                  <c:v>32964</c:v>
                </c:pt>
                <c:pt idx="4" formatCode="&quot;May&quot;\ yyyy">
                  <c:v>32994</c:v>
                </c:pt>
                <c:pt idx="5" formatCode="&quot;Jun&quot;\ yyyy">
                  <c:v>33025</c:v>
                </c:pt>
                <c:pt idx="6" formatCode="&quot;Jul&quot;\ yyyy">
                  <c:v>33055</c:v>
                </c:pt>
                <c:pt idx="7" formatCode="&quot;Ago&quot;\ yyyy">
                  <c:v>33086</c:v>
                </c:pt>
                <c:pt idx="8" formatCode="&quot;Sep&quot;\ yyyy">
                  <c:v>33117</c:v>
                </c:pt>
                <c:pt idx="9" formatCode="&quot;Oct&quot;\ yyyy">
                  <c:v>33147</c:v>
                </c:pt>
                <c:pt idx="10" formatCode="&quot;Nov&quot;\ yyyy">
                  <c:v>33178</c:v>
                </c:pt>
                <c:pt idx="11" formatCode="&quot;Dic&quot;\ yyyy">
                  <c:v>33208</c:v>
                </c:pt>
                <c:pt idx="12" formatCode="&quot;Ene&quot;\ yyyy">
                  <c:v>33239</c:v>
                </c:pt>
                <c:pt idx="13">
                  <c:v>33270</c:v>
                </c:pt>
                <c:pt idx="14" formatCode="&quot;Mar&quot;\ yyyy">
                  <c:v>33298</c:v>
                </c:pt>
                <c:pt idx="15" formatCode="&quot;Abr&quot;\ yyyy">
                  <c:v>33329</c:v>
                </c:pt>
                <c:pt idx="16" formatCode="&quot;May&quot;\ yyyy">
                  <c:v>33359</c:v>
                </c:pt>
                <c:pt idx="17" formatCode="&quot;Jun&quot;\ yyyy">
                  <c:v>33390</c:v>
                </c:pt>
                <c:pt idx="18" formatCode="&quot;Jul&quot;\ yyyy">
                  <c:v>33420</c:v>
                </c:pt>
                <c:pt idx="19" formatCode="&quot;Ago&quot;\ yyyy">
                  <c:v>33451</c:v>
                </c:pt>
                <c:pt idx="20" formatCode="&quot;Sep&quot;\ yyyy">
                  <c:v>33482</c:v>
                </c:pt>
                <c:pt idx="21" formatCode="&quot;Oct&quot;\ yyyy">
                  <c:v>33512</c:v>
                </c:pt>
                <c:pt idx="22" formatCode="&quot;Nov&quot;\ yyyy">
                  <c:v>33543</c:v>
                </c:pt>
                <c:pt idx="23" formatCode="&quot;Dic&quot;\ yyyy">
                  <c:v>33573</c:v>
                </c:pt>
                <c:pt idx="24" formatCode="&quot;Ene&quot;\ yyyy">
                  <c:v>33604</c:v>
                </c:pt>
                <c:pt idx="25">
                  <c:v>33635</c:v>
                </c:pt>
                <c:pt idx="26" formatCode="&quot;Mar&quot;\ yyyy">
                  <c:v>33664</c:v>
                </c:pt>
                <c:pt idx="27" formatCode="&quot;Abr&quot;\ yyyy">
                  <c:v>33695</c:v>
                </c:pt>
                <c:pt idx="28" formatCode="&quot;May&quot;\ yyyy">
                  <c:v>33725</c:v>
                </c:pt>
                <c:pt idx="29" formatCode="&quot;Jun&quot;\ yyyy">
                  <c:v>33756</c:v>
                </c:pt>
                <c:pt idx="30" formatCode="&quot;Jul&quot;\ yyyy">
                  <c:v>33786</c:v>
                </c:pt>
                <c:pt idx="31" formatCode="&quot;Ago&quot;\ yyyy">
                  <c:v>33817</c:v>
                </c:pt>
                <c:pt idx="32" formatCode="&quot;Sep&quot;\ yyyy">
                  <c:v>33848</c:v>
                </c:pt>
                <c:pt idx="33" formatCode="&quot;Oct&quot;\ yyyy">
                  <c:v>33878</c:v>
                </c:pt>
                <c:pt idx="34" formatCode="&quot;Nov&quot;\ yyyy">
                  <c:v>33909</c:v>
                </c:pt>
                <c:pt idx="35" formatCode="&quot;Dic&quot;\ yyyy">
                  <c:v>33939</c:v>
                </c:pt>
                <c:pt idx="36" formatCode="&quot;Ene&quot;\ yyyy">
                  <c:v>33970</c:v>
                </c:pt>
                <c:pt idx="37">
                  <c:v>34001</c:v>
                </c:pt>
                <c:pt idx="38" formatCode="&quot;Mar&quot;\ yyyy">
                  <c:v>34029</c:v>
                </c:pt>
                <c:pt idx="39" formatCode="&quot;Abr&quot;\ yyyy">
                  <c:v>34060</c:v>
                </c:pt>
                <c:pt idx="40" formatCode="&quot;May&quot;\ yyyy">
                  <c:v>34090</c:v>
                </c:pt>
                <c:pt idx="41" formatCode="&quot;Jun&quot;\ yyyy">
                  <c:v>34121</c:v>
                </c:pt>
                <c:pt idx="42" formatCode="&quot;Jul&quot;\ yyyy">
                  <c:v>34151</c:v>
                </c:pt>
                <c:pt idx="43" formatCode="&quot;Ago&quot;\ yyyy">
                  <c:v>34182</c:v>
                </c:pt>
                <c:pt idx="44" formatCode="&quot;Sep&quot;\ yyyy">
                  <c:v>34213</c:v>
                </c:pt>
                <c:pt idx="45" formatCode="&quot;Oct&quot;\ yyyy">
                  <c:v>34243</c:v>
                </c:pt>
                <c:pt idx="46" formatCode="&quot;Nov&quot;\ yyyy">
                  <c:v>34274</c:v>
                </c:pt>
                <c:pt idx="47" formatCode="&quot;Dic&quot;\ yyyy">
                  <c:v>34304</c:v>
                </c:pt>
                <c:pt idx="48" formatCode="&quot;Ene&quot;\ yyyy">
                  <c:v>34335</c:v>
                </c:pt>
                <c:pt idx="49">
                  <c:v>34366</c:v>
                </c:pt>
                <c:pt idx="50" formatCode="&quot;Mar&quot;\ yyyy">
                  <c:v>34394</c:v>
                </c:pt>
                <c:pt idx="51" formatCode="&quot;Abr&quot;\ yyyy">
                  <c:v>34425</c:v>
                </c:pt>
                <c:pt idx="52" formatCode="&quot;May&quot;\ yyyy">
                  <c:v>34455</c:v>
                </c:pt>
                <c:pt idx="53" formatCode="&quot;Jun&quot;\ yyyy">
                  <c:v>34486</c:v>
                </c:pt>
                <c:pt idx="54" formatCode="&quot;Jul&quot;\ yyyy">
                  <c:v>34516</c:v>
                </c:pt>
                <c:pt idx="55" formatCode="&quot;Ago&quot;\ yyyy">
                  <c:v>34547</c:v>
                </c:pt>
                <c:pt idx="56" formatCode="&quot;Sep&quot;\ yyyy">
                  <c:v>34578</c:v>
                </c:pt>
                <c:pt idx="57" formatCode="&quot;Oct&quot;\ yyyy">
                  <c:v>34608</c:v>
                </c:pt>
                <c:pt idx="58" formatCode="&quot;Nov&quot;\ yyyy">
                  <c:v>34639</c:v>
                </c:pt>
                <c:pt idx="59" formatCode="&quot;Dic&quot;\ yyyy">
                  <c:v>34669</c:v>
                </c:pt>
                <c:pt idx="60" formatCode="&quot;Ene&quot;\ yyyy">
                  <c:v>34700</c:v>
                </c:pt>
                <c:pt idx="61">
                  <c:v>34731</c:v>
                </c:pt>
                <c:pt idx="62" formatCode="&quot;Mar&quot;\ yyyy">
                  <c:v>34759</c:v>
                </c:pt>
                <c:pt idx="63" formatCode="&quot;Abr&quot;\ yyyy">
                  <c:v>34790</c:v>
                </c:pt>
                <c:pt idx="64" formatCode="&quot;May&quot;\ yyyy">
                  <c:v>34820</c:v>
                </c:pt>
                <c:pt idx="65" formatCode="&quot;Jun&quot;\ yyyy">
                  <c:v>34851</c:v>
                </c:pt>
                <c:pt idx="66" formatCode="&quot;Jul&quot;\ yyyy">
                  <c:v>34881</c:v>
                </c:pt>
                <c:pt idx="67" formatCode="&quot;Ago&quot;\ yyyy">
                  <c:v>34912</c:v>
                </c:pt>
                <c:pt idx="68" formatCode="&quot;Sep&quot;\ yyyy">
                  <c:v>34943</c:v>
                </c:pt>
                <c:pt idx="69" formatCode="&quot;Oct&quot;\ yyyy">
                  <c:v>34973</c:v>
                </c:pt>
                <c:pt idx="70" formatCode="&quot;Nov&quot;\ yyyy">
                  <c:v>35004</c:v>
                </c:pt>
                <c:pt idx="71" formatCode="&quot;Dic&quot;\ yyyy">
                  <c:v>35034</c:v>
                </c:pt>
                <c:pt idx="72" formatCode="&quot;Ene&quot;\ yyyy">
                  <c:v>35065</c:v>
                </c:pt>
                <c:pt idx="73">
                  <c:v>35096</c:v>
                </c:pt>
                <c:pt idx="74" formatCode="&quot;Mar&quot;\ yyyy">
                  <c:v>35125</c:v>
                </c:pt>
                <c:pt idx="75" formatCode="&quot;Abr&quot;\ yyyy">
                  <c:v>35156</c:v>
                </c:pt>
                <c:pt idx="76" formatCode="&quot;May&quot;\ yyyy">
                  <c:v>35186</c:v>
                </c:pt>
                <c:pt idx="77" formatCode="&quot;Jun&quot;\ yyyy">
                  <c:v>35217</c:v>
                </c:pt>
                <c:pt idx="78" formatCode="&quot;Jul&quot;\ yyyy">
                  <c:v>35247</c:v>
                </c:pt>
                <c:pt idx="79" formatCode="&quot;Ago&quot;\ yyyy">
                  <c:v>35278</c:v>
                </c:pt>
                <c:pt idx="80" formatCode="&quot;Sep&quot;\ yyyy">
                  <c:v>35309</c:v>
                </c:pt>
                <c:pt idx="81" formatCode="&quot;Oct&quot;\ yyyy">
                  <c:v>35339</c:v>
                </c:pt>
                <c:pt idx="82" formatCode="&quot;Nov&quot;\ yyyy">
                  <c:v>35370</c:v>
                </c:pt>
                <c:pt idx="83" formatCode="&quot;Dic&quot;\ yyyy">
                  <c:v>35400</c:v>
                </c:pt>
                <c:pt idx="84" formatCode="&quot;Ene&quot;\ yyyy">
                  <c:v>35431</c:v>
                </c:pt>
                <c:pt idx="85">
                  <c:v>35462</c:v>
                </c:pt>
                <c:pt idx="86" formatCode="&quot;Mar&quot;\ yyyy">
                  <c:v>35490</c:v>
                </c:pt>
                <c:pt idx="87" formatCode="&quot;Abr&quot;\ yyyy">
                  <c:v>35521</c:v>
                </c:pt>
                <c:pt idx="88" formatCode="&quot;May&quot;\ yyyy">
                  <c:v>35551</c:v>
                </c:pt>
                <c:pt idx="89" formatCode="&quot;Jun&quot;\ yyyy">
                  <c:v>35582</c:v>
                </c:pt>
                <c:pt idx="90" formatCode="&quot;Jul&quot;\ yyyy">
                  <c:v>35612</c:v>
                </c:pt>
                <c:pt idx="91" formatCode="&quot;Ago&quot;\ yyyy">
                  <c:v>35643</c:v>
                </c:pt>
                <c:pt idx="92" formatCode="&quot;Sep&quot;\ yyyy">
                  <c:v>35674</c:v>
                </c:pt>
                <c:pt idx="93" formatCode="&quot;Oct&quot;\ yyyy">
                  <c:v>35704</c:v>
                </c:pt>
                <c:pt idx="94" formatCode="&quot;Nov&quot;\ yyyy">
                  <c:v>35735</c:v>
                </c:pt>
                <c:pt idx="95" formatCode="&quot;Dic&quot;\ yyyy">
                  <c:v>35765</c:v>
                </c:pt>
                <c:pt idx="96" formatCode="&quot;Ene&quot;\ yyyy">
                  <c:v>35796</c:v>
                </c:pt>
                <c:pt idx="97">
                  <c:v>35827</c:v>
                </c:pt>
                <c:pt idx="98" formatCode="&quot;Mar&quot;\ yyyy">
                  <c:v>35855</c:v>
                </c:pt>
                <c:pt idx="99" formatCode="&quot;Abr&quot;\ yyyy">
                  <c:v>35886</c:v>
                </c:pt>
                <c:pt idx="100" formatCode="&quot;May&quot;\ yyyy">
                  <c:v>35916</c:v>
                </c:pt>
                <c:pt idx="101" formatCode="&quot;Jun&quot;\ yyyy">
                  <c:v>35947</c:v>
                </c:pt>
                <c:pt idx="102" formatCode="&quot;Jul&quot;\ yyyy">
                  <c:v>35977</c:v>
                </c:pt>
                <c:pt idx="103" formatCode="&quot;Ago&quot;\ yyyy">
                  <c:v>36008</c:v>
                </c:pt>
                <c:pt idx="104" formatCode="&quot;Sep&quot;\ yyyy">
                  <c:v>36039</c:v>
                </c:pt>
                <c:pt idx="105" formatCode="&quot;Oct&quot;\ yyyy">
                  <c:v>36069</c:v>
                </c:pt>
                <c:pt idx="106" formatCode="&quot;Nov&quot;\ yyyy">
                  <c:v>36100</c:v>
                </c:pt>
                <c:pt idx="107" formatCode="&quot;Dic&quot;\ yyyy">
                  <c:v>36130</c:v>
                </c:pt>
                <c:pt idx="108" formatCode="&quot;Ene&quot;\ yyyy">
                  <c:v>36161</c:v>
                </c:pt>
                <c:pt idx="109">
                  <c:v>36192</c:v>
                </c:pt>
                <c:pt idx="110" formatCode="&quot;Mar&quot;\ yyyy">
                  <c:v>36220</c:v>
                </c:pt>
                <c:pt idx="111" formatCode="&quot;Abr&quot;\ yyyy">
                  <c:v>36251</c:v>
                </c:pt>
                <c:pt idx="112" formatCode="&quot;May&quot;\ yyyy">
                  <c:v>36281</c:v>
                </c:pt>
                <c:pt idx="113" formatCode="&quot;Jun&quot;\ yyyy">
                  <c:v>36312</c:v>
                </c:pt>
                <c:pt idx="114" formatCode="&quot;Jul&quot;\ yyyy">
                  <c:v>36342</c:v>
                </c:pt>
                <c:pt idx="115" formatCode="&quot;Ago&quot;\ yyyy">
                  <c:v>36373</c:v>
                </c:pt>
                <c:pt idx="116" formatCode="&quot;Sep&quot;\ yyyy">
                  <c:v>36404</c:v>
                </c:pt>
                <c:pt idx="117" formatCode="&quot;Oct&quot;\ yyyy">
                  <c:v>36434</c:v>
                </c:pt>
                <c:pt idx="118" formatCode="&quot;Nov&quot;\ yyyy">
                  <c:v>36465</c:v>
                </c:pt>
                <c:pt idx="119" formatCode="&quot;Dic&quot;\ yyyy">
                  <c:v>36495</c:v>
                </c:pt>
                <c:pt idx="120" formatCode="&quot;Ene&quot;\ yyyy">
                  <c:v>36526</c:v>
                </c:pt>
                <c:pt idx="121">
                  <c:v>36557</c:v>
                </c:pt>
                <c:pt idx="122" formatCode="&quot;Mar&quot;\ yyyy">
                  <c:v>36586</c:v>
                </c:pt>
                <c:pt idx="123" formatCode="&quot;Abr&quot;\ yyyy">
                  <c:v>36617</c:v>
                </c:pt>
                <c:pt idx="124" formatCode="&quot;May&quot;\ yyyy">
                  <c:v>36647</c:v>
                </c:pt>
                <c:pt idx="125" formatCode="&quot;Jun&quot;\ yyyy">
                  <c:v>36678</c:v>
                </c:pt>
                <c:pt idx="126" formatCode="&quot;Jul&quot;\ yyyy">
                  <c:v>36708</c:v>
                </c:pt>
                <c:pt idx="127" formatCode="&quot;Ago&quot;\ yyyy">
                  <c:v>36739</c:v>
                </c:pt>
                <c:pt idx="128" formatCode="&quot;Sep&quot;\ yyyy">
                  <c:v>36770</c:v>
                </c:pt>
                <c:pt idx="129" formatCode="&quot;Oct&quot;\ yyyy">
                  <c:v>36800</c:v>
                </c:pt>
                <c:pt idx="130" formatCode="&quot;Nov&quot;\ yyyy">
                  <c:v>36831</c:v>
                </c:pt>
                <c:pt idx="131" formatCode="&quot;Dic&quot;\ yyyy">
                  <c:v>36861</c:v>
                </c:pt>
                <c:pt idx="132" formatCode="&quot;Ene&quot;\ yyyy">
                  <c:v>36892</c:v>
                </c:pt>
                <c:pt idx="133">
                  <c:v>36923</c:v>
                </c:pt>
                <c:pt idx="134" formatCode="&quot;Mar&quot;\ yyyy">
                  <c:v>36951</c:v>
                </c:pt>
                <c:pt idx="135" formatCode="&quot;Abr&quot;\ yyyy">
                  <c:v>36982</c:v>
                </c:pt>
                <c:pt idx="136" formatCode="&quot;May&quot;\ yyyy">
                  <c:v>37012</c:v>
                </c:pt>
                <c:pt idx="137" formatCode="&quot;Jun&quot;\ yyyy">
                  <c:v>37043</c:v>
                </c:pt>
                <c:pt idx="138" formatCode="&quot;Jul&quot;\ yyyy">
                  <c:v>37073</c:v>
                </c:pt>
                <c:pt idx="139" formatCode="&quot;Ago&quot;\ yyyy">
                  <c:v>37104</c:v>
                </c:pt>
                <c:pt idx="140" formatCode="&quot;Sep&quot;\ yyyy">
                  <c:v>37135</c:v>
                </c:pt>
                <c:pt idx="141" formatCode="&quot;Oct&quot;\ yyyy">
                  <c:v>37165</c:v>
                </c:pt>
                <c:pt idx="142" formatCode="&quot;Nov&quot;\ yyyy">
                  <c:v>37196</c:v>
                </c:pt>
                <c:pt idx="143" formatCode="&quot;Dic&quot;\ yyyy">
                  <c:v>37226</c:v>
                </c:pt>
                <c:pt idx="144" formatCode="&quot;Ene&quot;\ yyyy">
                  <c:v>37257</c:v>
                </c:pt>
                <c:pt idx="145">
                  <c:v>37288</c:v>
                </c:pt>
                <c:pt idx="146" formatCode="&quot;Mar&quot;\ yyyy">
                  <c:v>37316</c:v>
                </c:pt>
                <c:pt idx="147" formatCode="&quot;Abr&quot;\ yyyy">
                  <c:v>37347</c:v>
                </c:pt>
                <c:pt idx="148" formatCode="&quot;May&quot;\ yyyy">
                  <c:v>37377</c:v>
                </c:pt>
                <c:pt idx="149" formatCode="&quot;Jun&quot;\ yyyy">
                  <c:v>37408</c:v>
                </c:pt>
                <c:pt idx="150" formatCode="&quot;Jul&quot;\ yyyy">
                  <c:v>37438</c:v>
                </c:pt>
                <c:pt idx="151" formatCode="&quot;Ago&quot;\ yyyy">
                  <c:v>37469</c:v>
                </c:pt>
                <c:pt idx="152" formatCode="&quot;Sep&quot;\ yyyy">
                  <c:v>37500</c:v>
                </c:pt>
                <c:pt idx="153" formatCode="&quot;Oct&quot;\ yyyy">
                  <c:v>37530</c:v>
                </c:pt>
                <c:pt idx="154" formatCode="&quot;Nov&quot;\ yyyy">
                  <c:v>37561</c:v>
                </c:pt>
                <c:pt idx="155" formatCode="&quot;Dic&quot;\ yyyy">
                  <c:v>37591</c:v>
                </c:pt>
                <c:pt idx="156" formatCode="&quot;Ene&quot;\ yyyy">
                  <c:v>37622</c:v>
                </c:pt>
                <c:pt idx="157">
                  <c:v>37653</c:v>
                </c:pt>
                <c:pt idx="158" formatCode="&quot;Mar&quot;\ yyyy">
                  <c:v>37681</c:v>
                </c:pt>
                <c:pt idx="159" formatCode="&quot;Abr&quot;\ yyyy">
                  <c:v>37712</c:v>
                </c:pt>
                <c:pt idx="160" formatCode="&quot;May&quot;\ yyyy">
                  <c:v>37742</c:v>
                </c:pt>
                <c:pt idx="161" formatCode="&quot;Jun&quot;\ yyyy">
                  <c:v>37773</c:v>
                </c:pt>
                <c:pt idx="162" formatCode="&quot;Jul&quot;\ yyyy">
                  <c:v>37803</c:v>
                </c:pt>
                <c:pt idx="163" formatCode="&quot;Ago&quot;\ yyyy">
                  <c:v>37834</c:v>
                </c:pt>
                <c:pt idx="164" formatCode="&quot;Sep&quot;\ yyyy">
                  <c:v>37865</c:v>
                </c:pt>
                <c:pt idx="165" formatCode="&quot;Oct&quot;\ yyyy">
                  <c:v>37895</c:v>
                </c:pt>
                <c:pt idx="166" formatCode="&quot;Nov&quot;\ yyyy">
                  <c:v>37926</c:v>
                </c:pt>
                <c:pt idx="167" formatCode="&quot;Dic&quot;\ yyyy">
                  <c:v>37956</c:v>
                </c:pt>
                <c:pt idx="168" formatCode="&quot;Ene&quot;\ yyyy">
                  <c:v>37987</c:v>
                </c:pt>
                <c:pt idx="169">
                  <c:v>38018</c:v>
                </c:pt>
                <c:pt idx="170" formatCode="&quot;Mar&quot;\ yyyy">
                  <c:v>38047</c:v>
                </c:pt>
                <c:pt idx="171" formatCode="&quot;Abr&quot;\ yyyy">
                  <c:v>38078</c:v>
                </c:pt>
                <c:pt idx="172" formatCode="&quot;May&quot;\ yyyy">
                  <c:v>38108</c:v>
                </c:pt>
                <c:pt idx="173" formatCode="&quot;Jun&quot;\ yyyy">
                  <c:v>38139</c:v>
                </c:pt>
                <c:pt idx="174" formatCode="&quot;Jul&quot;\ yyyy">
                  <c:v>38169</c:v>
                </c:pt>
                <c:pt idx="175" formatCode="&quot;Ago&quot;\ yyyy">
                  <c:v>38200</c:v>
                </c:pt>
                <c:pt idx="176" formatCode="&quot;Sep&quot;\ yyyy">
                  <c:v>38231</c:v>
                </c:pt>
                <c:pt idx="177" formatCode="&quot;Oct&quot;\ yyyy">
                  <c:v>38261</c:v>
                </c:pt>
                <c:pt idx="178" formatCode="&quot;Nov&quot;\ yyyy">
                  <c:v>38292</c:v>
                </c:pt>
                <c:pt idx="179" formatCode="&quot;Dic&quot;\ yyyy">
                  <c:v>38322</c:v>
                </c:pt>
                <c:pt idx="180" formatCode="&quot;Ene&quot;\ yyyy">
                  <c:v>38353</c:v>
                </c:pt>
                <c:pt idx="181">
                  <c:v>38384</c:v>
                </c:pt>
                <c:pt idx="182" formatCode="&quot;Mar&quot;\ yyyy">
                  <c:v>38412</c:v>
                </c:pt>
                <c:pt idx="183" formatCode="&quot;Abr&quot;\ yyyy">
                  <c:v>38443</c:v>
                </c:pt>
                <c:pt idx="184" formatCode="&quot;May&quot;\ yyyy">
                  <c:v>38473</c:v>
                </c:pt>
                <c:pt idx="185" formatCode="&quot;Jun&quot;\ yyyy">
                  <c:v>38504</c:v>
                </c:pt>
                <c:pt idx="186" formatCode="&quot;Jul&quot;\ yyyy">
                  <c:v>38534</c:v>
                </c:pt>
                <c:pt idx="187" formatCode="&quot;Ago&quot;\ yyyy">
                  <c:v>38565</c:v>
                </c:pt>
                <c:pt idx="188" formatCode="&quot;Sep&quot;\ yyyy">
                  <c:v>38596</c:v>
                </c:pt>
                <c:pt idx="189" formatCode="&quot;Oct&quot;\ yyyy">
                  <c:v>38626</c:v>
                </c:pt>
                <c:pt idx="190" formatCode="&quot;Nov&quot;\ yyyy">
                  <c:v>38657</c:v>
                </c:pt>
                <c:pt idx="191" formatCode="&quot;Dic&quot;\ yyyy">
                  <c:v>38687</c:v>
                </c:pt>
                <c:pt idx="192" formatCode="&quot;Ene&quot;\ yyyy">
                  <c:v>38718</c:v>
                </c:pt>
                <c:pt idx="193">
                  <c:v>38749</c:v>
                </c:pt>
                <c:pt idx="194" formatCode="&quot;Mar&quot;\ yyyy">
                  <c:v>38777</c:v>
                </c:pt>
                <c:pt idx="195" formatCode="&quot;Abr&quot;\ yyyy">
                  <c:v>38808</c:v>
                </c:pt>
                <c:pt idx="196" formatCode="&quot;May&quot;\ yyyy">
                  <c:v>38838</c:v>
                </c:pt>
                <c:pt idx="197" formatCode="&quot;Jun&quot;\ yyyy">
                  <c:v>38869</c:v>
                </c:pt>
                <c:pt idx="198" formatCode="&quot;Jul&quot;\ yyyy">
                  <c:v>38899</c:v>
                </c:pt>
                <c:pt idx="199" formatCode="&quot;Ago&quot;\ yyyy">
                  <c:v>38930</c:v>
                </c:pt>
                <c:pt idx="200" formatCode="&quot;Sep&quot;\ yyyy">
                  <c:v>38961</c:v>
                </c:pt>
                <c:pt idx="201" formatCode="&quot;Oct&quot;\ yyyy">
                  <c:v>38991</c:v>
                </c:pt>
                <c:pt idx="202" formatCode="&quot;Nov&quot;\ yyyy">
                  <c:v>39022</c:v>
                </c:pt>
                <c:pt idx="203" formatCode="&quot;Dic&quot;\ yyyy">
                  <c:v>39052</c:v>
                </c:pt>
                <c:pt idx="204" formatCode="&quot;Ene&quot;\ yyyy">
                  <c:v>39083</c:v>
                </c:pt>
                <c:pt idx="205">
                  <c:v>39114</c:v>
                </c:pt>
                <c:pt idx="206" formatCode="&quot;Mar&quot;\ yyyy">
                  <c:v>39142</c:v>
                </c:pt>
                <c:pt idx="207" formatCode="&quot;Abr&quot;\ yyyy">
                  <c:v>39173</c:v>
                </c:pt>
                <c:pt idx="208" formatCode="&quot;May&quot;\ yyyy">
                  <c:v>39203</c:v>
                </c:pt>
                <c:pt idx="209" formatCode="&quot;Jun&quot;\ yyyy">
                  <c:v>39234</c:v>
                </c:pt>
                <c:pt idx="210" formatCode="&quot;Jul&quot;\ yyyy">
                  <c:v>39264</c:v>
                </c:pt>
                <c:pt idx="211" formatCode="&quot;Ago&quot;\ yyyy">
                  <c:v>39295</c:v>
                </c:pt>
                <c:pt idx="212" formatCode="&quot;Sep&quot;\ yyyy">
                  <c:v>39326</c:v>
                </c:pt>
                <c:pt idx="213" formatCode="&quot;Oct&quot;\ yyyy">
                  <c:v>39356</c:v>
                </c:pt>
                <c:pt idx="214" formatCode="&quot;Nov&quot;\ yyyy">
                  <c:v>39387</c:v>
                </c:pt>
                <c:pt idx="215" formatCode="&quot;Dic&quot;\ yyyy">
                  <c:v>39417</c:v>
                </c:pt>
                <c:pt idx="216" formatCode="&quot;Ene&quot;\ yyyy">
                  <c:v>39448</c:v>
                </c:pt>
                <c:pt idx="217">
                  <c:v>39479</c:v>
                </c:pt>
                <c:pt idx="218" formatCode="&quot;Mar&quot;\ yyyy">
                  <c:v>39508</c:v>
                </c:pt>
                <c:pt idx="219" formatCode="&quot;Abr&quot;\ yyyy">
                  <c:v>39539</c:v>
                </c:pt>
                <c:pt idx="220" formatCode="&quot;May&quot;\ yyyy">
                  <c:v>39569</c:v>
                </c:pt>
                <c:pt idx="221" formatCode="&quot;Jun&quot;\ yyyy">
                  <c:v>39600</c:v>
                </c:pt>
                <c:pt idx="222" formatCode="&quot;Jul&quot;\ yyyy">
                  <c:v>39630</c:v>
                </c:pt>
                <c:pt idx="223" formatCode="&quot;Ago&quot;\ yyyy">
                  <c:v>39661</c:v>
                </c:pt>
                <c:pt idx="224" formatCode="&quot;Sep&quot;\ yyyy">
                  <c:v>39692</c:v>
                </c:pt>
                <c:pt idx="225" formatCode="&quot;Oct&quot;\ yyyy">
                  <c:v>39722</c:v>
                </c:pt>
                <c:pt idx="226" formatCode="&quot;Nov&quot;\ yyyy">
                  <c:v>39753</c:v>
                </c:pt>
                <c:pt idx="227" formatCode="&quot;Dic&quot;\ yyyy">
                  <c:v>39783</c:v>
                </c:pt>
                <c:pt idx="228" formatCode="&quot;Ene&quot;\ yyyy">
                  <c:v>39814</c:v>
                </c:pt>
                <c:pt idx="229">
                  <c:v>39845</c:v>
                </c:pt>
                <c:pt idx="230" formatCode="&quot;Mar&quot;\ yyyy">
                  <c:v>39873</c:v>
                </c:pt>
                <c:pt idx="231" formatCode="&quot;Abr&quot;\ yyyy">
                  <c:v>39904</c:v>
                </c:pt>
                <c:pt idx="232" formatCode="&quot;May&quot;\ yyyy">
                  <c:v>39934</c:v>
                </c:pt>
                <c:pt idx="233" formatCode="&quot;Jun&quot;\ yyyy">
                  <c:v>39965</c:v>
                </c:pt>
                <c:pt idx="234" formatCode="&quot;Jul&quot;\ yyyy">
                  <c:v>39995</c:v>
                </c:pt>
                <c:pt idx="235" formatCode="&quot;Ago&quot;\ yyyy">
                  <c:v>40026</c:v>
                </c:pt>
                <c:pt idx="236" formatCode="&quot;Sep&quot;\ yyyy">
                  <c:v>40057</c:v>
                </c:pt>
                <c:pt idx="237" formatCode="&quot;Oct&quot;\ yyyy">
                  <c:v>40087</c:v>
                </c:pt>
                <c:pt idx="238" formatCode="&quot;Nov&quot;\ yyyy">
                  <c:v>40118</c:v>
                </c:pt>
                <c:pt idx="239" formatCode="&quot;Dic&quot;\ yyyy">
                  <c:v>40148</c:v>
                </c:pt>
                <c:pt idx="240" formatCode="&quot;Ene&quot;\ yyyy">
                  <c:v>40179</c:v>
                </c:pt>
                <c:pt idx="241">
                  <c:v>40210</c:v>
                </c:pt>
                <c:pt idx="242" formatCode="&quot;Mar&quot;\ yyyy">
                  <c:v>40238</c:v>
                </c:pt>
                <c:pt idx="243" formatCode="&quot;Abr&quot;\ yyyy">
                  <c:v>40269</c:v>
                </c:pt>
                <c:pt idx="244" formatCode="&quot;May&quot;\ yyyy">
                  <c:v>40299</c:v>
                </c:pt>
                <c:pt idx="245" formatCode="&quot;Jun&quot;\ yyyy">
                  <c:v>40330</c:v>
                </c:pt>
                <c:pt idx="246" formatCode="&quot;Jul&quot;\ yyyy">
                  <c:v>40360</c:v>
                </c:pt>
                <c:pt idx="247" formatCode="&quot;Ago&quot;\ yyyy">
                  <c:v>40391</c:v>
                </c:pt>
                <c:pt idx="248" formatCode="&quot;Sep&quot;\ yyyy">
                  <c:v>40422</c:v>
                </c:pt>
                <c:pt idx="249" formatCode="&quot;Oct&quot;\ yyyy">
                  <c:v>40452</c:v>
                </c:pt>
                <c:pt idx="250" formatCode="&quot;Nov&quot;\ yyyy">
                  <c:v>40483</c:v>
                </c:pt>
                <c:pt idx="251" formatCode="&quot;Dic&quot;\ yyyy">
                  <c:v>40513</c:v>
                </c:pt>
                <c:pt idx="252" formatCode="&quot;Ene&quot;\ yyyy">
                  <c:v>40544</c:v>
                </c:pt>
                <c:pt idx="253">
                  <c:v>40575</c:v>
                </c:pt>
                <c:pt idx="254" formatCode="&quot;Mar&quot;\ yyyy">
                  <c:v>40603</c:v>
                </c:pt>
                <c:pt idx="255" formatCode="&quot;Abr&quot;\ yyyy">
                  <c:v>40634</c:v>
                </c:pt>
                <c:pt idx="256" formatCode="&quot;May&quot;\ yyyy">
                  <c:v>40664</c:v>
                </c:pt>
                <c:pt idx="257" formatCode="&quot;Jun&quot;\ yyyy">
                  <c:v>40695</c:v>
                </c:pt>
                <c:pt idx="258" formatCode="&quot;Jul&quot;\ yyyy">
                  <c:v>40725</c:v>
                </c:pt>
                <c:pt idx="259" formatCode="&quot;Ago&quot;\ yyyy">
                  <c:v>40756</c:v>
                </c:pt>
                <c:pt idx="260" formatCode="&quot;Sep&quot;\ yyyy">
                  <c:v>40787</c:v>
                </c:pt>
                <c:pt idx="261" formatCode="&quot;Oct&quot;\ yyyy">
                  <c:v>40817</c:v>
                </c:pt>
                <c:pt idx="262" formatCode="&quot;Nov&quot;\ yyyy">
                  <c:v>40848</c:v>
                </c:pt>
                <c:pt idx="263" formatCode="&quot;Dic&quot;\ yyyy">
                  <c:v>40878</c:v>
                </c:pt>
                <c:pt idx="264" formatCode="&quot;Ene&quot;\ yyyy">
                  <c:v>40909</c:v>
                </c:pt>
                <c:pt idx="265">
                  <c:v>40940</c:v>
                </c:pt>
                <c:pt idx="266" formatCode="&quot;Mar&quot;\ yyyy">
                  <c:v>40969</c:v>
                </c:pt>
                <c:pt idx="267" formatCode="&quot;Abr&quot;\ yyyy">
                  <c:v>41000</c:v>
                </c:pt>
                <c:pt idx="268" formatCode="&quot;May&quot;\ yyyy">
                  <c:v>41030</c:v>
                </c:pt>
                <c:pt idx="269" formatCode="&quot;Jun&quot;\ yyyy">
                  <c:v>41061</c:v>
                </c:pt>
                <c:pt idx="270" formatCode="&quot;Jul&quot;\ yyyy">
                  <c:v>41091</c:v>
                </c:pt>
                <c:pt idx="271" formatCode="&quot;Ago&quot;\ yyyy">
                  <c:v>41122</c:v>
                </c:pt>
              </c:numCache>
            </c:numRef>
          </c:cat>
          <c:val>
            <c:numRef>
              <c:f>'G7'!$B$252:$B$523</c:f>
              <c:numCache>
                <c:formatCode>#,##0.0</c:formatCode>
                <c:ptCount val="272"/>
                <c:pt idx="0">
                  <c:v>99.608699999999999</c:v>
                </c:pt>
                <c:pt idx="1">
                  <c:v>99.173199999999994</c:v>
                </c:pt>
                <c:pt idx="2">
                  <c:v>97.9285</c:v>
                </c:pt>
                <c:pt idx="3">
                  <c:v>98.128900000000002</c:v>
                </c:pt>
                <c:pt idx="4">
                  <c:v>99.118200000000002</c:v>
                </c:pt>
                <c:pt idx="5">
                  <c:v>97.881699999999995</c:v>
                </c:pt>
                <c:pt idx="6">
                  <c:v>98.822999999999993</c:v>
                </c:pt>
                <c:pt idx="7">
                  <c:v>100.5587</c:v>
                </c:pt>
                <c:pt idx="8">
                  <c:v>101.6493</c:v>
                </c:pt>
                <c:pt idx="9">
                  <c:v>104.1964</c:v>
                </c:pt>
                <c:pt idx="10">
                  <c:v>103.28279999999999</c:v>
                </c:pt>
                <c:pt idx="11">
                  <c:v>99.650499999999994</c:v>
                </c:pt>
                <c:pt idx="12">
                  <c:v>97.804699999999997</c:v>
                </c:pt>
                <c:pt idx="13">
                  <c:v>97.720600000000005</c:v>
                </c:pt>
                <c:pt idx="14">
                  <c:v>93.415300000000002</c:v>
                </c:pt>
                <c:pt idx="15">
                  <c:v>91.329700000000003</c:v>
                </c:pt>
                <c:pt idx="16">
                  <c:v>90.736099999999993</c:v>
                </c:pt>
                <c:pt idx="17">
                  <c:v>88.688000000000002</c:v>
                </c:pt>
                <c:pt idx="18">
                  <c:v>88.321600000000004</c:v>
                </c:pt>
                <c:pt idx="19">
                  <c:v>89.148399999999995</c:v>
                </c:pt>
                <c:pt idx="20">
                  <c:v>90.384900000000002</c:v>
                </c:pt>
                <c:pt idx="21">
                  <c:v>90.555199999999999</c:v>
                </c:pt>
                <c:pt idx="22">
                  <c:v>90.0244</c:v>
                </c:pt>
                <c:pt idx="23">
                  <c:v>89.248699999999999</c:v>
                </c:pt>
                <c:pt idx="24">
                  <c:v>88.268799999999999</c:v>
                </c:pt>
                <c:pt idx="25">
                  <c:v>86.179199999999994</c:v>
                </c:pt>
                <c:pt idx="26">
                  <c:v>84.336399999999998</c:v>
                </c:pt>
                <c:pt idx="27">
                  <c:v>84.332300000000004</c:v>
                </c:pt>
                <c:pt idx="28">
                  <c:v>85.707800000000006</c:v>
                </c:pt>
                <c:pt idx="29">
                  <c:v>87.255700000000004</c:v>
                </c:pt>
                <c:pt idx="30">
                  <c:v>88.534599999999998</c:v>
                </c:pt>
                <c:pt idx="31">
                  <c:v>88.210899999999995</c:v>
                </c:pt>
                <c:pt idx="32">
                  <c:v>87.299300000000002</c:v>
                </c:pt>
                <c:pt idx="33">
                  <c:v>86.0792</c:v>
                </c:pt>
                <c:pt idx="34">
                  <c:v>82.869399999999999</c:v>
                </c:pt>
                <c:pt idx="35">
                  <c:v>81.439499999999995</c:v>
                </c:pt>
                <c:pt idx="36">
                  <c:v>79.799099999999996</c:v>
                </c:pt>
                <c:pt idx="37">
                  <c:v>78.855199999999996</c:v>
                </c:pt>
                <c:pt idx="38">
                  <c:v>74.932199999999995</c:v>
                </c:pt>
                <c:pt idx="39">
                  <c:v>73.375500000000002</c:v>
                </c:pt>
                <c:pt idx="40">
                  <c:v>73.992699999999999</c:v>
                </c:pt>
                <c:pt idx="41">
                  <c:v>73.284999999999997</c:v>
                </c:pt>
                <c:pt idx="42">
                  <c:v>71.952399999999997</c:v>
                </c:pt>
                <c:pt idx="43">
                  <c:v>71.737700000000004</c:v>
                </c:pt>
                <c:pt idx="44">
                  <c:v>72.239699999999999</c:v>
                </c:pt>
                <c:pt idx="45">
                  <c:v>71.5441</c:v>
                </c:pt>
                <c:pt idx="46">
                  <c:v>71.261099999999999</c:v>
                </c:pt>
                <c:pt idx="47">
                  <c:v>69.519400000000005</c:v>
                </c:pt>
                <c:pt idx="48">
                  <c:v>68.215100000000007</c:v>
                </c:pt>
                <c:pt idx="49">
                  <c:v>68.793499999999995</c:v>
                </c:pt>
                <c:pt idx="50">
                  <c:v>73.134900000000002</c:v>
                </c:pt>
                <c:pt idx="51">
                  <c:v>74.532700000000006</c:v>
                </c:pt>
                <c:pt idx="52">
                  <c:v>73.977199999999996</c:v>
                </c:pt>
                <c:pt idx="53">
                  <c:v>75.415199999999999</c:v>
                </c:pt>
                <c:pt idx="54">
                  <c:v>77.524600000000007</c:v>
                </c:pt>
                <c:pt idx="55">
                  <c:v>76.963099999999997</c:v>
                </c:pt>
                <c:pt idx="56">
                  <c:v>77.663200000000003</c:v>
                </c:pt>
                <c:pt idx="57">
                  <c:v>78.595299999999995</c:v>
                </c:pt>
                <c:pt idx="58">
                  <c:v>78.493300000000005</c:v>
                </c:pt>
                <c:pt idx="59">
                  <c:v>87.881799999999998</c:v>
                </c:pt>
                <c:pt idx="60">
                  <c:v>120.4341</c:v>
                </c:pt>
                <c:pt idx="61">
                  <c:v>120.62430000000001</c:v>
                </c:pt>
                <c:pt idx="62">
                  <c:v>138.2252</c:v>
                </c:pt>
                <c:pt idx="63">
                  <c:v>123.3456</c:v>
                </c:pt>
                <c:pt idx="64">
                  <c:v>112.0471</c:v>
                </c:pt>
                <c:pt idx="65">
                  <c:v>113.99039999999999</c:v>
                </c:pt>
                <c:pt idx="66">
                  <c:v>110.1155</c:v>
                </c:pt>
                <c:pt idx="67">
                  <c:v>107.1412</c:v>
                </c:pt>
                <c:pt idx="68">
                  <c:v>105.7997</c:v>
                </c:pt>
                <c:pt idx="69">
                  <c:v>111.0407</c:v>
                </c:pt>
                <c:pt idx="70">
                  <c:v>123.95529999999999</c:v>
                </c:pt>
                <c:pt idx="71">
                  <c:v>119.4965</c:v>
                </c:pt>
                <c:pt idx="72">
                  <c:v>112.4924</c:v>
                </c:pt>
                <c:pt idx="73">
                  <c:v>110.1845</c:v>
                </c:pt>
                <c:pt idx="74">
                  <c:v>109.2289</c:v>
                </c:pt>
                <c:pt idx="75">
                  <c:v>104.5909</c:v>
                </c:pt>
                <c:pt idx="76">
                  <c:v>102.0522</c:v>
                </c:pt>
                <c:pt idx="77">
                  <c:v>101.76690000000001</c:v>
                </c:pt>
                <c:pt idx="78">
                  <c:v>101.8708</c:v>
                </c:pt>
                <c:pt idx="79">
                  <c:v>99.823899999999995</c:v>
                </c:pt>
                <c:pt idx="80">
                  <c:v>98.355599999999995</c:v>
                </c:pt>
                <c:pt idx="81">
                  <c:v>98.609899999999996</c:v>
                </c:pt>
                <c:pt idx="82">
                  <c:v>100.7166</c:v>
                </c:pt>
                <c:pt idx="83">
                  <c:v>96.255300000000005</c:v>
                </c:pt>
                <c:pt idx="84">
                  <c:v>92.142600000000002</c:v>
                </c:pt>
                <c:pt idx="85">
                  <c:v>88.387200000000007</c:v>
                </c:pt>
                <c:pt idx="86">
                  <c:v>88.858599999999996</c:v>
                </c:pt>
                <c:pt idx="87">
                  <c:v>87.297399999999996</c:v>
                </c:pt>
                <c:pt idx="88">
                  <c:v>87.569500000000005</c:v>
                </c:pt>
                <c:pt idx="89">
                  <c:v>87.567999999999998</c:v>
                </c:pt>
                <c:pt idx="90">
                  <c:v>85.173500000000004</c:v>
                </c:pt>
                <c:pt idx="91">
                  <c:v>82.212299999999999</c:v>
                </c:pt>
                <c:pt idx="92">
                  <c:v>81.735699999999994</c:v>
                </c:pt>
                <c:pt idx="93">
                  <c:v>82.024900000000002</c:v>
                </c:pt>
                <c:pt idx="94">
                  <c:v>85.787499999999994</c:v>
                </c:pt>
                <c:pt idx="95">
                  <c:v>81.417699999999996</c:v>
                </c:pt>
                <c:pt idx="96">
                  <c:v>79.394499999999994</c:v>
                </c:pt>
                <c:pt idx="97">
                  <c:v>81.771199999999993</c:v>
                </c:pt>
                <c:pt idx="98">
                  <c:v>81.4953</c:v>
                </c:pt>
                <c:pt idx="99">
                  <c:v>80.268500000000003</c:v>
                </c:pt>
                <c:pt idx="100">
                  <c:v>80.481899999999996</c:v>
                </c:pt>
                <c:pt idx="101">
                  <c:v>81.746200000000002</c:v>
                </c:pt>
                <c:pt idx="102">
                  <c:v>80.903599999999997</c:v>
                </c:pt>
                <c:pt idx="103">
                  <c:v>82.992500000000007</c:v>
                </c:pt>
                <c:pt idx="104">
                  <c:v>92.935199999999995</c:v>
                </c:pt>
                <c:pt idx="105">
                  <c:v>93.980500000000006</c:v>
                </c:pt>
                <c:pt idx="106">
                  <c:v>90.221500000000006</c:v>
                </c:pt>
                <c:pt idx="107">
                  <c:v>87.9649</c:v>
                </c:pt>
                <c:pt idx="108">
                  <c:v>87.6952</c:v>
                </c:pt>
                <c:pt idx="109">
                  <c:v>84.355699999999999</c:v>
                </c:pt>
                <c:pt idx="110">
                  <c:v>80.514300000000006</c:v>
                </c:pt>
                <c:pt idx="111">
                  <c:v>77.214100000000002</c:v>
                </c:pt>
                <c:pt idx="112">
                  <c:v>75.744600000000005</c:v>
                </c:pt>
                <c:pt idx="113">
                  <c:v>76.174099999999996</c:v>
                </c:pt>
                <c:pt idx="114">
                  <c:v>74.244299999999996</c:v>
                </c:pt>
                <c:pt idx="115">
                  <c:v>75.511899999999997</c:v>
                </c:pt>
                <c:pt idx="116">
                  <c:v>75.002499999999998</c:v>
                </c:pt>
                <c:pt idx="117">
                  <c:v>76.993399999999994</c:v>
                </c:pt>
                <c:pt idx="118">
                  <c:v>74.552300000000002</c:v>
                </c:pt>
                <c:pt idx="119">
                  <c:v>73.606700000000004</c:v>
                </c:pt>
                <c:pt idx="120">
                  <c:v>73.198899999999995</c:v>
                </c:pt>
                <c:pt idx="121">
                  <c:v>71.284099999999995</c:v>
                </c:pt>
                <c:pt idx="122">
                  <c:v>69.853800000000007</c:v>
                </c:pt>
                <c:pt idx="123">
                  <c:v>69.863</c:v>
                </c:pt>
                <c:pt idx="124">
                  <c:v>69.123699999999999</c:v>
                </c:pt>
                <c:pt idx="125">
                  <c:v>72.290300000000002</c:v>
                </c:pt>
                <c:pt idx="126">
                  <c:v>69.230800000000002</c:v>
                </c:pt>
                <c:pt idx="127">
                  <c:v>66.667000000000002</c:v>
                </c:pt>
                <c:pt idx="128">
                  <c:v>65.960899999999995</c:v>
                </c:pt>
                <c:pt idx="129">
                  <c:v>66.2273</c:v>
                </c:pt>
                <c:pt idx="130">
                  <c:v>65.560299999999998</c:v>
                </c:pt>
                <c:pt idx="131">
                  <c:v>65.008099999999999</c:v>
                </c:pt>
                <c:pt idx="132">
                  <c:v>67.741299999999995</c:v>
                </c:pt>
                <c:pt idx="133">
                  <c:v>67.073400000000007</c:v>
                </c:pt>
                <c:pt idx="134">
                  <c:v>65.269599999999997</c:v>
                </c:pt>
                <c:pt idx="135">
                  <c:v>62.685600000000001</c:v>
                </c:pt>
                <c:pt idx="136">
                  <c:v>61.220700000000001</c:v>
                </c:pt>
                <c:pt idx="137">
                  <c:v>60.239899999999999</c:v>
                </c:pt>
                <c:pt idx="138">
                  <c:v>60.662199999999999</c:v>
                </c:pt>
                <c:pt idx="139">
                  <c:v>61.318399999999997</c:v>
                </c:pt>
                <c:pt idx="140">
                  <c:v>63.008800000000001</c:v>
                </c:pt>
                <c:pt idx="141">
                  <c:v>62.168500000000002</c:v>
                </c:pt>
                <c:pt idx="142">
                  <c:v>60.42</c:v>
                </c:pt>
                <c:pt idx="143">
                  <c:v>59.686599999999999</c:v>
                </c:pt>
                <c:pt idx="144">
                  <c:v>58.5625</c:v>
                </c:pt>
                <c:pt idx="145">
                  <c:v>57.873600000000003</c:v>
                </c:pt>
                <c:pt idx="146">
                  <c:v>55.459600000000002</c:v>
                </c:pt>
                <c:pt idx="147">
                  <c:v>55.982100000000003</c:v>
                </c:pt>
                <c:pt idx="148">
                  <c:v>59.193399999999997</c:v>
                </c:pt>
                <c:pt idx="149">
                  <c:v>61.515099999999997</c:v>
                </c:pt>
                <c:pt idx="150">
                  <c:v>63.058300000000003</c:v>
                </c:pt>
                <c:pt idx="151">
                  <c:v>62.706099999999999</c:v>
                </c:pt>
                <c:pt idx="152">
                  <c:v>63.806899999999999</c:v>
                </c:pt>
                <c:pt idx="153">
                  <c:v>63.637599999999999</c:v>
                </c:pt>
                <c:pt idx="154">
                  <c:v>64.322699999999998</c:v>
                </c:pt>
                <c:pt idx="155">
                  <c:v>64.745000000000005</c:v>
                </c:pt>
                <c:pt idx="156">
                  <c:v>68.472099999999998</c:v>
                </c:pt>
                <c:pt idx="157">
                  <c:v>71.127399999999994</c:v>
                </c:pt>
                <c:pt idx="158">
                  <c:v>71.103800000000007</c:v>
                </c:pt>
                <c:pt idx="159">
                  <c:v>69.080100000000002</c:v>
                </c:pt>
                <c:pt idx="160">
                  <c:v>68.7453</c:v>
                </c:pt>
                <c:pt idx="161">
                  <c:v>70.586799999999997</c:v>
                </c:pt>
                <c:pt idx="162">
                  <c:v>69.461799999999997</c:v>
                </c:pt>
                <c:pt idx="163">
                  <c:v>70.745000000000005</c:v>
                </c:pt>
                <c:pt idx="164">
                  <c:v>72.422200000000004</c:v>
                </c:pt>
                <c:pt idx="165">
                  <c:v>75.653999999999996</c:v>
                </c:pt>
                <c:pt idx="166">
                  <c:v>74.685000000000002</c:v>
                </c:pt>
                <c:pt idx="167">
                  <c:v>76.990600000000001</c:v>
                </c:pt>
                <c:pt idx="168">
                  <c:v>75.395200000000003</c:v>
                </c:pt>
                <c:pt idx="169">
                  <c:v>75.798000000000002</c:v>
                </c:pt>
                <c:pt idx="170">
                  <c:v>74.747100000000003</c:v>
                </c:pt>
                <c:pt idx="171">
                  <c:v>76.196600000000004</c:v>
                </c:pt>
                <c:pt idx="172">
                  <c:v>77.607100000000003</c:v>
                </c:pt>
                <c:pt idx="173">
                  <c:v>77.519300000000001</c:v>
                </c:pt>
                <c:pt idx="174">
                  <c:v>78.297300000000007</c:v>
                </c:pt>
                <c:pt idx="175">
                  <c:v>77.061000000000007</c:v>
                </c:pt>
                <c:pt idx="176">
                  <c:v>77.292199999999994</c:v>
                </c:pt>
                <c:pt idx="177">
                  <c:v>77.2346</c:v>
                </c:pt>
                <c:pt idx="178">
                  <c:v>78.445099999999996</c:v>
                </c:pt>
                <c:pt idx="179">
                  <c:v>78.107100000000003</c:v>
                </c:pt>
                <c:pt idx="180">
                  <c:v>78.150599999999997</c:v>
                </c:pt>
                <c:pt idx="181">
                  <c:v>76.953599999999994</c:v>
                </c:pt>
                <c:pt idx="182">
                  <c:v>77.301400000000001</c:v>
                </c:pt>
                <c:pt idx="183">
                  <c:v>76.486900000000006</c:v>
                </c:pt>
                <c:pt idx="184">
                  <c:v>75.221599999999995</c:v>
                </c:pt>
                <c:pt idx="185">
                  <c:v>72.915499999999994</c:v>
                </c:pt>
                <c:pt idx="186">
                  <c:v>71.132099999999994</c:v>
                </c:pt>
                <c:pt idx="187">
                  <c:v>71.905299999999997</c:v>
                </c:pt>
                <c:pt idx="188">
                  <c:v>72.745800000000003</c:v>
                </c:pt>
                <c:pt idx="189">
                  <c:v>72.017600000000002</c:v>
                </c:pt>
                <c:pt idx="190">
                  <c:v>69.462100000000007</c:v>
                </c:pt>
                <c:pt idx="191">
                  <c:v>68.828400000000002</c:v>
                </c:pt>
                <c:pt idx="192">
                  <c:v>69.276799999999994</c:v>
                </c:pt>
                <c:pt idx="193">
                  <c:v>68.214500000000001</c:v>
                </c:pt>
                <c:pt idx="194">
                  <c:v>69.998800000000003</c:v>
                </c:pt>
                <c:pt idx="195">
                  <c:v>72.997799999999998</c:v>
                </c:pt>
                <c:pt idx="196">
                  <c:v>75.750500000000002</c:v>
                </c:pt>
                <c:pt idx="197">
                  <c:v>77.173199999999994</c:v>
                </c:pt>
                <c:pt idx="198">
                  <c:v>74.549099999999996</c:v>
                </c:pt>
                <c:pt idx="199">
                  <c:v>73.738100000000003</c:v>
                </c:pt>
                <c:pt idx="200">
                  <c:v>73.284099999999995</c:v>
                </c:pt>
                <c:pt idx="201">
                  <c:v>72.133799999999994</c:v>
                </c:pt>
                <c:pt idx="202">
                  <c:v>72.354100000000003</c:v>
                </c:pt>
                <c:pt idx="203">
                  <c:v>72.736999999999995</c:v>
                </c:pt>
                <c:pt idx="204">
                  <c:v>72.160499999999999</c:v>
                </c:pt>
                <c:pt idx="205">
                  <c:v>72.736000000000004</c:v>
                </c:pt>
                <c:pt idx="206">
                  <c:v>74.476799999999997</c:v>
                </c:pt>
                <c:pt idx="207">
                  <c:v>74.641499999999994</c:v>
                </c:pt>
                <c:pt idx="208">
                  <c:v>74.147400000000005</c:v>
                </c:pt>
                <c:pt idx="209">
                  <c:v>73.922499999999999</c:v>
                </c:pt>
                <c:pt idx="210">
                  <c:v>74.2624</c:v>
                </c:pt>
                <c:pt idx="211">
                  <c:v>75.877700000000004</c:v>
                </c:pt>
                <c:pt idx="212">
                  <c:v>76.2607</c:v>
                </c:pt>
                <c:pt idx="213">
                  <c:v>75.652900000000002</c:v>
                </c:pt>
                <c:pt idx="214">
                  <c:v>76.997699999999995</c:v>
                </c:pt>
                <c:pt idx="215">
                  <c:v>76.337100000000007</c:v>
                </c:pt>
                <c:pt idx="216">
                  <c:v>77.415800000000004</c:v>
                </c:pt>
                <c:pt idx="217">
                  <c:v>76.677800000000005</c:v>
                </c:pt>
                <c:pt idx="218">
                  <c:v>78.538300000000007</c:v>
                </c:pt>
                <c:pt idx="219">
                  <c:v>77.377499999999998</c:v>
                </c:pt>
                <c:pt idx="220">
                  <c:v>76.627200000000002</c:v>
                </c:pt>
                <c:pt idx="221">
                  <c:v>75.532499999999999</c:v>
                </c:pt>
                <c:pt idx="222">
                  <c:v>75.250900000000001</c:v>
                </c:pt>
                <c:pt idx="223">
                  <c:v>71.950500000000005</c:v>
                </c:pt>
                <c:pt idx="224">
                  <c:v>73.603999999999999</c:v>
                </c:pt>
                <c:pt idx="225">
                  <c:v>83.454899999999995</c:v>
                </c:pt>
                <c:pt idx="226">
                  <c:v>84.063599999999994</c:v>
                </c:pt>
                <c:pt idx="227">
                  <c:v>87.278400000000005</c:v>
                </c:pt>
                <c:pt idx="228">
                  <c:v>89.26</c:v>
                </c:pt>
                <c:pt idx="229">
                  <c:v>92.056700000000006</c:v>
                </c:pt>
                <c:pt idx="230">
                  <c:v>92.378200000000007</c:v>
                </c:pt>
                <c:pt idx="231">
                  <c:v>85.283000000000001</c:v>
                </c:pt>
                <c:pt idx="232">
                  <c:v>85.914299999999997</c:v>
                </c:pt>
                <c:pt idx="233">
                  <c:v>88.079300000000003</c:v>
                </c:pt>
                <c:pt idx="234">
                  <c:v>88.451300000000003</c:v>
                </c:pt>
                <c:pt idx="235">
                  <c:v>86.703100000000006</c:v>
                </c:pt>
                <c:pt idx="236">
                  <c:v>90.062299999999993</c:v>
                </c:pt>
                <c:pt idx="237">
                  <c:v>89.781499999999994</c:v>
                </c:pt>
                <c:pt idx="238">
                  <c:v>88.983099999999993</c:v>
                </c:pt>
                <c:pt idx="239">
                  <c:v>86.059799999999996</c:v>
                </c:pt>
                <c:pt idx="240">
                  <c:v>84.296199999999999</c:v>
                </c:pt>
                <c:pt idx="241">
                  <c:v>83.776300000000006</c:v>
                </c:pt>
                <c:pt idx="242">
                  <c:v>81.123000000000005</c:v>
                </c:pt>
                <c:pt idx="243">
                  <c:v>78.679599999999994</c:v>
                </c:pt>
                <c:pt idx="244">
                  <c:v>80.125399999999999</c:v>
                </c:pt>
                <c:pt idx="245">
                  <c:v>79.692800000000005</c:v>
                </c:pt>
                <c:pt idx="246">
                  <c:v>82.146000000000001</c:v>
                </c:pt>
                <c:pt idx="247">
                  <c:v>82.263400000000004</c:v>
                </c:pt>
                <c:pt idx="248">
                  <c:v>83.408000000000001</c:v>
                </c:pt>
                <c:pt idx="249">
                  <c:v>82.744</c:v>
                </c:pt>
                <c:pt idx="250">
                  <c:v>80.782300000000006</c:v>
                </c:pt>
                <c:pt idx="251">
                  <c:v>80.075999999999993</c:v>
                </c:pt>
                <c:pt idx="252">
                  <c:v>78.719499999999996</c:v>
                </c:pt>
                <c:pt idx="253">
                  <c:v>78.985100000000003</c:v>
                </c:pt>
                <c:pt idx="254">
                  <c:v>79.858699999999999</c:v>
                </c:pt>
                <c:pt idx="255">
                  <c:v>79.263599999999997</c:v>
                </c:pt>
                <c:pt idx="256">
                  <c:v>79.405299999999997</c:v>
                </c:pt>
                <c:pt idx="257">
                  <c:v>80.477000000000004</c:v>
                </c:pt>
                <c:pt idx="258">
                  <c:v>79.512</c:v>
                </c:pt>
                <c:pt idx="259">
                  <c:v>83.438500000000005</c:v>
                </c:pt>
                <c:pt idx="260">
                  <c:v>86.939599999999999</c:v>
                </c:pt>
                <c:pt idx="261">
                  <c:v>89.864599999999996</c:v>
                </c:pt>
                <c:pt idx="262">
                  <c:v>89.371499999999997</c:v>
                </c:pt>
                <c:pt idx="263">
                  <c:v>88.428299999999993</c:v>
                </c:pt>
                <c:pt idx="264">
                  <c:v>86.136300000000006</c:v>
                </c:pt>
                <c:pt idx="265">
                  <c:v>82.421499999999995</c:v>
                </c:pt>
                <c:pt idx="266">
                  <c:v>81.885199999999998</c:v>
                </c:pt>
                <c:pt idx="267">
                  <c:v>84.404799999999994</c:v>
                </c:pt>
                <c:pt idx="268">
                  <c:v>87.144999999999996</c:v>
                </c:pt>
                <c:pt idx="269">
                  <c:v>88.648899999999998</c:v>
                </c:pt>
                <c:pt idx="270">
                  <c:v>84.040700000000001</c:v>
                </c:pt>
                <c:pt idx="271">
                  <c:v>83.278300000000002</c:v>
                </c:pt>
              </c:numCache>
            </c:numRef>
          </c:val>
          <c:smooth val="0"/>
        </c:ser>
        <c:dLbls>
          <c:showLegendKey val="0"/>
          <c:showVal val="0"/>
          <c:showCatName val="0"/>
          <c:showSerName val="0"/>
          <c:showPercent val="0"/>
          <c:showBubbleSize val="0"/>
        </c:dLbls>
        <c:marker val="1"/>
        <c:smooth val="0"/>
        <c:axId val="112716032"/>
        <c:axId val="112590848"/>
      </c:lineChart>
      <c:dateAx>
        <c:axId val="112716032"/>
        <c:scaling>
          <c:orientation val="minMax"/>
        </c:scaling>
        <c:delete val="0"/>
        <c:axPos val="b"/>
        <c:majorGridlines/>
        <c:numFmt formatCode="&quot;Ene&quot;\ yyyy" sourceLinked="1"/>
        <c:majorTickMark val="out"/>
        <c:minorTickMark val="none"/>
        <c:tickLblPos val="nextTo"/>
        <c:txPr>
          <a:bodyPr rot="-5400000" vert="horz"/>
          <a:lstStyle/>
          <a:p>
            <a:pPr>
              <a:defRPr/>
            </a:pPr>
            <a:endParaRPr lang="es-MX"/>
          </a:p>
        </c:txPr>
        <c:crossAx val="112590848"/>
        <c:crosses val="autoZero"/>
        <c:auto val="1"/>
        <c:lblOffset val="100"/>
        <c:baseTimeUnit val="months"/>
        <c:majorUnit val="12"/>
        <c:majorTimeUnit val="months"/>
      </c:dateAx>
      <c:valAx>
        <c:axId val="112590848"/>
        <c:scaling>
          <c:orientation val="minMax"/>
          <c:max val="140"/>
          <c:min val="50"/>
        </c:scaling>
        <c:delete val="0"/>
        <c:axPos val="l"/>
        <c:majorGridlines/>
        <c:numFmt formatCode="#,##0.0" sourceLinked="1"/>
        <c:majorTickMark val="out"/>
        <c:minorTickMark val="none"/>
        <c:tickLblPos val="nextTo"/>
        <c:crossAx val="11271603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s-MX" sz="1800" b="1">
                <a:effectLst/>
              </a:rPr>
              <a:t>Gráfica 8</a:t>
            </a:r>
            <a:endParaRPr lang="es-MX" sz="1800">
              <a:effectLst/>
            </a:endParaRPr>
          </a:p>
          <a:p>
            <a:pPr>
              <a:defRPr/>
            </a:pPr>
            <a:r>
              <a:rPr lang="es-MX" sz="1800" b="0">
                <a:effectLst/>
              </a:rPr>
              <a:t>México: participación del comercio con Estados Unidos y China (1993-2012/08), participación sobre el total</a:t>
            </a:r>
          </a:p>
        </c:rich>
      </c:tx>
      <c:layout/>
      <c:overlay val="0"/>
    </c:title>
    <c:autoTitleDeleted val="0"/>
    <c:plotArea>
      <c:layout>
        <c:manualLayout>
          <c:layoutTarget val="inner"/>
          <c:xMode val="edge"/>
          <c:yMode val="edge"/>
          <c:x val="3.7075303522690152E-2"/>
          <c:y val="0.16352241760219799"/>
          <c:w val="0.95499961246532938"/>
          <c:h val="0.79231164796876807"/>
        </c:manualLayout>
      </c:layout>
      <c:barChart>
        <c:barDir val="col"/>
        <c:grouping val="clustered"/>
        <c:varyColors val="0"/>
        <c:ser>
          <c:idx val="3"/>
          <c:order val="3"/>
          <c:tx>
            <c:v>Comercio total con China</c:v>
          </c:tx>
          <c:spPr>
            <a:solidFill>
              <a:schemeClr val="bg1">
                <a:lumMod val="65000"/>
              </a:schemeClr>
            </a:solidFill>
            <a:ln>
              <a:solidFill>
                <a:schemeClr val="bg1">
                  <a:lumMod val="65000"/>
                </a:schemeClr>
              </a:solidFill>
            </a:ln>
          </c:spPr>
          <c:invertIfNegative val="0"/>
          <c:cat>
            <c:strRef>
              <c:f>'C10'!$AA$72:$AA$91</c:f>
              <c:strCache>
                <c:ptCount val="2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2012/08</c:v>
                </c:pt>
              </c:strCache>
            </c:strRef>
          </c:cat>
          <c:val>
            <c:numRef>
              <c:f>'C10'!$AO$72:$AO$91</c:f>
              <c:numCache>
                <c:formatCode>#,##0.0</c:formatCode>
                <c:ptCount val="20"/>
                <c:pt idx="0">
                  <c:v>0.36777890411233921</c:v>
                </c:pt>
                <c:pt idx="1">
                  <c:v>0.38638974642029661</c:v>
                </c:pt>
                <c:pt idx="2">
                  <c:v>0.36685311383486396</c:v>
                </c:pt>
                <c:pt idx="3">
                  <c:v>0.43026011111557672</c:v>
                </c:pt>
                <c:pt idx="4">
                  <c:v>0.58720975906895767</c:v>
                </c:pt>
                <c:pt idx="5">
                  <c:v>0.70909774073572007</c:v>
                </c:pt>
                <c:pt idx="6">
                  <c:v>0.73558674896414988</c:v>
                </c:pt>
                <c:pt idx="7">
                  <c:v>0.90528775504835068</c:v>
                </c:pt>
                <c:pt idx="8">
                  <c:v>1.3170400031002258</c:v>
                </c:pt>
                <c:pt idx="9">
                  <c:v>2.1012379263391261</c:v>
                </c:pt>
                <c:pt idx="10">
                  <c:v>3.0941207998704963</c:v>
                </c:pt>
                <c:pt idx="11">
                  <c:v>3.9916396585585296</c:v>
                </c:pt>
                <c:pt idx="12">
                  <c:v>4.3187223504899119</c:v>
                </c:pt>
                <c:pt idx="13">
                  <c:v>5.1634879806435423</c:v>
                </c:pt>
                <c:pt idx="14">
                  <c:v>5.7128234559548376</c:v>
                </c:pt>
                <c:pt idx="15">
                  <c:v>6.1230648140865709</c:v>
                </c:pt>
                <c:pt idx="16">
                  <c:v>7.4849446502794574</c:v>
                </c:pt>
                <c:pt idx="17">
                  <c:v>8.299023244186337</c:v>
                </c:pt>
                <c:pt idx="18">
                  <c:v>8.3134466077168572</c:v>
                </c:pt>
                <c:pt idx="19">
                  <c:v>8.183111205393951</c:v>
                </c:pt>
              </c:numCache>
            </c:numRef>
          </c:val>
        </c:ser>
        <c:ser>
          <c:idx val="4"/>
          <c:order val="4"/>
          <c:tx>
            <c:v>Exportaciones a China</c:v>
          </c:tx>
          <c:spPr>
            <a:solidFill>
              <a:schemeClr val="tx1"/>
            </a:solidFill>
            <a:ln>
              <a:solidFill>
                <a:schemeClr val="tx1"/>
              </a:solidFill>
            </a:ln>
          </c:spPr>
          <c:invertIfNegative val="0"/>
          <c:cat>
            <c:strRef>
              <c:f>'C10'!$AA$72:$AA$91</c:f>
              <c:strCache>
                <c:ptCount val="2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2012/08</c:v>
                </c:pt>
              </c:strCache>
            </c:strRef>
          </c:cat>
          <c:val>
            <c:numRef>
              <c:f>'C10'!$AG$51:$AG$70</c:f>
              <c:numCache>
                <c:formatCode>#,##0.0</c:formatCode>
                <c:ptCount val="20"/>
                <c:pt idx="0">
                  <c:v>8.6306569700953253E-2</c:v>
                </c:pt>
                <c:pt idx="1">
                  <c:v>6.9261624403546926E-2</c:v>
                </c:pt>
                <c:pt idx="2">
                  <c:v>4.652788151461059E-2</c:v>
                </c:pt>
                <c:pt idx="3">
                  <c:v>3.9881358012011286E-2</c:v>
                </c:pt>
                <c:pt idx="4">
                  <c:v>4.1553361885935836E-2</c:v>
                </c:pt>
                <c:pt idx="5">
                  <c:v>9.0168994889487764E-2</c:v>
                </c:pt>
                <c:pt idx="6">
                  <c:v>9.2654236872292753E-2</c:v>
                </c:pt>
                <c:pt idx="7">
                  <c:v>0.12255664384633691</c:v>
                </c:pt>
                <c:pt idx="8">
                  <c:v>0.17746723380621882</c:v>
                </c:pt>
                <c:pt idx="9">
                  <c:v>0.40604428623427918</c:v>
                </c:pt>
                <c:pt idx="10">
                  <c:v>0.59136558613187462</c:v>
                </c:pt>
                <c:pt idx="11">
                  <c:v>0.52463807501073623</c:v>
                </c:pt>
                <c:pt idx="12">
                  <c:v>0.53005383541456608</c:v>
                </c:pt>
                <c:pt idx="13">
                  <c:v>0.67544704505601894</c:v>
                </c:pt>
                <c:pt idx="14">
                  <c:v>0.69713795859478411</c:v>
                </c:pt>
                <c:pt idx="15">
                  <c:v>0.70183935857370949</c:v>
                </c:pt>
                <c:pt idx="16">
                  <c:v>0.96114840192935636</c:v>
                </c:pt>
                <c:pt idx="17">
                  <c:v>1.4014141828357316</c:v>
                </c:pt>
                <c:pt idx="18">
                  <c:v>1.7071150574019964</c:v>
                </c:pt>
                <c:pt idx="19">
                  <c:v>1.4974602986792234</c:v>
                </c:pt>
              </c:numCache>
            </c:numRef>
          </c:val>
        </c:ser>
        <c:ser>
          <c:idx val="5"/>
          <c:order val="5"/>
          <c:tx>
            <c:v>Importaciones de China</c:v>
          </c:tx>
          <c:spPr>
            <a:pattFill prst="dashVert">
              <a:fgClr>
                <a:schemeClr val="tx1"/>
              </a:fgClr>
              <a:bgClr>
                <a:schemeClr val="bg1"/>
              </a:bgClr>
            </a:pattFill>
            <a:ln>
              <a:solidFill>
                <a:schemeClr val="tx1"/>
              </a:solidFill>
            </a:ln>
          </c:spPr>
          <c:invertIfNegative val="0"/>
          <c:cat>
            <c:strRef>
              <c:f>'C10'!$AA$72:$AA$91</c:f>
              <c:strCache>
                <c:ptCount val="2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2012/08</c:v>
                </c:pt>
              </c:strCache>
            </c:strRef>
          </c:cat>
          <c:val>
            <c:numRef>
              <c:f>'C10'!$AO$51:$AO$70</c:f>
              <c:numCache>
                <c:formatCode>#,##0.0</c:formatCode>
                <c:ptCount val="20"/>
                <c:pt idx="0">
                  <c:v>0.59120306532354128</c:v>
                </c:pt>
                <c:pt idx="1">
                  <c:v>0.629722510807458</c:v>
                </c:pt>
                <c:pt idx="2">
                  <c:v>0.71851754736621432</c:v>
                </c:pt>
                <c:pt idx="3">
                  <c:v>0.84913544018255482</c:v>
                </c:pt>
                <c:pt idx="4">
                  <c:v>1.1359634344247516</c:v>
                </c:pt>
                <c:pt idx="5">
                  <c:v>1.289353570685019</c:v>
                </c:pt>
                <c:pt idx="6">
                  <c:v>1.3531010342091501</c:v>
                </c:pt>
                <c:pt idx="7">
                  <c:v>1.6506132831887967</c:v>
                </c:pt>
                <c:pt idx="8">
                  <c:v>2.3915346093373921</c:v>
                </c:pt>
                <c:pt idx="9">
                  <c:v>3.7197221520708501</c:v>
                </c:pt>
                <c:pt idx="10">
                  <c:v>5.5120633722390791</c:v>
                </c:pt>
                <c:pt idx="11">
                  <c:v>7.3034248340625076</c:v>
                </c:pt>
                <c:pt idx="12">
                  <c:v>7.9778125574030838</c:v>
                </c:pt>
                <c:pt idx="13">
                  <c:v>9.5440296358698724</c:v>
                </c:pt>
                <c:pt idx="14">
                  <c:v>10.549303892136908</c:v>
                </c:pt>
                <c:pt idx="15">
                  <c:v>11.241072764978746</c:v>
                </c:pt>
                <c:pt idx="16">
                  <c:v>13.87843969791715</c:v>
                </c:pt>
                <c:pt idx="17">
                  <c:v>15.127796810858435</c:v>
                </c:pt>
                <c:pt idx="18">
                  <c:v>14.892139066834009</c:v>
                </c:pt>
                <c:pt idx="19">
                  <c:v>14.92033415270056</c:v>
                </c:pt>
              </c:numCache>
            </c:numRef>
          </c:val>
        </c:ser>
        <c:dLbls>
          <c:showLegendKey val="0"/>
          <c:showVal val="0"/>
          <c:showCatName val="0"/>
          <c:showSerName val="0"/>
          <c:showPercent val="0"/>
          <c:showBubbleSize val="0"/>
        </c:dLbls>
        <c:gapWidth val="150"/>
        <c:axId val="112790912"/>
        <c:axId val="112813568"/>
      </c:barChart>
      <c:lineChart>
        <c:grouping val="standard"/>
        <c:varyColors val="0"/>
        <c:ser>
          <c:idx val="0"/>
          <c:order val="0"/>
          <c:tx>
            <c:v>Comercio total con EU</c:v>
          </c:tx>
          <c:spPr>
            <a:ln w="19050">
              <a:solidFill>
                <a:schemeClr val="tx1"/>
              </a:solidFill>
            </a:ln>
          </c:spPr>
          <c:marker>
            <c:symbol val="circle"/>
            <c:size val="5"/>
            <c:spPr>
              <a:solidFill>
                <a:schemeClr val="tx1"/>
              </a:solidFill>
              <a:ln>
                <a:noFill/>
              </a:ln>
            </c:spPr>
          </c:marker>
          <c:cat>
            <c:strRef>
              <c:f>'C10'!$AA$72:$AA$91</c:f>
              <c:strCache>
                <c:ptCount val="2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2012/08</c:v>
                </c:pt>
              </c:strCache>
            </c:strRef>
          </c:cat>
          <c:val>
            <c:numRef>
              <c:f>'C10'!$AL$72:$AL$91</c:f>
              <c:numCache>
                <c:formatCode>#,##0.0</c:formatCode>
                <c:ptCount val="20"/>
                <c:pt idx="0">
                  <c:v>75.227567621131797</c:v>
                </c:pt>
                <c:pt idx="1">
                  <c:v>75.913999405254728</c:v>
                </c:pt>
                <c:pt idx="2">
                  <c:v>79.066051949298938</c:v>
                </c:pt>
                <c:pt idx="3">
                  <c:v>79.85513831658298</c:v>
                </c:pt>
                <c:pt idx="4">
                  <c:v>80.085054875075244</c:v>
                </c:pt>
                <c:pt idx="5">
                  <c:v>80.794632872353873</c:v>
                </c:pt>
                <c:pt idx="6">
                  <c:v>81.027555918090272</c:v>
                </c:pt>
                <c:pt idx="7">
                  <c:v>80.725679561273623</c:v>
                </c:pt>
                <c:pt idx="8">
                  <c:v>77.735251113202253</c:v>
                </c:pt>
                <c:pt idx="9">
                  <c:v>75.352022052058203</c:v>
                </c:pt>
                <c:pt idx="10">
                  <c:v>74.454190284948695</c:v>
                </c:pt>
                <c:pt idx="11">
                  <c:v>71.554789110825794</c:v>
                </c:pt>
                <c:pt idx="12">
                  <c:v>69.282984611012949</c:v>
                </c:pt>
                <c:pt idx="13">
                  <c:v>67.612956292945952</c:v>
                </c:pt>
                <c:pt idx="14">
                  <c:v>65.473120637970624</c:v>
                </c:pt>
                <c:pt idx="15">
                  <c:v>64.148677679151746</c:v>
                </c:pt>
                <c:pt idx="16">
                  <c:v>64.111686002869945</c:v>
                </c:pt>
                <c:pt idx="17">
                  <c:v>63.953429904526239</c:v>
                </c:pt>
                <c:pt idx="18">
                  <c:v>64.092487430066797</c:v>
                </c:pt>
                <c:pt idx="19">
                  <c:v>63.735715934821911</c:v>
                </c:pt>
              </c:numCache>
            </c:numRef>
          </c:val>
          <c:smooth val="0"/>
        </c:ser>
        <c:ser>
          <c:idx val="1"/>
          <c:order val="1"/>
          <c:tx>
            <c:v>Exportaciones a EU</c:v>
          </c:tx>
          <c:spPr>
            <a:ln w="19050">
              <a:solidFill>
                <a:schemeClr val="tx1"/>
              </a:solidFill>
              <a:prstDash val="sysDot"/>
            </a:ln>
          </c:spPr>
          <c:marker>
            <c:symbol val="square"/>
            <c:size val="5"/>
            <c:spPr>
              <a:solidFill>
                <a:schemeClr val="tx1"/>
              </a:solidFill>
              <a:ln>
                <a:noFill/>
              </a:ln>
            </c:spPr>
          </c:marker>
          <c:cat>
            <c:strRef>
              <c:f>'C10'!$AA$72:$AA$91</c:f>
              <c:strCache>
                <c:ptCount val="2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2012/08</c:v>
                </c:pt>
              </c:strCache>
            </c:strRef>
          </c:cat>
          <c:val>
            <c:numRef>
              <c:f>'C10'!$AD$51:$AD$70</c:f>
              <c:numCache>
                <c:formatCode>#,##0.0</c:formatCode>
                <c:ptCount val="20"/>
                <c:pt idx="0">
                  <c:v>82.703572520732934</c:v>
                </c:pt>
                <c:pt idx="1">
                  <c:v>84.784386648057847</c:v>
                </c:pt>
                <c:pt idx="2">
                  <c:v>83.319528808803511</c:v>
                </c:pt>
                <c:pt idx="3">
                  <c:v>83.927336678203488</c:v>
                </c:pt>
                <c:pt idx="4">
                  <c:v>85.46191141951185</c:v>
                </c:pt>
                <c:pt idx="5">
                  <c:v>87.631776144580215</c:v>
                </c:pt>
                <c:pt idx="6">
                  <c:v>88.193320188695651</c:v>
                </c:pt>
                <c:pt idx="7">
                  <c:v>88.730600803920112</c:v>
                </c:pt>
                <c:pt idx="8">
                  <c:v>88.527921885345393</c:v>
                </c:pt>
                <c:pt idx="9">
                  <c:v>88.1100279559912</c:v>
                </c:pt>
                <c:pt idx="10">
                  <c:v>87.574485133610608</c:v>
                </c:pt>
                <c:pt idx="11">
                  <c:v>87.512368379639952</c:v>
                </c:pt>
                <c:pt idx="12">
                  <c:v>85.683754463995726</c:v>
                </c:pt>
                <c:pt idx="13">
                  <c:v>84.745126324704643</c:v>
                </c:pt>
                <c:pt idx="14">
                  <c:v>82.071908022306943</c:v>
                </c:pt>
                <c:pt idx="15">
                  <c:v>80.153996362941726</c:v>
                </c:pt>
                <c:pt idx="16">
                  <c:v>80.582624865832514</c:v>
                </c:pt>
                <c:pt idx="17">
                  <c:v>79.968475287890712</c:v>
                </c:pt>
                <c:pt idx="18">
                  <c:v>78.549127628734908</c:v>
                </c:pt>
                <c:pt idx="19">
                  <c:v>77.450516277099993</c:v>
                </c:pt>
              </c:numCache>
            </c:numRef>
          </c:val>
          <c:smooth val="0"/>
        </c:ser>
        <c:ser>
          <c:idx val="2"/>
          <c:order val="2"/>
          <c:tx>
            <c:v>Importaciones de EU</c:v>
          </c:tx>
          <c:spPr>
            <a:ln w="19050">
              <a:solidFill>
                <a:schemeClr val="bg1">
                  <a:lumMod val="50000"/>
                </a:schemeClr>
              </a:solidFill>
              <a:prstDash val="dashDot"/>
            </a:ln>
          </c:spPr>
          <c:marker>
            <c:symbol val="triangle"/>
            <c:size val="6"/>
            <c:spPr>
              <a:solidFill>
                <a:schemeClr val="bg1">
                  <a:lumMod val="50000"/>
                </a:schemeClr>
              </a:solidFill>
              <a:ln>
                <a:noFill/>
              </a:ln>
            </c:spPr>
          </c:marker>
          <c:cat>
            <c:strRef>
              <c:f>'C10'!$AA$72:$AA$91</c:f>
              <c:strCache>
                <c:ptCount val="2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2012/08</c:v>
                </c:pt>
              </c:strCache>
            </c:strRef>
          </c:cat>
          <c:val>
            <c:numRef>
              <c:f>'C10'!$AL$51:$AL$70</c:f>
              <c:numCache>
                <c:formatCode>#,##0.0</c:formatCode>
                <c:ptCount val="20"/>
                <c:pt idx="0">
                  <c:v>69.293342762418106</c:v>
                </c:pt>
                <c:pt idx="1">
                  <c:v>69.107741306006474</c:v>
                </c:pt>
                <c:pt idx="2">
                  <c:v>74.396433763114544</c:v>
                </c:pt>
                <c:pt idx="3">
                  <c:v>75.48568066759745</c:v>
                </c:pt>
                <c:pt idx="4">
                  <c:v>74.677677987618424</c:v>
                </c:pt>
                <c:pt idx="5">
                  <c:v>74.384699143256114</c:v>
                </c:pt>
                <c:pt idx="6">
                  <c:v>74.145088911716741</c:v>
                </c:pt>
                <c:pt idx="7">
                  <c:v>73.103301879446249</c:v>
                </c:pt>
                <c:pt idx="8">
                  <c:v>67.558922892630846</c:v>
                </c:pt>
                <c:pt idx="9">
                  <c:v>63.171330230898072</c:v>
                </c:pt>
                <c:pt idx="10">
                  <c:v>61.778512175295219</c:v>
                </c:pt>
                <c:pt idx="11">
                  <c:v>56.311624899372312</c:v>
                </c:pt>
                <c:pt idx="12">
                  <c:v>53.443146389195697</c:v>
                </c:pt>
                <c:pt idx="13">
                  <c:v>50.891142578313556</c:v>
                </c:pt>
                <c:pt idx="14">
                  <c:v>49.467390116999475</c:v>
                </c:pt>
                <c:pt idx="15">
                  <c:v>49.038561165384486</c:v>
                </c:pt>
                <c:pt idx="16">
                  <c:v>47.969724782525731</c:v>
                </c:pt>
                <c:pt idx="17">
                  <c:v>48.098208535752526</c:v>
                </c:pt>
                <c:pt idx="18">
                  <c:v>49.696329875029299</c:v>
                </c:pt>
                <c:pt idx="19">
                  <c:v>49.915121818709316</c:v>
                </c:pt>
              </c:numCache>
            </c:numRef>
          </c:val>
          <c:smooth val="0"/>
        </c:ser>
        <c:dLbls>
          <c:showLegendKey val="0"/>
          <c:showVal val="0"/>
          <c:showCatName val="0"/>
          <c:showSerName val="0"/>
          <c:showPercent val="0"/>
          <c:showBubbleSize val="0"/>
        </c:dLbls>
        <c:marker val="1"/>
        <c:smooth val="0"/>
        <c:axId val="112790912"/>
        <c:axId val="112813568"/>
      </c:lineChart>
      <c:catAx>
        <c:axId val="112790912"/>
        <c:scaling>
          <c:orientation val="minMax"/>
        </c:scaling>
        <c:delete val="0"/>
        <c:axPos val="b"/>
        <c:majorTickMark val="none"/>
        <c:minorTickMark val="none"/>
        <c:tickLblPos val="nextTo"/>
        <c:txPr>
          <a:bodyPr/>
          <a:lstStyle/>
          <a:p>
            <a:pPr>
              <a:defRPr sz="800"/>
            </a:pPr>
            <a:endParaRPr lang="es-MX"/>
          </a:p>
        </c:txPr>
        <c:crossAx val="112813568"/>
        <c:crosses val="autoZero"/>
        <c:auto val="1"/>
        <c:lblAlgn val="ctr"/>
        <c:lblOffset val="100"/>
        <c:noMultiLvlLbl val="0"/>
      </c:catAx>
      <c:valAx>
        <c:axId val="112813568"/>
        <c:scaling>
          <c:orientation val="minMax"/>
          <c:max val="90"/>
          <c:min val="0"/>
        </c:scaling>
        <c:delete val="0"/>
        <c:axPos val="l"/>
        <c:majorGridlines/>
        <c:numFmt formatCode="#,##0.0" sourceLinked="1"/>
        <c:majorTickMark val="none"/>
        <c:minorTickMark val="none"/>
        <c:tickLblPos val="nextTo"/>
        <c:txPr>
          <a:bodyPr/>
          <a:lstStyle/>
          <a:p>
            <a:pPr>
              <a:defRPr sz="800"/>
            </a:pPr>
            <a:endParaRPr lang="es-MX"/>
          </a:p>
        </c:txPr>
        <c:crossAx val="112790912"/>
        <c:crosses val="autoZero"/>
        <c:crossBetween val="between"/>
      </c:valAx>
    </c:plotArea>
    <c:legend>
      <c:legendPos val="r"/>
      <c:layout>
        <c:manualLayout>
          <c:xMode val="edge"/>
          <c:yMode val="edge"/>
          <c:x val="6.9257981830160159E-2"/>
          <c:y val="0.61406783525750441"/>
          <c:w val="0.91755891911044196"/>
          <c:h val="7.2706983145972695E-2"/>
        </c:manualLayout>
      </c:layout>
      <c:overlay val="0"/>
      <c:txPr>
        <a:bodyPr/>
        <a:lstStyle/>
        <a:p>
          <a:pPr>
            <a:defRPr sz="900"/>
          </a:pPr>
          <a:endParaRPr lang="es-MX"/>
        </a:p>
      </c:txPr>
    </c:legend>
    <c:plotVisOnly val="1"/>
    <c:dispBlanksAs val="gap"/>
    <c:showDLblsOverMax val="0"/>
  </c:chart>
  <c:spPr>
    <a:ln>
      <a:noFill/>
    </a:ln>
  </c:spPr>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MX"/>
              <a:t>Personal</a:t>
            </a:r>
            <a:r>
              <a:rPr lang="es-MX" baseline="0"/>
              <a:t> ocupado en los sub-sectores manufacteros, participación relativa en el personal ocupado manufacturero total</a:t>
            </a:r>
            <a:endParaRPr lang="es-MX"/>
          </a:p>
        </c:rich>
      </c:tx>
      <c:overlay val="0"/>
    </c:title>
    <c:autoTitleDeleted val="0"/>
    <c:plotArea>
      <c:layout/>
      <c:barChart>
        <c:barDir val="col"/>
        <c:grouping val="clustered"/>
        <c:varyColors val="0"/>
        <c:ser>
          <c:idx val="11"/>
          <c:order val="1"/>
          <c:tx>
            <c:v>Química</c:v>
          </c:tx>
          <c:invertIfNegative val="0"/>
          <c:cat>
            <c:strRef>
              <c:f>'C17'!$A$110:$A$133</c:f>
              <c:strCache>
                <c:ptCount val="24"/>
                <c:pt idx="0">
                  <c:v>2007/12</c:v>
                </c:pt>
                <c:pt idx="1">
                  <c:v>2008/12</c:v>
                </c:pt>
                <c:pt idx="2">
                  <c:v>2009/12</c:v>
                </c:pt>
                <c:pt idx="3">
                  <c:v>2010/12</c:v>
                </c:pt>
                <c:pt idx="4">
                  <c:v>2011/01</c:v>
                </c:pt>
                <c:pt idx="5">
                  <c:v>2011/02</c:v>
                </c:pt>
                <c:pt idx="6">
                  <c:v>2011/03</c:v>
                </c:pt>
                <c:pt idx="7">
                  <c:v>2011/04</c:v>
                </c:pt>
                <c:pt idx="8">
                  <c:v>2011/05</c:v>
                </c:pt>
                <c:pt idx="9">
                  <c:v>2011/06</c:v>
                </c:pt>
                <c:pt idx="10">
                  <c:v>2011/07</c:v>
                </c:pt>
                <c:pt idx="11">
                  <c:v>2011/08</c:v>
                </c:pt>
                <c:pt idx="12">
                  <c:v>2011/09</c:v>
                </c:pt>
                <c:pt idx="13">
                  <c:v>2011/10</c:v>
                </c:pt>
                <c:pt idx="14">
                  <c:v>2011/11</c:v>
                </c:pt>
                <c:pt idx="15">
                  <c:v>2011/12</c:v>
                </c:pt>
                <c:pt idx="16">
                  <c:v>2012/01</c:v>
                </c:pt>
                <c:pt idx="17">
                  <c:v>2012/02</c:v>
                </c:pt>
                <c:pt idx="18">
                  <c:v>2012/03</c:v>
                </c:pt>
                <c:pt idx="19">
                  <c:v>2012/04</c:v>
                </c:pt>
                <c:pt idx="20">
                  <c:v>2012/05</c:v>
                </c:pt>
                <c:pt idx="21">
                  <c:v>2012/06</c:v>
                </c:pt>
                <c:pt idx="22">
                  <c:v>2012/07</c:v>
                </c:pt>
                <c:pt idx="23">
                  <c:v>2012/08</c:v>
                </c:pt>
              </c:strCache>
            </c:strRef>
          </c:cat>
          <c:val>
            <c:numRef>
              <c:f>'C17'!$M$110:$M$133</c:f>
              <c:numCache>
                <c:formatCode>0.0</c:formatCode>
                <c:ptCount val="24"/>
                <c:pt idx="0">
                  <c:v>4.9820638256840644</c:v>
                </c:pt>
                <c:pt idx="1">
                  <c:v>5.2020283317398102</c:v>
                </c:pt>
                <c:pt idx="2">
                  <c:v>5.2460820184210357</c:v>
                </c:pt>
                <c:pt idx="3">
                  <c:v>5.0612294181230348</c:v>
                </c:pt>
                <c:pt idx="4">
                  <c:v>5.1082146698984339</c:v>
                </c:pt>
                <c:pt idx="5">
                  <c:v>5.0783280362648906</c:v>
                </c:pt>
                <c:pt idx="6">
                  <c:v>5.0387370527336852</c:v>
                </c:pt>
                <c:pt idx="7">
                  <c:v>5.0323951067911317</c:v>
                </c:pt>
                <c:pt idx="8">
                  <c:v>5.026768906319723</c:v>
                </c:pt>
                <c:pt idx="9">
                  <c:v>5.0342215727044497</c:v>
                </c:pt>
                <c:pt idx="10">
                  <c:v>5.0804559962368625</c:v>
                </c:pt>
                <c:pt idx="11">
                  <c:v>5.126289605830614</c:v>
                </c:pt>
                <c:pt idx="12">
                  <c:v>5.0655601638902041</c:v>
                </c:pt>
                <c:pt idx="13">
                  <c:v>5.0907992616755493</c:v>
                </c:pt>
                <c:pt idx="14">
                  <c:v>5.0745090267980864</c:v>
                </c:pt>
                <c:pt idx="15">
                  <c:v>5.059875045585315</c:v>
                </c:pt>
                <c:pt idx="16">
                  <c:v>5.1255872937397271</c:v>
                </c:pt>
                <c:pt idx="17">
                  <c:v>5.1009654834176414</c:v>
                </c:pt>
                <c:pt idx="18">
                  <c:v>5.084888746968482</c:v>
                </c:pt>
                <c:pt idx="19">
                  <c:v>5.0559819161889212</c:v>
                </c:pt>
                <c:pt idx="20">
                  <c:v>5.0288615421302527</c:v>
                </c:pt>
                <c:pt idx="21">
                  <c:v>5.0154415734670259</c:v>
                </c:pt>
                <c:pt idx="22">
                  <c:v>4.9919770748853711</c:v>
                </c:pt>
                <c:pt idx="23">
                  <c:v>4.9540013574381438</c:v>
                </c:pt>
              </c:numCache>
            </c:numRef>
          </c:val>
        </c:ser>
        <c:dLbls>
          <c:showLegendKey val="0"/>
          <c:showVal val="0"/>
          <c:showCatName val="0"/>
          <c:showSerName val="0"/>
          <c:showPercent val="0"/>
          <c:showBubbleSize val="0"/>
        </c:dLbls>
        <c:gapWidth val="75"/>
        <c:axId val="114416640"/>
        <c:axId val="105587456"/>
      </c:barChart>
      <c:lineChart>
        <c:grouping val="standard"/>
        <c:varyColors val="0"/>
        <c:ser>
          <c:idx val="1"/>
          <c:order val="0"/>
          <c:tx>
            <c:v>Alimentos</c:v>
          </c:tx>
          <c:cat>
            <c:strRef>
              <c:f>'C17'!$A$110:$A$133</c:f>
              <c:strCache>
                <c:ptCount val="24"/>
                <c:pt idx="0">
                  <c:v>2007/12</c:v>
                </c:pt>
                <c:pt idx="1">
                  <c:v>2008/12</c:v>
                </c:pt>
                <c:pt idx="2">
                  <c:v>2009/12</c:v>
                </c:pt>
                <c:pt idx="3">
                  <c:v>2010/12</c:v>
                </c:pt>
                <c:pt idx="4">
                  <c:v>2011/01</c:v>
                </c:pt>
                <c:pt idx="5">
                  <c:v>2011/02</c:v>
                </c:pt>
                <c:pt idx="6">
                  <c:v>2011/03</c:v>
                </c:pt>
                <c:pt idx="7">
                  <c:v>2011/04</c:v>
                </c:pt>
                <c:pt idx="8">
                  <c:v>2011/05</c:v>
                </c:pt>
                <c:pt idx="9">
                  <c:v>2011/06</c:v>
                </c:pt>
                <c:pt idx="10">
                  <c:v>2011/07</c:v>
                </c:pt>
                <c:pt idx="11">
                  <c:v>2011/08</c:v>
                </c:pt>
                <c:pt idx="12">
                  <c:v>2011/09</c:v>
                </c:pt>
                <c:pt idx="13">
                  <c:v>2011/10</c:v>
                </c:pt>
                <c:pt idx="14">
                  <c:v>2011/11</c:v>
                </c:pt>
                <c:pt idx="15">
                  <c:v>2011/12</c:v>
                </c:pt>
                <c:pt idx="16">
                  <c:v>2012/01</c:v>
                </c:pt>
                <c:pt idx="17">
                  <c:v>2012/02</c:v>
                </c:pt>
                <c:pt idx="18">
                  <c:v>2012/03</c:v>
                </c:pt>
                <c:pt idx="19">
                  <c:v>2012/04</c:v>
                </c:pt>
                <c:pt idx="20">
                  <c:v>2012/05</c:v>
                </c:pt>
                <c:pt idx="21">
                  <c:v>2012/06</c:v>
                </c:pt>
                <c:pt idx="22">
                  <c:v>2012/07</c:v>
                </c:pt>
                <c:pt idx="23">
                  <c:v>2012/08</c:v>
                </c:pt>
              </c:strCache>
            </c:strRef>
          </c:cat>
          <c:val>
            <c:numRef>
              <c:f>'C17'!$C$110:$C$133</c:f>
              <c:numCache>
                <c:formatCode>0.0</c:formatCode>
                <c:ptCount val="24"/>
                <c:pt idx="0">
                  <c:v>19.2261874247828</c:v>
                </c:pt>
                <c:pt idx="1">
                  <c:v>20.653706443974254</c:v>
                </c:pt>
                <c:pt idx="2">
                  <c:v>21.247500050166217</c:v>
                </c:pt>
                <c:pt idx="3">
                  <c:v>20.381332718480834</c:v>
                </c:pt>
                <c:pt idx="4">
                  <c:v>20.584980405342023</c:v>
                </c:pt>
                <c:pt idx="5">
                  <c:v>20.366026468037816</c:v>
                </c:pt>
                <c:pt idx="6">
                  <c:v>20.299497979985219</c:v>
                </c:pt>
                <c:pt idx="7">
                  <c:v>20.139255799452929</c:v>
                </c:pt>
                <c:pt idx="8">
                  <c:v>19.950974989475917</c:v>
                </c:pt>
                <c:pt idx="9">
                  <c:v>19.877860256447438</c:v>
                </c:pt>
                <c:pt idx="10">
                  <c:v>19.882023128139238</c:v>
                </c:pt>
                <c:pt idx="11">
                  <c:v>19.87396267064927</c:v>
                </c:pt>
                <c:pt idx="12">
                  <c:v>19.862532962224044</c:v>
                </c:pt>
                <c:pt idx="13">
                  <c:v>19.958457463843569</c:v>
                </c:pt>
                <c:pt idx="14">
                  <c:v>20.064797296128361</c:v>
                </c:pt>
                <c:pt idx="15">
                  <c:v>20.307751529640587</c:v>
                </c:pt>
                <c:pt idx="16">
                  <c:v>20.281793791594556</c:v>
                </c:pt>
                <c:pt idx="17">
                  <c:v>20.206049440547787</c:v>
                </c:pt>
                <c:pt idx="18">
                  <c:v>20.123716545510103</c:v>
                </c:pt>
                <c:pt idx="19">
                  <c:v>19.993839020634308</c:v>
                </c:pt>
                <c:pt idx="20">
                  <c:v>19.701311534454227</c:v>
                </c:pt>
                <c:pt idx="21">
                  <c:v>19.630852294639414</c:v>
                </c:pt>
                <c:pt idx="22">
                  <c:v>19.522708554347361</c:v>
                </c:pt>
                <c:pt idx="23">
                  <c:v>19.469056580489912</c:v>
                </c:pt>
              </c:numCache>
            </c:numRef>
          </c:val>
          <c:smooth val="0"/>
        </c:ser>
        <c:ser>
          <c:idx val="12"/>
          <c:order val="2"/>
          <c:tx>
            <c:v>Plástico y hule</c:v>
          </c:tx>
          <c:cat>
            <c:strRef>
              <c:f>'C17'!$A$110:$A$133</c:f>
              <c:strCache>
                <c:ptCount val="24"/>
                <c:pt idx="0">
                  <c:v>2007/12</c:v>
                </c:pt>
                <c:pt idx="1">
                  <c:v>2008/12</c:v>
                </c:pt>
                <c:pt idx="2">
                  <c:v>2009/12</c:v>
                </c:pt>
                <c:pt idx="3">
                  <c:v>2010/12</c:v>
                </c:pt>
                <c:pt idx="4">
                  <c:v>2011/01</c:v>
                </c:pt>
                <c:pt idx="5">
                  <c:v>2011/02</c:v>
                </c:pt>
                <c:pt idx="6">
                  <c:v>2011/03</c:v>
                </c:pt>
                <c:pt idx="7">
                  <c:v>2011/04</c:v>
                </c:pt>
                <c:pt idx="8">
                  <c:v>2011/05</c:v>
                </c:pt>
                <c:pt idx="9">
                  <c:v>2011/06</c:v>
                </c:pt>
                <c:pt idx="10">
                  <c:v>2011/07</c:v>
                </c:pt>
                <c:pt idx="11">
                  <c:v>2011/08</c:v>
                </c:pt>
                <c:pt idx="12">
                  <c:v>2011/09</c:v>
                </c:pt>
                <c:pt idx="13">
                  <c:v>2011/10</c:v>
                </c:pt>
                <c:pt idx="14">
                  <c:v>2011/11</c:v>
                </c:pt>
                <c:pt idx="15">
                  <c:v>2011/12</c:v>
                </c:pt>
                <c:pt idx="16">
                  <c:v>2012/01</c:v>
                </c:pt>
                <c:pt idx="17">
                  <c:v>2012/02</c:v>
                </c:pt>
                <c:pt idx="18">
                  <c:v>2012/03</c:v>
                </c:pt>
                <c:pt idx="19">
                  <c:v>2012/04</c:v>
                </c:pt>
                <c:pt idx="20">
                  <c:v>2012/05</c:v>
                </c:pt>
                <c:pt idx="21">
                  <c:v>2012/06</c:v>
                </c:pt>
                <c:pt idx="22">
                  <c:v>2012/07</c:v>
                </c:pt>
                <c:pt idx="23">
                  <c:v>2012/08</c:v>
                </c:pt>
              </c:strCache>
            </c:strRef>
          </c:cat>
          <c:val>
            <c:numRef>
              <c:f>'C17'!$N$110:$N$133</c:f>
              <c:numCache>
                <c:formatCode>0.0</c:formatCode>
                <c:ptCount val="24"/>
                <c:pt idx="0">
                  <c:v>5.3219601266456245</c:v>
                </c:pt>
                <c:pt idx="1">
                  <c:v>5.2028687292607669</c:v>
                </c:pt>
                <c:pt idx="2">
                  <c:v>5.3839053396921797</c:v>
                </c:pt>
                <c:pt idx="3">
                  <c:v>5.5779881092836092</c:v>
                </c:pt>
                <c:pt idx="4">
                  <c:v>5.5969125640166837</c:v>
                </c:pt>
                <c:pt idx="5">
                  <c:v>5.5914354767073187</c:v>
                </c:pt>
                <c:pt idx="6">
                  <c:v>5.6173487655183099</c:v>
                </c:pt>
                <c:pt idx="7">
                  <c:v>5.5794330674503092</c:v>
                </c:pt>
                <c:pt idx="8">
                  <c:v>5.5850426347690396</c:v>
                </c:pt>
                <c:pt idx="9">
                  <c:v>5.5965321971535822</c:v>
                </c:pt>
                <c:pt idx="10">
                  <c:v>5.5863643108123897</c:v>
                </c:pt>
                <c:pt idx="11">
                  <c:v>5.6078538713717911</c:v>
                </c:pt>
                <c:pt idx="12">
                  <c:v>5.6168226441568345</c:v>
                </c:pt>
                <c:pt idx="13">
                  <c:v>5.6305568013567164</c:v>
                </c:pt>
                <c:pt idx="14">
                  <c:v>5.6260724188421731</c:v>
                </c:pt>
                <c:pt idx="15">
                  <c:v>5.5751473925199564</c:v>
                </c:pt>
                <c:pt idx="16">
                  <c:v>5.4981193672850939</c:v>
                </c:pt>
                <c:pt idx="17">
                  <c:v>5.5767592327692173</c:v>
                </c:pt>
                <c:pt idx="18">
                  <c:v>5.5886471728850928</c:v>
                </c:pt>
                <c:pt idx="19">
                  <c:v>5.5813748185044494</c:v>
                </c:pt>
                <c:pt idx="20">
                  <c:v>5.6304950371491778</c:v>
                </c:pt>
                <c:pt idx="21">
                  <c:v>5.647296567682222</c:v>
                </c:pt>
                <c:pt idx="22">
                  <c:v>5.7112290676415691</c:v>
                </c:pt>
                <c:pt idx="23">
                  <c:v>5.7669217004997835</c:v>
                </c:pt>
              </c:numCache>
            </c:numRef>
          </c:val>
          <c:smooth val="0"/>
        </c:ser>
        <c:ser>
          <c:idx val="15"/>
          <c:order val="3"/>
          <c:tx>
            <c:v>Productos metálicos</c:v>
          </c:tx>
          <c:cat>
            <c:strRef>
              <c:f>'C17'!$A$110:$A$133</c:f>
              <c:strCache>
                <c:ptCount val="24"/>
                <c:pt idx="0">
                  <c:v>2007/12</c:v>
                </c:pt>
                <c:pt idx="1">
                  <c:v>2008/12</c:v>
                </c:pt>
                <c:pt idx="2">
                  <c:v>2009/12</c:v>
                </c:pt>
                <c:pt idx="3">
                  <c:v>2010/12</c:v>
                </c:pt>
                <c:pt idx="4">
                  <c:v>2011/01</c:v>
                </c:pt>
                <c:pt idx="5">
                  <c:v>2011/02</c:v>
                </c:pt>
                <c:pt idx="6">
                  <c:v>2011/03</c:v>
                </c:pt>
                <c:pt idx="7">
                  <c:v>2011/04</c:v>
                </c:pt>
                <c:pt idx="8">
                  <c:v>2011/05</c:v>
                </c:pt>
                <c:pt idx="9">
                  <c:v>2011/06</c:v>
                </c:pt>
                <c:pt idx="10">
                  <c:v>2011/07</c:v>
                </c:pt>
                <c:pt idx="11">
                  <c:v>2011/08</c:v>
                </c:pt>
                <c:pt idx="12">
                  <c:v>2011/09</c:v>
                </c:pt>
                <c:pt idx="13">
                  <c:v>2011/10</c:v>
                </c:pt>
                <c:pt idx="14">
                  <c:v>2011/11</c:v>
                </c:pt>
                <c:pt idx="15">
                  <c:v>2011/12</c:v>
                </c:pt>
                <c:pt idx="16">
                  <c:v>2012/01</c:v>
                </c:pt>
                <c:pt idx="17">
                  <c:v>2012/02</c:v>
                </c:pt>
                <c:pt idx="18">
                  <c:v>2012/03</c:v>
                </c:pt>
                <c:pt idx="19">
                  <c:v>2012/04</c:v>
                </c:pt>
                <c:pt idx="20">
                  <c:v>2012/05</c:v>
                </c:pt>
                <c:pt idx="21">
                  <c:v>2012/06</c:v>
                </c:pt>
                <c:pt idx="22">
                  <c:v>2012/07</c:v>
                </c:pt>
                <c:pt idx="23">
                  <c:v>2012/08</c:v>
                </c:pt>
              </c:strCache>
            </c:strRef>
          </c:cat>
          <c:val>
            <c:numRef>
              <c:f>'C17'!$Q$110:$Q$133</c:f>
              <c:numCache>
                <c:formatCode>0.0</c:formatCode>
                <c:ptCount val="24"/>
                <c:pt idx="0">
                  <c:v>7.3696072472152858</c:v>
                </c:pt>
                <c:pt idx="1">
                  <c:v>7.7124896647266423</c:v>
                </c:pt>
                <c:pt idx="2">
                  <c:v>7.3790826939927623</c:v>
                </c:pt>
                <c:pt idx="3">
                  <c:v>7.4929367962887916</c:v>
                </c:pt>
                <c:pt idx="4">
                  <c:v>7.2154180961993424</c:v>
                </c:pt>
                <c:pt idx="5">
                  <c:v>7.3302070054611397</c:v>
                </c:pt>
                <c:pt idx="6">
                  <c:v>7.3297905837601469</c:v>
                </c:pt>
                <c:pt idx="7">
                  <c:v>7.3598280439717207</c:v>
                </c:pt>
                <c:pt idx="8">
                  <c:v>7.3093183205554819</c:v>
                </c:pt>
                <c:pt idx="9">
                  <c:v>7.3054357324160506</c:v>
                </c:pt>
                <c:pt idx="10">
                  <c:v>7.318764857603778</c:v>
                </c:pt>
                <c:pt idx="11">
                  <c:v>7.1795994101775893</c:v>
                </c:pt>
                <c:pt idx="12">
                  <c:v>7.1253360600214739</c:v>
                </c:pt>
                <c:pt idx="13">
                  <c:v>6.8497727229155574</c:v>
                </c:pt>
                <c:pt idx="14">
                  <c:v>6.838159316419981</c:v>
                </c:pt>
                <c:pt idx="15">
                  <c:v>6.8048745897321616</c:v>
                </c:pt>
                <c:pt idx="16">
                  <c:v>6.9681312447994497</c:v>
                </c:pt>
                <c:pt idx="17">
                  <c:v>6.9138170077244956</c:v>
                </c:pt>
                <c:pt idx="18">
                  <c:v>6.8722110192586134</c:v>
                </c:pt>
                <c:pt idx="19">
                  <c:v>6.8265640790035249</c:v>
                </c:pt>
                <c:pt idx="20">
                  <c:v>6.8348431573572608</c:v>
                </c:pt>
                <c:pt idx="21">
                  <c:v>6.7736829926725806</c:v>
                </c:pt>
                <c:pt idx="22">
                  <c:v>6.7951426239444608</c:v>
                </c:pt>
                <c:pt idx="23">
                  <c:v>6.6977849077559073</c:v>
                </c:pt>
              </c:numCache>
            </c:numRef>
          </c:val>
          <c:smooth val="0"/>
        </c:ser>
        <c:ser>
          <c:idx val="17"/>
          <c:order val="4"/>
          <c:tx>
            <c:v>Equipos de computación</c:v>
          </c:tx>
          <c:cat>
            <c:strRef>
              <c:f>'C17'!$A$110:$A$133</c:f>
              <c:strCache>
                <c:ptCount val="24"/>
                <c:pt idx="0">
                  <c:v>2007/12</c:v>
                </c:pt>
                <c:pt idx="1">
                  <c:v>2008/12</c:v>
                </c:pt>
                <c:pt idx="2">
                  <c:v>2009/12</c:v>
                </c:pt>
                <c:pt idx="3">
                  <c:v>2010/12</c:v>
                </c:pt>
                <c:pt idx="4">
                  <c:v>2011/01</c:v>
                </c:pt>
                <c:pt idx="5">
                  <c:v>2011/02</c:v>
                </c:pt>
                <c:pt idx="6">
                  <c:v>2011/03</c:v>
                </c:pt>
                <c:pt idx="7">
                  <c:v>2011/04</c:v>
                </c:pt>
                <c:pt idx="8">
                  <c:v>2011/05</c:v>
                </c:pt>
                <c:pt idx="9">
                  <c:v>2011/06</c:v>
                </c:pt>
                <c:pt idx="10">
                  <c:v>2011/07</c:v>
                </c:pt>
                <c:pt idx="11">
                  <c:v>2011/08</c:v>
                </c:pt>
                <c:pt idx="12">
                  <c:v>2011/09</c:v>
                </c:pt>
                <c:pt idx="13">
                  <c:v>2011/10</c:v>
                </c:pt>
                <c:pt idx="14">
                  <c:v>2011/11</c:v>
                </c:pt>
                <c:pt idx="15">
                  <c:v>2011/12</c:v>
                </c:pt>
                <c:pt idx="16">
                  <c:v>2012/01</c:v>
                </c:pt>
                <c:pt idx="17">
                  <c:v>2012/02</c:v>
                </c:pt>
                <c:pt idx="18">
                  <c:v>2012/03</c:v>
                </c:pt>
                <c:pt idx="19">
                  <c:v>2012/04</c:v>
                </c:pt>
                <c:pt idx="20">
                  <c:v>2012/05</c:v>
                </c:pt>
                <c:pt idx="21">
                  <c:v>2012/06</c:v>
                </c:pt>
                <c:pt idx="22">
                  <c:v>2012/07</c:v>
                </c:pt>
                <c:pt idx="23">
                  <c:v>2012/08</c:v>
                </c:pt>
              </c:strCache>
            </c:strRef>
          </c:cat>
          <c:val>
            <c:numRef>
              <c:f>'C17'!$S$110:$S$133</c:f>
              <c:numCache>
                <c:formatCode>0.0</c:formatCode>
                <c:ptCount val="24"/>
                <c:pt idx="0">
                  <c:v>8.8765144136292946</c:v>
                </c:pt>
                <c:pt idx="1">
                  <c:v>8.1576094439994655</c:v>
                </c:pt>
                <c:pt idx="2">
                  <c:v>8.0386012320822999</c:v>
                </c:pt>
                <c:pt idx="3">
                  <c:v>8.2412927830403468</c:v>
                </c:pt>
                <c:pt idx="4">
                  <c:v>8.166992841349515</c:v>
                </c:pt>
                <c:pt idx="5">
                  <c:v>8.0998361209436407</c:v>
                </c:pt>
                <c:pt idx="6">
                  <c:v>7.9189721413172371</c:v>
                </c:pt>
                <c:pt idx="7">
                  <c:v>8.0185438311755028</c:v>
                </c:pt>
                <c:pt idx="8">
                  <c:v>8.0184188012999655</c:v>
                </c:pt>
                <c:pt idx="9">
                  <c:v>7.9312340571477566</c:v>
                </c:pt>
                <c:pt idx="10">
                  <c:v>7.8119189157619244</c:v>
                </c:pt>
                <c:pt idx="11">
                  <c:v>7.8621018919474608</c:v>
                </c:pt>
                <c:pt idx="12">
                  <c:v>7.7903431400104317</c:v>
                </c:pt>
                <c:pt idx="13">
                  <c:v>7.8555559292086024</c:v>
                </c:pt>
                <c:pt idx="14">
                  <c:v>7.8517022658607898</c:v>
                </c:pt>
                <c:pt idx="15">
                  <c:v>7.7130037177357265</c:v>
                </c:pt>
                <c:pt idx="16">
                  <c:v>7.7075199138336314</c:v>
                </c:pt>
                <c:pt idx="17">
                  <c:v>7.5952200553950435</c:v>
                </c:pt>
                <c:pt idx="18">
                  <c:v>7.5603444666559607</c:v>
                </c:pt>
                <c:pt idx="19">
                  <c:v>7.584967583363615</c:v>
                </c:pt>
                <c:pt idx="20">
                  <c:v>7.6118668554216979</c:v>
                </c:pt>
                <c:pt idx="21">
                  <c:v>7.6483763979946007</c:v>
                </c:pt>
                <c:pt idx="22">
                  <c:v>7.6316646349337383</c:v>
                </c:pt>
                <c:pt idx="23">
                  <c:v>7.661257481335225</c:v>
                </c:pt>
              </c:numCache>
            </c:numRef>
          </c:val>
          <c:smooth val="0"/>
        </c:ser>
        <c:ser>
          <c:idx val="19"/>
          <c:order val="5"/>
          <c:tx>
            <c:v>Equipo de transporte</c:v>
          </c:tx>
          <c:cat>
            <c:strRef>
              <c:f>'C17'!$A$110:$A$133</c:f>
              <c:strCache>
                <c:ptCount val="24"/>
                <c:pt idx="0">
                  <c:v>2007/12</c:v>
                </c:pt>
                <c:pt idx="1">
                  <c:v>2008/12</c:v>
                </c:pt>
                <c:pt idx="2">
                  <c:v>2009/12</c:v>
                </c:pt>
                <c:pt idx="3">
                  <c:v>2010/12</c:v>
                </c:pt>
                <c:pt idx="4">
                  <c:v>2011/01</c:v>
                </c:pt>
                <c:pt idx="5">
                  <c:v>2011/02</c:v>
                </c:pt>
                <c:pt idx="6">
                  <c:v>2011/03</c:v>
                </c:pt>
                <c:pt idx="7">
                  <c:v>2011/04</c:v>
                </c:pt>
                <c:pt idx="8">
                  <c:v>2011/05</c:v>
                </c:pt>
                <c:pt idx="9">
                  <c:v>2011/06</c:v>
                </c:pt>
                <c:pt idx="10">
                  <c:v>2011/07</c:v>
                </c:pt>
                <c:pt idx="11">
                  <c:v>2011/08</c:v>
                </c:pt>
                <c:pt idx="12">
                  <c:v>2011/09</c:v>
                </c:pt>
                <c:pt idx="13">
                  <c:v>2011/10</c:v>
                </c:pt>
                <c:pt idx="14">
                  <c:v>2011/11</c:v>
                </c:pt>
                <c:pt idx="15">
                  <c:v>2011/12</c:v>
                </c:pt>
                <c:pt idx="16">
                  <c:v>2012/01</c:v>
                </c:pt>
                <c:pt idx="17">
                  <c:v>2012/02</c:v>
                </c:pt>
                <c:pt idx="18">
                  <c:v>2012/03</c:v>
                </c:pt>
                <c:pt idx="19">
                  <c:v>2012/04</c:v>
                </c:pt>
                <c:pt idx="20">
                  <c:v>2012/05</c:v>
                </c:pt>
                <c:pt idx="21">
                  <c:v>2012/06</c:v>
                </c:pt>
                <c:pt idx="22">
                  <c:v>2012/07</c:v>
                </c:pt>
                <c:pt idx="23">
                  <c:v>2012/08</c:v>
                </c:pt>
              </c:strCache>
            </c:strRef>
          </c:cat>
          <c:val>
            <c:numRef>
              <c:f>'C17'!$U$110:$U$133</c:f>
              <c:numCache>
                <c:formatCode>0.0</c:formatCode>
                <c:ptCount val="24"/>
                <c:pt idx="0">
                  <c:v>15.995051837313589</c:v>
                </c:pt>
                <c:pt idx="1">
                  <c:v>14.550416416971634</c:v>
                </c:pt>
                <c:pt idx="2">
                  <c:v>14.40439322287847</c:v>
                </c:pt>
                <c:pt idx="3">
                  <c:v>15.794826375887677</c:v>
                </c:pt>
                <c:pt idx="4">
                  <c:v>16.182702093180762</c:v>
                </c:pt>
                <c:pt idx="5">
                  <c:v>16.428314609333992</c:v>
                </c:pt>
                <c:pt idx="6">
                  <c:v>16.608463747654319</c:v>
                </c:pt>
                <c:pt idx="7">
                  <c:v>16.695740211827413</c:v>
                </c:pt>
                <c:pt idx="8">
                  <c:v>16.723168801852616</c:v>
                </c:pt>
                <c:pt idx="9">
                  <c:v>16.823547064749889</c:v>
                </c:pt>
                <c:pt idx="10">
                  <c:v>16.973831675385231</c:v>
                </c:pt>
                <c:pt idx="11">
                  <c:v>17.17138781075732</c:v>
                </c:pt>
                <c:pt idx="12">
                  <c:v>17.440262887574047</c:v>
                </c:pt>
                <c:pt idx="13">
                  <c:v>17.659160745226206</c:v>
                </c:pt>
                <c:pt idx="14">
                  <c:v>17.776068722879891</c:v>
                </c:pt>
                <c:pt idx="15">
                  <c:v>17.817495390818106</c:v>
                </c:pt>
                <c:pt idx="16">
                  <c:v>18.061988201942338</c:v>
                </c:pt>
                <c:pt idx="17">
                  <c:v>18.269297878828844</c:v>
                </c:pt>
                <c:pt idx="18">
                  <c:v>18.406882334304626</c:v>
                </c:pt>
                <c:pt idx="19">
                  <c:v>18.615514166677805</c:v>
                </c:pt>
                <c:pt idx="20">
                  <c:v>18.780343076581392</c:v>
                </c:pt>
                <c:pt idx="21">
                  <c:v>18.83477053605862</c:v>
                </c:pt>
                <c:pt idx="22">
                  <c:v>18.847355585803285</c:v>
                </c:pt>
                <c:pt idx="23">
                  <c:v>18.971956561979393</c:v>
                </c:pt>
              </c:numCache>
            </c:numRef>
          </c:val>
          <c:smooth val="0"/>
        </c:ser>
        <c:dLbls>
          <c:showLegendKey val="0"/>
          <c:showVal val="0"/>
          <c:showCatName val="0"/>
          <c:showSerName val="0"/>
          <c:showPercent val="0"/>
          <c:showBubbleSize val="0"/>
        </c:dLbls>
        <c:marker val="1"/>
        <c:smooth val="0"/>
        <c:axId val="114416640"/>
        <c:axId val="105587456"/>
      </c:lineChart>
      <c:catAx>
        <c:axId val="114416640"/>
        <c:scaling>
          <c:orientation val="minMax"/>
        </c:scaling>
        <c:delete val="0"/>
        <c:axPos val="b"/>
        <c:majorTickMark val="none"/>
        <c:minorTickMark val="none"/>
        <c:tickLblPos val="nextTo"/>
        <c:txPr>
          <a:bodyPr/>
          <a:lstStyle/>
          <a:p>
            <a:pPr>
              <a:defRPr sz="800"/>
            </a:pPr>
            <a:endParaRPr lang="es-MX"/>
          </a:p>
        </c:txPr>
        <c:crossAx val="105587456"/>
        <c:crosses val="autoZero"/>
        <c:auto val="1"/>
        <c:lblAlgn val="ctr"/>
        <c:lblOffset val="100"/>
        <c:noMultiLvlLbl val="0"/>
      </c:catAx>
      <c:valAx>
        <c:axId val="105587456"/>
        <c:scaling>
          <c:orientation val="minMax"/>
          <c:min val="2.5"/>
        </c:scaling>
        <c:delete val="0"/>
        <c:axPos val="l"/>
        <c:majorGridlines/>
        <c:numFmt formatCode="0.0" sourceLinked="1"/>
        <c:majorTickMark val="none"/>
        <c:minorTickMark val="none"/>
        <c:tickLblPos val="nextTo"/>
        <c:spPr>
          <a:ln w="9525">
            <a:noFill/>
          </a:ln>
        </c:spPr>
        <c:txPr>
          <a:bodyPr/>
          <a:lstStyle/>
          <a:p>
            <a:pPr>
              <a:defRPr sz="800"/>
            </a:pPr>
            <a:endParaRPr lang="es-MX"/>
          </a:p>
        </c:txPr>
        <c:crossAx val="114416640"/>
        <c:crosses val="autoZero"/>
        <c:crossBetween val="between"/>
      </c:valAx>
    </c:plotArea>
    <c:legend>
      <c:legendPos val="b"/>
      <c:overlay val="0"/>
    </c:legend>
    <c:plotVisOnly val="1"/>
    <c:dispBlanksAs val="gap"/>
    <c:showDLblsOverMax val="0"/>
  </c:char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xVal>
            <c:numRef>
              <c:f>[5]Hoja4!$Z$20:$AT$20</c:f>
              <c:numCache>
                <c:formatCode>General</c:formatCode>
                <c:ptCount val="21"/>
                <c:pt idx="0">
                  <c:v>1.1279829579979417</c:v>
                </c:pt>
                <c:pt idx="1">
                  <c:v>1.6546483779988241</c:v>
                </c:pt>
                <c:pt idx="2">
                  <c:v>-3.3502589579294528</c:v>
                </c:pt>
                <c:pt idx="3">
                  <c:v>-4.1554685432450222</c:v>
                </c:pt>
                <c:pt idx="4">
                  <c:v>-1.8398170762867316</c:v>
                </c:pt>
                <c:pt idx="5">
                  <c:v>-4.3271456225213445E-2</c:v>
                </c:pt>
                <c:pt idx="6">
                  <c:v>-1.9076608646084736E-4</c:v>
                </c:pt>
                <c:pt idx="7">
                  <c:v>1.4546628083465629</c:v>
                </c:pt>
                <c:pt idx="8">
                  <c:v>2.4163504304233863</c:v>
                </c:pt>
                <c:pt idx="9">
                  <c:v>-2.3193912137727812</c:v>
                </c:pt>
                <c:pt idx="10">
                  <c:v>-1.6544656662002888</c:v>
                </c:pt>
                <c:pt idx="11">
                  <c:v>1.25631261198067</c:v>
                </c:pt>
                <c:pt idx="12">
                  <c:v>-1.4362563694174879</c:v>
                </c:pt>
                <c:pt idx="13">
                  <c:v>-0.64646013180308382</c:v>
                </c:pt>
                <c:pt idx="14">
                  <c:v>1.1874752378543629</c:v>
                </c:pt>
                <c:pt idx="15">
                  <c:v>5.2817387909207758</c:v>
                </c:pt>
                <c:pt idx="16">
                  <c:v>-3.4478230109742602</c:v>
                </c:pt>
                <c:pt idx="17">
                  <c:v>-1.5424552579441309</c:v>
                </c:pt>
                <c:pt idx="18">
                  <c:v>4.7868195770331745</c:v>
                </c:pt>
                <c:pt idx="19">
                  <c:v>-0.8162440532803461</c:v>
                </c:pt>
                <c:pt idx="20">
                  <c:v>1.6143799835091732</c:v>
                </c:pt>
              </c:numCache>
            </c:numRef>
          </c:xVal>
          <c:yVal>
            <c:numRef>
              <c:f>[5]Hoja4!$Z$21:$AT$21</c:f>
              <c:numCache>
                <c:formatCode>General</c:formatCode>
                <c:ptCount val="21"/>
                <c:pt idx="0">
                  <c:v>-0.66250000000002274</c:v>
                </c:pt>
                <c:pt idx="1">
                  <c:v>0.42500000000001137</c:v>
                </c:pt>
                <c:pt idx="2">
                  <c:v>-1.4624999999999915</c:v>
                </c:pt>
                <c:pt idx="3">
                  <c:v>0.58750000000000568</c:v>
                </c:pt>
                <c:pt idx="4">
                  <c:v>1.8625000000000256</c:v>
                </c:pt>
                <c:pt idx="5">
                  <c:v>4.3875000000000028</c:v>
                </c:pt>
                <c:pt idx="6">
                  <c:v>-1.8625000000000114</c:v>
                </c:pt>
                <c:pt idx="7">
                  <c:v>4.7250000000000085</c:v>
                </c:pt>
                <c:pt idx="8">
                  <c:v>2.1375000000000171</c:v>
                </c:pt>
                <c:pt idx="9">
                  <c:v>-1.9375000000000142</c:v>
                </c:pt>
                <c:pt idx="10">
                  <c:v>-2.4749999999999801</c:v>
                </c:pt>
                <c:pt idx="11">
                  <c:v>4.0749999999999886</c:v>
                </c:pt>
                <c:pt idx="12">
                  <c:v>0.36249999999998295</c:v>
                </c:pt>
                <c:pt idx="13">
                  <c:v>-0.97500000000000853</c:v>
                </c:pt>
                <c:pt idx="14">
                  <c:v>-3.2750000000000057</c:v>
                </c:pt>
                <c:pt idx="15">
                  <c:v>6.2750000000000057</c:v>
                </c:pt>
                <c:pt idx="16">
                  <c:v>-0.6875</c:v>
                </c:pt>
                <c:pt idx="17">
                  <c:v>-1.0499999999999829</c:v>
                </c:pt>
                <c:pt idx="18">
                  <c:v>4.2999999999999829</c:v>
                </c:pt>
                <c:pt idx="19">
                  <c:v>5.1875</c:v>
                </c:pt>
                <c:pt idx="20">
                  <c:v>0.50000000000001421</c:v>
                </c:pt>
              </c:numCache>
            </c:numRef>
          </c:yVal>
          <c:smooth val="0"/>
        </c:ser>
        <c:dLbls>
          <c:showLegendKey val="0"/>
          <c:showVal val="0"/>
          <c:showCatName val="0"/>
          <c:showSerName val="0"/>
          <c:showPercent val="0"/>
          <c:showBubbleSize val="0"/>
        </c:dLbls>
        <c:axId val="115871744"/>
        <c:axId val="115873664"/>
      </c:scatterChart>
      <c:valAx>
        <c:axId val="115871744"/>
        <c:scaling>
          <c:orientation val="minMax"/>
        </c:scaling>
        <c:delete val="0"/>
        <c:axPos val="b"/>
        <c:majorGridlines/>
        <c:title>
          <c:tx>
            <c:rich>
              <a:bodyPr/>
              <a:lstStyle/>
              <a:p>
                <a:pPr>
                  <a:defRPr sz="800" b="0"/>
                </a:pPr>
                <a:r>
                  <a:rPr lang="es-MX" sz="800" b="0" i="0" u="none" strike="noStrike" baseline="0">
                    <a:effectLst/>
                  </a:rPr>
                  <a:t>Crecimiento del producto 2007-2011 </a:t>
                </a:r>
                <a:endParaRPr lang="es-MX" sz="800" b="0"/>
              </a:p>
            </c:rich>
          </c:tx>
          <c:overlay val="0"/>
        </c:title>
        <c:numFmt formatCode="General"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15873664"/>
        <c:crosses val="autoZero"/>
        <c:crossBetween val="midCat"/>
        <c:majorUnit val="1"/>
      </c:valAx>
      <c:valAx>
        <c:axId val="115873664"/>
        <c:scaling>
          <c:orientation val="minMax"/>
        </c:scaling>
        <c:delete val="0"/>
        <c:axPos val="l"/>
        <c:majorGridlines/>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ysClr val="windowText" lastClr="000000"/>
                    </a:solidFill>
                    <a:latin typeface="+mn-lt"/>
                    <a:ea typeface="+mn-ea"/>
                    <a:cs typeface="+mn-cs"/>
                  </a:defRPr>
                </a:pPr>
                <a:r>
                  <a:rPr lang="es-MX" sz="800" b="0" i="0" baseline="0">
                    <a:effectLst/>
                  </a:rPr>
                  <a:t>Variación de la tasa de operación 2007/08-2012/08</a:t>
                </a:r>
                <a:endParaRPr lang="es-MX" sz="800" b="0">
                  <a:effectLst/>
                </a:endParaRP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ysClr val="windowText" lastClr="000000"/>
                    </a:solidFill>
                    <a:latin typeface="+mn-lt"/>
                    <a:ea typeface="+mn-ea"/>
                    <a:cs typeface="+mn-cs"/>
                  </a:defRPr>
                </a:pPr>
                <a:endParaRPr lang="es-MX" sz="800" b="0"/>
              </a:p>
            </c:rich>
          </c:tx>
          <c:overlay val="0"/>
        </c:title>
        <c:numFmt formatCode="General" sourceLinked="1"/>
        <c:majorTickMark val="none"/>
        <c:minorTickMark val="none"/>
        <c:tickLblPos val="nextTo"/>
        <c:txPr>
          <a:bodyPr/>
          <a:lstStyle/>
          <a:p>
            <a:pPr>
              <a:defRPr sz="800"/>
            </a:pPr>
            <a:endParaRPr lang="es-MX"/>
          </a:p>
        </c:txPr>
        <c:crossAx val="115871744"/>
        <c:crosses val="autoZero"/>
        <c:crossBetween val="midCat"/>
        <c:majorUnit val="1"/>
      </c:valAx>
    </c:plotArea>
    <c:plotVisOnly val="1"/>
    <c:dispBlanksAs val="gap"/>
    <c:showDLblsOverMax val="0"/>
  </c:chart>
  <c:spPr>
    <a:ln>
      <a:noFill/>
    </a:ln>
  </c:spPr>
  <c:printSettings>
    <c:headerFooter/>
    <c:pageMargins b="0.75" l="0.7" r="0.7" t="0.75" header="0.3" footer="0.3"/>
    <c:pageSetup/>
  </c:printSettings>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14.xml"/></Relationships>
</file>

<file path=xl/chartsheets/sheet1.xml><?xml version="1.0" encoding="utf-8"?>
<chartsheet xmlns="http://schemas.openxmlformats.org/spreadsheetml/2006/main" xmlns:r="http://schemas.openxmlformats.org/officeDocument/2006/relationships">
  <sheetPr>
    <tabColor rgb="FF00B0F0"/>
  </sheetPr>
  <sheetViews>
    <sheetView zoomScale="78" workbookViewId="0" zoomToFit="1"/>
  </sheetViews>
  <sheetProtection password="DD17" content="1" objects="1"/>
  <pageMargins left="0.7" right="0.7" top="0.75" bottom="0.75" header="0.3" footer="0.3"/>
  <pageSetup orientation="landscape" r:id="rId1"/>
  <drawing r:id="rId2"/>
</chartsheet>
</file>

<file path=xl/chartsheets/sheet2.xml><?xml version="1.0" encoding="utf-8"?>
<chartsheet xmlns="http://schemas.openxmlformats.org/spreadsheetml/2006/main" xmlns:r="http://schemas.openxmlformats.org/officeDocument/2006/relationships">
  <sheetPr>
    <tabColor rgb="FF00B0F0"/>
  </sheetPr>
  <sheetViews>
    <sheetView zoomScale="78" workbookViewId="0" zoomToFit="1"/>
  </sheetViews>
  <sheetProtection password="DD17" content="1" objects="1"/>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sheetViews>
    <sheetView zoomScale="78"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tabColor rgb="FF00B0F0"/>
  </sheetPr>
  <sheetViews>
    <sheetView zoomScale="78" workbookViewId="0" zoomToFit="1"/>
  </sheetViews>
  <sheetProtection password="DD17" objects="1"/>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57151</xdr:colOff>
      <xdr:row>0</xdr:row>
      <xdr:rowOff>19051</xdr:rowOff>
    </xdr:from>
    <xdr:to>
      <xdr:col>1</xdr:col>
      <xdr:colOff>571500</xdr:colOff>
      <xdr:row>3</xdr:row>
      <xdr:rowOff>19051</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19051"/>
          <a:ext cx="771524" cy="552450"/>
        </a:xfrm>
        <a:prstGeom prst="rect">
          <a:avLst/>
        </a:prstGeom>
      </xdr:spPr>
    </xdr:pic>
    <xdr:clientData/>
  </xdr:twoCellAnchor>
  <xdr:twoCellAnchor editAs="oneCell">
    <xdr:from>
      <xdr:col>10</xdr:col>
      <xdr:colOff>828676</xdr:colOff>
      <xdr:row>0</xdr:row>
      <xdr:rowOff>57151</xdr:rowOff>
    </xdr:from>
    <xdr:to>
      <xdr:col>11</xdr:col>
      <xdr:colOff>762000</xdr:colOff>
      <xdr:row>3</xdr:row>
      <xdr:rowOff>57151</xdr:rowOff>
    </xdr:to>
    <xdr:pic>
      <xdr:nvPicPr>
        <xdr:cNvPr id="3"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96326" y="57151"/>
          <a:ext cx="771524" cy="552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8670192" cy="6288942"/>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70192" cy="6288942"/>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twoCellAnchor>
    <xdr:from>
      <xdr:col>28</xdr:col>
      <xdr:colOff>390524</xdr:colOff>
      <xdr:row>26</xdr:row>
      <xdr:rowOff>66675</xdr:rowOff>
    </xdr:from>
    <xdr:to>
      <xdr:col>38</xdr:col>
      <xdr:colOff>390524</xdr:colOff>
      <xdr:row>53</xdr:row>
      <xdr:rowOff>85725</xdr:rowOff>
    </xdr:to>
    <xdr:grpSp>
      <xdr:nvGrpSpPr>
        <xdr:cNvPr id="2" name="27 Grupo"/>
        <xdr:cNvGrpSpPr>
          <a:grpSpLocks/>
        </xdr:cNvGrpSpPr>
      </xdr:nvGrpSpPr>
      <xdr:grpSpPr bwMode="auto">
        <a:xfrm>
          <a:off x="19021424" y="3990975"/>
          <a:ext cx="6096000" cy="3876675"/>
          <a:chOff x="19078573" y="3995736"/>
          <a:chExt cx="6096001" cy="3871913"/>
        </a:xfrm>
      </xdr:grpSpPr>
      <xdr:graphicFrame macro="">
        <xdr:nvGraphicFramePr>
          <xdr:cNvPr id="3" name="4 Gráfico"/>
          <xdr:cNvGraphicFramePr>
            <a:graphicFrameLocks/>
          </xdr:cNvGraphicFramePr>
        </xdr:nvGraphicFramePr>
        <xdr:xfrm>
          <a:off x="19078573" y="3995736"/>
          <a:ext cx="6096001" cy="3871913"/>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4" name="26 Grupo"/>
          <xdr:cNvGrpSpPr>
            <a:grpSpLocks/>
          </xdr:cNvGrpSpPr>
        </xdr:nvGrpSpPr>
        <xdr:grpSpPr bwMode="auto">
          <a:xfrm>
            <a:off x="19674552" y="4138435"/>
            <a:ext cx="5261898" cy="3125650"/>
            <a:chOff x="19674552" y="4138435"/>
            <a:chExt cx="5261898" cy="3125650"/>
          </a:xfrm>
        </xdr:grpSpPr>
        <xdr:sp macro="" textlink="">
          <xdr:nvSpPr>
            <xdr:cNvPr id="5" name="4 CuadroTexto"/>
            <xdr:cNvSpPr txBox="1"/>
          </xdr:nvSpPr>
          <xdr:spPr>
            <a:xfrm>
              <a:off x="24079200" y="4138435"/>
              <a:ext cx="857250" cy="1902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t>Maquinaria y equipo</a:t>
              </a:r>
            </a:p>
          </xdr:txBody>
        </xdr:sp>
        <xdr:sp macro="" textlink="">
          <xdr:nvSpPr>
            <xdr:cNvPr id="6" name="5 CuadroTexto"/>
            <xdr:cNvSpPr txBox="1"/>
          </xdr:nvSpPr>
          <xdr:spPr>
            <a:xfrm>
              <a:off x="23860570" y="4737773"/>
              <a:ext cx="846835" cy="186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600"/>
                <a:t>Equipo de transporte</a:t>
              </a:r>
            </a:p>
          </xdr:txBody>
        </xdr:sp>
        <xdr:sp macro="" textlink="">
          <xdr:nvSpPr>
            <xdr:cNvPr id="7" name="6 CuadroTexto"/>
            <xdr:cNvSpPr txBox="1"/>
          </xdr:nvSpPr>
          <xdr:spPr>
            <a:xfrm>
              <a:off x="22881618" y="5451271"/>
              <a:ext cx="499689" cy="186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600"/>
                <a:t>Impresión</a:t>
              </a:r>
            </a:p>
          </xdr:txBody>
        </xdr:sp>
        <xdr:sp macro="" textlink="">
          <xdr:nvSpPr>
            <xdr:cNvPr id="8" name="7 CuadroTexto"/>
            <xdr:cNvSpPr txBox="1"/>
          </xdr:nvSpPr>
          <xdr:spPr>
            <a:xfrm>
              <a:off x="22851283" y="5993529"/>
              <a:ext cx="712760" cy="279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MX" sz="600">
                  <a:solidFill>
                    <a:schemeClr val="tx1"/>
                  </a:solidFill>
                  <a:effectLst/>
                  <a:latin typeface="+mn-lt"/>
                  <a:ea typeface="+mn-ea"/>
                  <a:cs typeface="+mn-cs"/>
                </a:rPr>
                <a:t>Bebidas</a:t>
              </a:r>
              <a:r>
                <a:rPr lang="es-MX" sz="600" baseline="0">
                  <a:solidFill>
                    <a:schemeClr val="tx1"/>
                  </a:solidFill>
                  <a:effectLst/>
                  <a:latin typeface="+mn-lt"/>
                  <a:ea typeface="+mn-ea"/>
                  <a:cs typeface="+mn-cs"/>
                </a:rPr>
                <a:t> y tabaco</a:t>
              </a:r>
              <a:endParaRPr lang="es-MX" sz="600"/>
            </a:p>
            <a:p>
              <a:pPr algn="ctr"/>
              <a:r>
                <a:rPr lang="es-MX" sz="600"/>
                <a:t>Otras</a:t>
              </a:r>
              <a:r>
                <a:rPr lang="es-MX" sz="600" baseline="0"/>
                <a:t> industrias</a:t>
              </a:r>
              <a:endParaRPr lang="es-MX" sz="600"/>
            </a:p>
          </xdr:txBody>
        </xdr:sp>
        <xdr:sp macro="" textlink="">
          <xdr:nvSpPr>
            <xdr:cNvPr id="9" name="8 CuadroTexto"/>
            <xdr:cNvSpPr txBox="1"/>
          </xdr:nvSpPr>
          <xdr:spPr>
            <a:xfrm>
              <a:off x="22462126" y="4585560"/>
              <a:ext cx="357598" cy="186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600"/>
                <a:t>Papel</a:t>
              </a:r>
            </a:p>
          </xdr:txBody>
        </xdr:sp>
        <xdr:sp macro="" textlink="">
          <xdr:nvSpPr>
            <xdr:cNvPr id="10" name="9 CuadroTexto"/>
            <xdr:cNvSpPr txBox="1"/>
          </xdr:nvSpPr>
          <xdr:spPr>
            <a:xfrm>
              <a:off x="22215499" y="4823393"/>
              <a:ext cx="631776" cy="186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600"/>
                <a:t>Plástico</a:t>
              </a:r>
              <a:r>
                <a:rPr lang="es-MX" sz="600" baseline="0"/>
                <a:t> y hule</a:t>
              </a:r>
              <a:endParaRPr lang="es-MX" sz="600"/>
            </a:p>
          </xdr:txBody>
        </xdr:sp>
        <xdr:sp macro="" textlink="">
          <xdr:nvSpPr>
            <xdr:cNvPr id="11" name="10 CuadroTexto"/>
            <xdr:cNvSpPr txBox="1"/>
          </xdr:nvSpPr>
          <xdr:spPr>
            <a:xfrm>
              <a:off x="22116736" y="7078045"/>
              <a:ext cx="819776" cy="186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600"/>
                <a:t>Productos</a:t>
              </a:r>
              <a:r>
                <a:rPr lang="es-MX" sz="600" baseline="0"/>
                <a:t> metálicos</a:t>
              </a:r>
              <a:endParaRPr lang="es-MX" sz="600"/>
            </a:p>
          </xdr:txBody>
        </xdr:sp>
        <xdr:sp macro="" textlink="">
          <xdr:nvSpPr>
            <xdr:cNvPr id="12" name="11 CuadroTexto"/>
            <xdr:cNvSpPr txBox="1"/>
          </xdr:nvSpPr>
          <xdr:spPr>
            <a:xfrm>
              <a:off x="22276106" y="6564327"/>
              <a:ext cx="501036" cy="186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600"/>
                <a:t>Alimentos</a:t>
              </a:r>
            </a:p>
          </xdr:txBody>
        </xdr:sp>
        <xdr:sp macro="" textlink="">
          <xdr:nvSpPr>
            <xdr:cNvPr id="13" name="12 CuadroTexto"/>
            <xdr:cNvSpPr txBox="1"/>
          </xdr:nvSpPr>
          <xdr:spPr>
            <a:xfrm>
              <a:off x="22026040" y="6773619"/>
              <a:ext cx="429669" cy="186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600"/>
                <a:t>Madera</a:t>
              </a:r>
            </a:p>
          </xdr:txBody>
        </xdr:sp>
        <xdr:sp macro="" textlink="">
          <xdr:nvSpPr>
            <xdr:cNvPr id="14" name="13 CuadroTexto"/>
            <xdr:cNvSpPr txBox="1"/>
          </xdr:nvSpPr>
          <xdr:spPr>
            <a:xfrm>
              <a:off x="21912115" y="4699720"/>
              <a:ext cx="371769" cy="186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600"/>
                <a:t>Cuero</a:t>
              </a:r>
            </a:p>
          </xdr:txBody>
        </xdr:sp>
        <xdr:sp macro="" textlink="">
          <xdr:nvSpPr>
            <xdr:cNvPr id="15" name="14 CuadroTexto"/>
            <xdr:cNvSpPr txBox="1"/>
          </xdr:nvSpPr>
          <xdr:spPr>
            <a:xfrm>
              <a:off x="21497924" y="6592866"/>
              <a:ext cx="542925" cy="2853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600"/>
                <a:t>Metálica</a:t>
              </a:r>
              <a:r>
                <a:rPr lang="es-MX" sz="600" baseline="0"/>
                <a:t>s</a:t>
              </a:r>
            </a:p>
            <a:p>
              <a:pPr algn="ctr"/>
              <a:r>
                <a:rPr lang="es-MX" sz="600" baseline="0"/>
                <a:t>básicas</a:t>
              </a:r>
              <a:endParaRPr lang="es-MX" sz="600"/>
            </a:p>
          </xdr:txBody>
        </xdr:sp>
        <xdr:sp macro="" textlink="">
          <xdr:nvSpPr>
            <xdr:cNvPr id="16" name="15 CuadroTexto"/>
            <xdr:cNvSpPr txBox="1"/>
          </xdr:nvSpPr>
          <xdr:spPr>
            <a:xfrm>
              <a:off x="21313032" y="4471401"/>
              <a:ext cx="455510" cy="186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600"/>
                <a:t>Muebles</a:t>
              </a:r>
            </a:p>
          </xdr:txBody>
        </xdr:sp>
        <xdr:sp macro="" textlink="">
          <xdr:nvSpPr>
            <xdr:cNvPr id="17" name="16 CuadroTexto"/>
            <xdr:cNvSpPr txBox="1"/>
          </xdr:nvSpPr>
          <xdr:spPr>
            <a:xfrm>
              <a:off x="20774721" y="5917422"/>
              <a:ext cx="913007" cy="186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600"/>
                <a:t>Minerales</a:t>
              </a:r>
              <a:r>
                <a:rPr lang="es-MX" sz="600" baseline="0"/>
                <a:t> no metálicos</a:t>
              </a:r>
              <a:endParaRPr lang="es-MX" sz="600"/>
            </a:p>
          </xdr:txBody>
        </xdr:sp>
        <xdr:sp macro="" textlink="">
          <xdr:nvSpPr>
            <xdr:cNvPr id="18" name="17 CuadroTexto"/>
            <xdr:cNvSpPr txBox="1"/>
          </xdr:nvSpPr>
          <xdr:spPr>
            <a:xfrm>
              <a:off x="20938315" y="6859239"/>
              <a:ext cx="442943" cy="186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600"/>
                <a:t>Química</a:t>
              </a:r>
            </a:p>
          </xdr:txBody>
        </xdr:sp>
        <xdr:sp macro="" textlink="">
          <xdr:nvSpPr>
            <xdr:cNvPr id="19" name="18 CuadroTexto"/>
            <xdr:cNvSpPr txBox="1"/>
          </xdr:nvSpPr>
          <xdr:spPr>
            <a:xfrm>
              <a:off x="20678734" y="5498837"/>
              <a:ext cx="723981" cy="186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600"/>
                <a:t>Prendas</a:t>
              </a:r>
              <a:r>
                <a:rPr lang="es-MX" sz="600" baseline="0"/>
                <a:t> de vestir</a:t>
              </a:r>
              <a:endParaRPr lang="es-MX" sz="600"/>
            </a:p>
          </xdr:txBody>
        </xdr:sp>
        <xdr:sp macro="" textlink="">
          <xdr:nvSpPr>
            <xdr:cNvPr id="20" name="19 CuadroTexto"/>
            <xdr:cNvSpPr txBox="1"/>
          </xdr:nvSpPr>
          <xdr:spPr>
            <a:xfrm>
              <a:off x="20570627" y="6944859"/>
              <a:ext cx="454420" cy="279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600"/>
                <a:t>Petróleo</a:t>
              </a:r>
            </a:p>
            <a:p>
              <a:pPr algn="ctr"/>
              <a:r>
                <a:rPr lang="es-MX" sz="600"/>
                <a:t>y</a:t>
              </a:r>
              <a:r>
                <a:rPr lang="es-MX" sz="600" baseline="0"/>
                <a:t> carbón</a:t>
              </a:r>
              <a:endParaRPr lang="es-MX" sz="600"/>
            </a:p>
          </xdr:txBody>
        </xdr:sp>
        <xdr:sp macro="" textlink="">
          <xdr:nvSpPr>
            <xdr:cNvPr id="21" name="20 CuadroTexto"/>
            <xdr:cNvSpPr txBox="1"/>
          </xdr:nvSpPr>
          <xdr:spPr>
            <a:xfrm>
              <a:off x="20105228" y="6745079"/>
              <a:ext cx="423193" cy="186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600"/>
                <a:t>Textiles</a:t>
              </a:r>
            </a:p>
          </xdr:txBody>
        </xdr:sp>
        <xdr:sp macro="" textlink="">
          <xdr:nvSpPr>
            <xdr:cNvPr id="22" name="21 CuadroTexto"/>
            <xdr:cNvSpPr txBox="1"/>
          </xdr:nvSpPr>
          <xdr:spPr>
            <a:xfrm>
              <a:off x="19977552" y="6545300"/>
              <a:ext cx="602345" cy="186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600"/>
                <a:t>Computación</a:t>
              </a:r>
            </a:p>
          </xdr:txBody>
        </xdr:sp>
        <xdr:sp macro="" textlink="">
          <xdr:nvSpPr>
            <xdr:cNvPr id="23" name="22 CuadroTexto"/>
            <xdr:cNvSpPr txBox="1"/>
          </xdr:nvSpPr>
          <xdr:spPr>
            <a:xfrm>
              <a:off x="19674552" y="5860342"/>
              <a:ext cx="532069" cy="186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600"/>
                <a:t>Confección</a:t>
              </a:r>
            </a:p>
          </xdr:txBody>
        </xdr:sp>
      </xdr:grpSp>
    </xdr:grpSp>
    <xdr:clientData/>
  </xdr:twoCellAnchor>
</xdr:wsDr>
</file>

<file path=xl/drawings/drawing13.xml><?xml version="1.0" encoding="utf-8"?>
<c:userShapes xmlns:c="http://schemas.openxmlformats.org/drawingml/2006/chart">
  <cdr:relSizeAnchor xmlns:cdr="http://schemas.openxmlformats.org/drawingml/2006/chartDrawing">
    <cdr:from>
      <cdr:x>0.28511</cdr:x>
      <cdr:y>0.67487</cdr:y>
    </cdr:from>
    <cdr:to>
      <cdr:x>0.42104</cdr:x>
      <cdr:y>0.72297</cdr:y>
    </cdr:to>
    <cdr:sp macro="" textlink="">
      <cdr:nvSpPr>
        <cdr:cNvPr id="2" name="18 CuadroTexto"/>
        <cdr:cNvSpPr txBox="1"/>
      </cdr:nvSpPr>
      <cdr:spPr>
        <a:xfrm xmlns:a="http://schemas.openxmlformats.org/drawingml/2006/main">
          <a:off x="1738024" y="2613025"/>
          <a:ext cx="828625" cy="18626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s-MX" sz="600"/>
            <a:t>Generació</a:t>
          </a:r>
          <a:r>
            <a:rPr lang="es-MX" sz="600" baseline="0"/>
            <a:t>n eléctrica</a:t>
          </a:r>
          <a:endParaRPr lang="es-MX" sz="600"/>
        </a:p>
      </cdr:txBody>
    </cdr:sp>
  </cdr:relSizeAnchor>
</c:userShapes>
</file>

<file path=xl/drawings/drawing14.xml><?xml version="1.0" encoding="utf-8"?>
<xdr:wsDr xmlns:xdr="http://schemas.openxmlformats.org/drawingml/2006/spreadsheetDrawing" xmlns:a="http://schemas.openxmlformats.org/drawingml/2006/main">
  <xdr:absoluteAnchor>
    <xdr:pos x="0" y="0"/>
    <xdr:ext cx="8668956" cy="6293734"/>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twoCellAnchor>
    <xdr:from>
      <xdr:col>0</xdr:col>
      <xdr:colOff>28575</xdr:colOff>
      <xdr:row>71</xdr:row>
      <xdr:rowOff>0</xdr:rowOff>
    </xdr:from>
    <xdr:to>
      <xdr:col>6</xdr:col>
      <xdr:colOff>876300</xdr:colOff>
      <xdr:row>71</xdr:row>
      <xdr:rowOff>0</xdr:rowOff>
    </xdr:to>
    <xdr:sp macro="" textlink="">
      <xdr:nvSpPr>
        <xdr:cNvPr id="2" name="Text Box 1"/>
        <xdr:cNvSpPr txBox="1">
          <a:spLocks noChangeArrowheads="1"/>
        </xdr:cNvSpPr>
      </xdr:nvSpPr>
      <xdr:spPr bwMode="auto">
        <a:xfrm>
          <a:off x="28575" y="3810000"/>
          <a:ext cx="6734175" cy="0"/>
        </a:xfrm>
        <a:prstGeom prst="rect">
          <a:avLst/>
        </a:prstGeom>
        <a:noFill/>
        <a:ln w="9525">
          <a:noFill/>
          <a:miter lim="800000"/>
          <a:headEnd/>
          <a:tailEnd/>
        </a:ln>
      </xdr:spPr>
      <xdr:txBody>
        <a:bodyPr vertOverflow="clip" wrap="square" lIns="90000" tIns="46800" rIns="90000" bIns="46800" anchor="t" upright="1"/>
        <a:lstStyle/>
        <a:p>
          <a:pPr algn="l" rtl="0">
            <a:defRPr sz="1000"/>
          </a:pPr>
          <a:r>
            <a:rPr lang="es-MX" sz="1000" b="0" i="0" strike="noStrike">
              <a:solidFill>
                <a:srgbClr val="000000"/>
              </a:solidFill>
              <a:latin typeface="Arial"/>
              <a:cs typeface="Arial"/>
            </a:rPr>
            <a:t>a) Los cuadros tienen los datos para el período 2001 a Junio del 2004 de los capítulos  30 al 96 en que está organizado el Sistema Armonizado a 2 dígitos. Se tomaron   dichos capítulos porque están relacionados directamente con la  industria manufacturera, esto se hizo debido a  fines metodológicos</a:t>
          </a:r>
        </a:p>
      </xdr:txBody>
    </xdr:sp>
    <xdr:clientData/>
  </xdr:twoCellAnchor>
  <xdr:twoCellAnchor>
    <xdr:from>
      <xdr:col>0</xdr:col>
      <xdr:colOff>28575</xdr:colOff>
      <xdr:row>71</xdr:row>
      <xdr:rowOff>0</xdr:rowOff>
    </xdr:from>
    <xdr:to>
      <xdr:col>6</xdr:col>
      <xdr:colOff>876300</xdr:colOff>
      <xdr:row>71</xdr:row>
      <xdr:rowOff>0</xdr:rowOff>
    </xdr:to>
    <xdr:sp macro="" textlink="">
      <xdr:nvSpPr>
        <xdr:cNvPr id="3" name="Text Box 2"/>
        <xdr:cNvSpPr txBox="1">
          <a:spLocks noChangeArrowheads="1"/>
        </xdr:cNvSpPr>
      </xdr:nvSpPr>
      <xdr:spPr bwMode="auto">
        <a:xfrm>
          <a:off x="28575" y="3810000"/>
          <a:ext cx="6734175" cy="0"/>
        </a:xfrm>
        <a:prstGeom prst="rect">
          <a:avLst/>
        </a:prstGeom>
        <a:noFill/>
        <a:ln w="9525">
          <a:noFill/>
          <a:miter lim="800000"/>
          <a:headEnd/>
          <a:tailEnd/>
        </a:ln>
      </xdr:spPr>
      <xdr:txBody>
        <a:bodyPr vertOverflow="clip" wrap="square" lIns="90000" tIns="46800" rIns="90000" bIns="46800" anchor="t" upright="1"/>
        <a:lstStyle/>
        <a:p>
          <a:pPr algn="l" rtl="0">
            <a:defRPr sz="1000"/>
          </a:pPr>
          <a:r>
            <a:rPr lang="es-MX" sz="1000" b="0" i="0" strike="noStrike">
              <a:solidFill>
                <a:srgbClr val="000000"/>
              </a:solidFill>
              <a:latin typeface="Arial"/>
              <a:cs typeface="Arial"/>
            </a:rPr>
            <a:t>a) Los cuadros tienen los datos para el período 2001 a Junio del 2004 de los capítulos  30 al 96 en que está organizado el Sistema Armonizado a 2 dígitos. Se tomaron   dichos capítulos porque están relacionados directamente con la  industria manufacturera, esto se hizo debido a  fines metodológicos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1244600</xdr:colOff>
      <xdr:row>58</xdr:row>
      <xdr:rowOff>101600</xdr:rowOff>
    </xdr:from>
    <xdr:to>
      <xdr:col>6</xdr:col>
      <xdr:colOff>0</xdr:colOff>
      <xdr:row>84</xdr:row>
      <xdr:rowOff>38100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489857</xdr:colOff>
      <xdr:row>142</xdr:row>
      <xdr:rowOff>76199</xdr:rowOff>
    </xdr:from>
    <xdr:to>
      <xdr:col>19</xdr:col>
      <xdr:colOff>598715</xdr:colOff>
      <xdr:row>171</xdr:row>
      <xdr:rowOff>41727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1085850</xdr:colOff>
      <xdr:row>11</xdr:row>
      <xdr:rowOff>38099</xdr:rowOff>
    </xdr:from>
    <xdr:to>
      <xdr:col>15</xdr:col>
      <xdr:colOff>371475</xdr:colOff>
      <xdr:row>37</xdr:row>
      <xdr:rowOff>95250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819149</xdr:colOff>
      <xdr:row>2</xdr:row>
      <xdr:rowOff>171450</xdr:rowOff>
    </xdr:from>
    <xdr:to>
      <xdr:col>13</xdr:col>
      <xdr:colOff>533400</xdr:colOff>
      <xdr:row>24</xdr:row>
      <xdr:rowOff>123825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57150</xdr:colOff>
      <xdr:row>27</xdr:row>
      <xdr:rowOff>38100</xdr:rowOff>
    </xdr:from>
    <xdr:to>
      <xdr:col>6</xdr:col>
      <xdr:colOff>40005</xdr:colOff>
      <xdr:row>58</xdr:row>
      <xdr:rowOff>64770</xdr:rowOff>
    </xdr:to>
    <xdr:pic>
      <xdr:nvPicPr>
        <xdr:cNvPr id="3" name="0 Imagen"/>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2676525"/>
          <a:ext cx="5612130" cy="44557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xdr:colOff>
      <xdr:row>3</xdr:row>
      <xdr:rowOff>0</xdr:rowOff>
    </xdr:from>
    <xdr:to>
      <xdr:col>17</xdr:col>
      <xdr:colOff>342900</xdr:colOff>
      <xdr:row>28</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171449</xdr:colOff>
      <xdr:row>2</xdr:row>
      <xdr:rowOff>161925</xdr:rowOff>
    </xdr:from>
    <xdr:to>
      <xdr:col>14</xdr:col>
      <xdr:colOff>276224</xdr:colOff>
      <xdr:row>20</xdr:row>
      <xdr:rowOff>195262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33</xdr:col>
      <xdr:colOff>390525</xdr:colOff>
      <xdr:row>7</xdr:row>
      <xdr:rowOff>100012</xdr:rowOff>
    </xdr:from>
    <xdr:to>
      <xdr:col>46</xdr:col>
      <xdr:colOff>219075</xdr:colOff>
      <xdr:row>35</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1581150</xdr:colOff>
      <xdr:row>213</xdr:row>
      <xdr:rowOff>142875</xdr:rowOff>
    </xdr:from>
    <xdr:to>
      <xdr:col>1</xdr:col>
      <xdr:colOff>95250</xdr:colOff>
      <xdr:row>226</xdr:row>
      <xdr:rowOff>104775</xdr:rowOff>
    </xdr:to>
    <xdr:sp macro="" textlink="">
      <xdr:nvSpPr>
        <xdr:cNvPr id="2" name="1 CuadroTexto"/>
        <xdr:cNvSpPr txBox="1"/>
      </xdr:nvSpPr>
      <xdr:spPr>
        <a:xfrm>
          <a:off x="1581150" y="3895725"/>
          <a:ext cx="161925"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100"/>
        </a:p>
      </xdr:txBody>
    </xdr:sp>
    <xdr:clientData/>
  </xdr:twoCellAnchor>
  <xdr:twoCellAnchor>
    <xdr:from>
      <xdr:col>1</xdr:col>
      <xdr:colOff>581025</xdr:colOff>
      <xdr:row>213</xdr:row>
      <xdr:rowOff>104775</xdr:rowOff>
    </xdr:from>
    <xdr:to>
      <xdr:col>2</xdr:col>
      <xdr:colOff>123825</xdr:colOff>
      <xdr:row>226</xdr:row>
      <xdr:rowOff>66675</xdr:rowOff>
    </xdr:to>
    <xdr:sp macro="" textlink="">
      <xdr:nvSpPr>
        <xdr:cNvPr id="3" name="2 CuadroTexto"/>
        <xdr:cNvSpPr txBox="1"/>
      </xdr:nvSpPr>
      <xdr:spPr>
        <a:xfrm>
          <a:off x="2228850" y="3857625"/>
          <a:ext cx="161925"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100"/>
        </a:p>
      </xdr:txBody>
    </xdr:sp>
    <xdr:clientData/>
  </xdr:twoCellAnchor>
  <xdr:twoCellAnchor>
    <xdr:from>
      <xdr:col>2</xdr:col>
      <xdr:colOff>666750</xdr:colOff>
      <xdr:row>213</xdr:row>
      <xdr:rowOff>95250</xdr:rowOff>
    </xdr:from>
    <xdr:to>
      <xdr:col>3</xdr:col>
      <xdr:colOff>76200</xdr:colOff>
      <xdr:row>226</xdr:row>
      <xdr:rowOff>57150</xdr:rowOff>
    </xdr:to>
    <xdr:sp macro="" textlink="">
      <xdr:nvSpPr>
        <xdr:cNvPr id="4" name="3 CuadroTexto"/>
        <xdr:cNvSpPr txBox="1"/>
      </xdr:nvSpPr>
      <xdr:spPr>
        <a:xfrm>
          <a:off x="2933700" y="3848100"/>
          <a:ext cx="161925"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209549</xdr:colOff>
      <xdr:row>5</xdr:row>
      <xdr:rowOff>142875</xdr:rowOff>
    </xdr:from>
    <xdr:to>
      <xdr:col>13</xdr:col>
      <xdr:colOff>466725</xdr:colOff>
      <xdr:row>27</xdr:row>
      <xdr:rowOff>85725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absoluteAnchor>
    <xdr:pos x="0" y="0"/>
    <xdr:ext cx="8670192" cy="6288942"/>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twoCellAnchor>
    <xdr:from>
      <xdr:col>3</xdr:col>
      <xdr:colOff>514349</xdr:colOff>
      <xdr:row>4</xdr:row>
      <xdr:rowOff>57149</xdr:rowOff>
    </xdr:from>
    <xdr:to>
      <xdr:col>12</xdr:col>
      <xdr:colOff>9524</xdr:colOff>
      <xdr:row>22</xdr:row>
      <xdr:rowOff>85723</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alanza1/balanza%20a/Comercio%20Exterior/EXPORTACIONES/EXPORMES9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AMCECHIMEX/Cuadros%2027.11.2012/Balanza1/balanza%20a/Comercio%20Exterior/EXPORTACIONES/EXPORMES90-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alanza1/balanza%20a/Comercio%20Exterior/EXPORTACIONES/EXPORMES90-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ncuesta%20industrial%20mensual%2007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
      <sheetName val="1991"/>
      <sheetName val="1992"/>
      <sheetName val="1993"/>
      <sheetName val="1994"/>
      <sheetName val="1995"/>
      <sheetName val="1996"/>
      <sheetName val="1997"/>
      <sheetName val="1998"/>
      <sheetName val="1999"/>
      <sheetName val="2000"/>
      <sheetName val="estruct%99"/>
      <sheetName val="2000trime"/>
      <sheetName val="Hoja1"/>
      <sheetName val="Hoja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7"/>
      <sheetName val="Gráfico1"/>
      <sheetName val="Hoja1"/>
      <sheetName val="Gráfico2"/>
      <sheetName val="Hoja2"/>
      <sheetName val="Gráfico3"/>
      <sheetName val="Hoja3"/>
      <sheetName val="Gráfico5"/>
      <sheetName val="Hoja4"/>
      <sheetName val="Hoja5"/>
      <sheetName val="Hoja6"/>
    </sheetNames>
    <sheetDataSet>
      <sheetData sheetId="0" refreshError="1"/>
      <sheetData sheetId="1" refreshError="1"/>
      <sheetData sheetId="2" refreshError="1"/>
      <sheetData sheetId="3" refreshError="1"/>
      <sheetData sheetId="4" refreshError="1"/>
      <sheetData sheetId="5" refreshError="1"/>
      <sheetData sheetId="6">
        <row r="99">
          <cell r="A99" t="str">
            <v>2001/01</v>
          </cell>
          <cell r="C99">
            <v>96.523319428874004</v>
          </cell>
          <cell r="D99">
            <v>103.447842777533</v>
          </cell>
        </row>
        <row r="100">
          <cell r="C100">
            <v>93.096969803451003</v>
          </cell>
          <cell r="D100">
            <v>99.083229295658995</v>
          </cell>
        </row>
        <row r="101">
          <cell r="C101">
            <v>99.639440766698002</v>
          </cell>
          <cell r="D101">
            <v>107.209810140857</v>
          </cell>
        </row>
        <row r="102">
          <cell r="C102">
            <v>94.947827480667002</v>
          </cell>
          <cell r="D102">
            <v>96.498389809410995</v>
          </cell>
        </row>
        <row r="103">
          <cell r="C103">
            <v>99.593546176090996</v>
          </cell>
          <cell r="D103">
            <v>105.85343423176</v>
          </cell>
        </row>
        <row r="104">
          <cell r="C104">
            <v>99.578688202326006</v>
          </cell>
          <cell r="D104">
            <v>105.08009169939</v>
          </cell>
        </row>
        <row r="105">
          <cell r="C105">
            <v>99.285287034332995</v>
          </cell>
          <cell r="D105">
            <v>101.638753114295</v>
          </cell>
        </row>
        <row r="106">
          <cell r="C106">
            <v>100.627970936846</v>
          </cell>
          <cell r="D106">
            <v>104.96051090497799</v>
          </cell>
        </row>
        <row r="107">
          <cell r="C107">
            <v>96.419705833828999</v>
          </cell>
          <cell r="D107">
            <v>101.063576917462</v>
          </cell>
        </row>
        <row r="108">
          <cell r="C108">
            <v>100.545626428642</v>
          </cell>
          <cell r="D108">
            <v>106.029450077039</v>
          </cell>
        </row>
        <row r="109">
          <cell r="C109">
            <v>100.660665777807</v>
          </cell>
          <cell r="D109">
            <v>104.697518258093</v>
          </cell>
        </row>
        <row r="110">
          <cell r="C110">
            <v>98.806956250761004</v>
          </cell>
          <cell r="D110">
            <v>94.920045462085</v>
          </cell>
        </row>
        <row r="111">
          <cell r="C111">
            <v>94.185549282737995</v>
          </cell>
          <cell r="D111">
            <v>99.117992173138006</v>
          </cell>
        </row>
        <row r="112">
          <cell r="C112">
            <v>91.899380089236004</v>
          </cell>
          <cell r="D112">
            <v>96.038238396335004</v>
          </cell>
        </row>
        <row r="113">
          <cell r="C113">
            <v>95.398919735499007</v>
          </cell>
          <cell r="D113">
            <v>98.864779052033995</v>
          </cell>
        </row>
        <row r="114">
          <cell r="C114">
            <v>99.168531656816995</v>
          </cell>
          <cell r="D114">
            <v>103.822494668106</v>
          </cell>
        </row>
        <row r="115">
          <cell r="C115">
            <v>100.48015760225699</v>
          </cell>
          <cell r="D115">
            <v>104.314098876039</v>
          </cell>
        </row>
        <row r="116">
          <cell r="C116">
            <v>98.729351797142002</v>
          </cell>
          <cell r="D116">
            <v>102.255814458591</v>
          </cell>
        </row>
        <row r="117">
          <cell r="C117">
            <v>100.744451290548</v>
          </cell>
          <cell r="D117">
            <v>103.528368633274</v>
          </cell>
        </row>
        <row r="118">
          <cell r="C118">
            <v>100.59213392363699</v>
          </cell>
          <cell r="D118">
            <v>103.93119689615401</v>
          </cell>
        </row>
        <row r="119">
          <cell r="C119">
            <v>96.933868288062996</v>
          </cell>
          <cell r="D119">
            <v>100.05972808626601</v>
          </cell>
        </row>
        <row r="120">
          <cell r="C120">
            <v>102.495241746242</v>
          </cell>
          <cell r="D120">
            <v>106.76033328315199</v>
          </cell>
        </row>
        <row r="121">
          <cell r="C121">
            <v>100.77274454469</v>
          </cell>
          <cell r="D121">
            <v>103.380802239876</v>
          </cell>
        </row>
        <row r="122">
          <cell r="C122">
            <v>101.02552043106201</v>
          </cell>
          <cell r="D122">
            <v>95.149588226022004</v>
          </cell>
        </row>
        <row r="123">
          <cell r="C123">
            <v>97.239042453438998</v>
          </cell>
          <cell r="D123">
            <v>98.832235231807999</v>
          </cell>
        </row>
        <row r="124">
          <cell r="C124">
            <v>94.750508872598004</v>
          </cell>
          <cell r="D124">
            <v>96.285931063190006</v>
          </cell>
        </row>
        <row r="125">
          <cell r="C125">
            <v>100.11259708156</v>
          </cell>
          <cell r="D125">
            <v>102.225872339419</v>
          </cell>
        </row>
        <row r="126">
          <cell r="C126">
            <v>97.880820204089005</v>
          </cell>
          <cell r="D126">
            <v>97.959465577057998</v>
          </cell>
        </row>
        <row r="127">
          <cell r="C127">
            <v>100.85324481372599</v>
          </cell>
          <cell r="D127">
            <v>101.486940080018</v>
          </cell>
        </row>
        <row r="128">
          <cell r="C128">
            <v>100.728909074744</v>
          </cell>
          <cell r="D128">
            <v>100.672430954175</v>
          </cell>
        </row>
        <row r="129">
          <cell r="C129">
            <v>101.630927111544</v>
          </cell>
          <cell r="D129">
            <v>100.069055175852</v>
          </cell>
        </row>
        <row r="130">
          <cell r="C130">
            <v>99.507137405562005</v>
          </cell>
          <cell r="D130">
            <v>99.064812113627994</v>
          </cell>
        </row>
        <row r="131">
          <cell r="C131">
            <v>98.127484090321005</v>
          </cell>
          <cell r="D131">
            <v>99.373652435398</v>
          </cell>
        </row>
        <row r="132">
          <cell r="C132">
            <v>103.145655824985</v>
          </cell>
          <cell r="D132">
            <v>105.19429727080301</v>
          </cell>
        </row>
        <row r="133">
          <cell r="C133">
            <v>101.820647672166</v>
          </cell>
          <cell r="D133">
            <v>100.366456317787</v>
          </cell>
        </row>
        <row r="134">
          <cell r="C134">
            <v>104.203025395268</v>
          </cell>
          <cell r="D134">
            <v>98.468852332804005</v>
          </cell>
        </row>
        <row r="135">
          <cell r="C135">
            <v>98.926017871330004</v>
          </cell>
          <cell r="D135">
            <v>98.768282868821998</v>
          </cell>
        </row>
        <row r="136">
          <cell r="C136">
            <v>98.048528425830995</v>
          </cell>
          <cell r="D136">
            <v>97.721355393419003</v>
          </cell>
        </row>
        <row r="137">
          <cell r="C137">
            <v>105.47465930664001</v>
          </cell>
          <cell r="D137">
            <v>108.933478178645</v>
          </cell>
        </row>
        <row r="138">
          <cell r="C138">
            <v>101.238433014788</v>
          </cell>
          <cell r="D138">
            <v>101.066891296874</v>
          </cell>
        </row>
        <row r="139">
          <cell r="C139">
            <v>104.17013099572701</v>
          </cell>
          <cell r="D139">
            <v>103.43381293949599</v>
          </cell>
        </row>
        <row r="140">
          <cell r="C140">
            <v>105.719212204477</v>
          </cell>
          <cell r="D140">
            <v>106.29406750987199</v>
          </cell>
        </row>
        <row r="141">
          <cell r="C141">
            <v>104.507344044299</v>
          </cell>
          <cell r="D141">
            <v>103.509372512129</v>
          </cell>
        </row>
        <row r="142">
          <cell r="C142">
            <v>104.98018470437</v>
          </cell>
          <cell r="D142">
            <v>105.745602475768</v>
          </cell>
        </row>
        <row r="143">
          <cell r="C143">
            <v>103.20614569062</v>
          </cell>
          <cell r="D143">
            <v>104.762226744673</v>
          </cell>
        </row>
        <row r="144">
          <cell r="C144">
            <v>105.83377999995101</v>
          </cell>
          <cell r="D144">
            <v>107.411130721717</v>
          </cell>
        </row>
        <row r="145">
          <cell r="C145">
            <v>108.952621879227</v>
          </cell>
          <cell r="D145">
            <v>106.468321501974</v>
          </cell>
        </row>
        <row r="146">
          <cell r="C146">
            <v>108.627861151738</v>
          </cell>
          <cell r="D146">
            <v>103.090581669416</v>
          </cell>
        </row>
        <row r="147">
          <cell r="C147">
            <v>102.50017835807699</v>
          </cell>
          <cell r="D147">
            <v>101.750867323284</v>
          </cell>
        </row>
        <row r="148">
          <cell r="C148">
            <v>101.243653494908</v>
          </cell>
          <cell r="D148">
            <v>101.641493995047</v>
          </cell>
        </row>
        <row r="149">
          <cell r="C149">
            <v>104.60993456232799</v>
          </cell>
          <cell r="D149">
            <v>104.944085149261</v>
          </cell>
        </row>
        <row r="150">
          <cell r="C150">
            <v>106.86565244551601</v>
          </cell>
          <cell r="D150">
            <v>108.746450529694</v>
          </cell>
        </row>
        <row r="151">
          <cell r="C151">
            <v>108.02546622738301</v>
          </cell>
          <cell r="D151">
            <v>108.117987497938</v>
          </cell>
        </row>
        <row r="152">
          <cell r="C152">
            <v>108.159355455407</v>
          </cell>
          <cell r="D152">
            <v>108.57248514479799</v>
          </cell>
        </row>
        <row r="153">
          <cell r="C153">
            <v>106.58583723362</v>
          </cell>
          <cell r="D153">
            <v>103.805286783586</v>
          </cell>
        </row>
        <row r="154">
          <cell r="C154">
            <v>109.859881433091</v>
          </cell>
          <cell r="D154">
            <v>110.35536087449201</v>
          </cell>
        </row>
        <row r="155">
          <cell r="C155">
            <v>107.402756208846</v>
          </cell>
          <cell r="D155">
            <v>109.711877680806</v>
          </cell>
        </row>
        <row r="156">
          <cell r="C156">
            <v>110.065069437113</v>
          </cell>
          <cell r="D156">
            <v>112.888650473231</v>
          </cell>
        </row>
        <row r="157">
          <cell r="C157">
            <v>112.617584551485</v>
          </cell>
          <cell r="D157">
            <v>113.28589146691399</v>
          </cell>
        </row>
        <row r="158">
          <cell r="C158">
            <v>112.645911531571</v>
          </cell>
          <cell r="D158">
            <v>107.831414867584</v>
          </cell>
        </row>
        <row r="159">
          <cell r="C159">
            <v>109.347007451946</v>
          </cell>
          <cell r="D159">
            <v>110.37121331203799</v>
          </cell>
        </row>
        <row r="160">
          <cell r="C160">
            <v>105.62032587988</v>
          </cell>
          <cell r="D160">
            <v>106.453085463365</v>
          </cell>
        </row>
        <row r="161">
          <cell r="C161">
            <v>113.168297817557</v>
          </cell>
          <cell r="D161">
            <v>118.374207743165</v>
          </cell>
        </row>
        <row r="162">
          <cell r="C162">
            <v>108.456372438812</v>
          </cell>
          <cell r="D162">
            <v>107.60033226693299</v>
          </cell>
        </row>
        <row r="163">
          <cell r="C163">
            <v>115.765642921485</v>
          </cell>
          <cell r="D163">
            <v>117.98929800832499</v>
          </cell>
        </row>
        <row r="164">
          <cell r="C164">
            <v>115.58870473708799</v>
          </cell>
          <cell r="D164">
            <v>119.2504328757</v>
          </cell>
        </row>
        <row r="165">
          <cell r="C165">
            <v>112.985096921937</v>
          </cell>
          <cell r="D165">
            <v>111.756128524153</v>
          </cell>
        </row>
        <row r="166">
          <cell r="C166">
            <v>115.466777035219</v>
          </cell>
          <cell r="D166">
            <v>117.380519734827</v>
          </cell>
        </row>
        <row r="167">
          <cell r="C167">
            <v>111.56406562844001</v>
          </cell>
          <cell r="D167">
            <v>114.260945077771</v>
          </cell>
        </row>
        <row r="168">
          <cell r="C168">
            <v>116.382304164922</v>
          </cell>
          <cell r="D168">
            <v>118.61143017682301</v>
          </cell>
        </row>
        <row r="169">
          <cell r="C169">
            <v>116.683574634282</v>
          </cell>
          <cell r="D169">
            <v>117.463070064286</v>
          </cell>
        </row>
        <row r="170">
          <cell r="C170">
            <v>115.22072661191299</v>
          </cell>
          <cell r="D170">
            <v>108.62938984001499</v>
          </cell>
        </row>
        <row r="171">
          <cell r="C171">
            <v>112.584630244038</v>
          </cell>
          <cell r="D171">
            <v>113.256402357811</v>
          </cell>
        </row>
        <row r="172">
          <cell r="C172">
            <v>108.33311452500701</v>
          </cell>
          <cell r="D172">
            <v>108.610782194373</v>
          </cell>
        </row>
        <row r="173">
          <cell r="C173">
            <v>116.43213116100399</v>
          </cell>
          <cell r="D173">
            <v>120.92010303167</v>
          </cell>
        </row>
        <row r="174">
          <cell r="C174">
            <v>112.068813860799</v>
          </cell>
          <cell r="D174">
            <v>110.48435561826101</v>
          </cell>
        </row>
        <row r="175">
          <cell r="C175">
            <v>118.64467818943901</v>
          </cell>
          <cell r="D175">
            <v>119.692327486219</v>
          </cell>
        </row>
        <row r="176">
          <cell r="C176">
            <v>118.91276060836999</v>
          </cell>
          <cell r="D176">
            <v>119.16869506835501</v>
          </cell>
        </row>
        <row r="177">
          <cell r="C177">
            <v>118.14207693016699</v>
          </cell>
          <cell r="D177">
            <v>114.591899395192</v>
          </cell>
        </row>
        <row r="178">
          <cell r="C178">
            <v>119.368570671455</v>
          </cell>
          <cell r="D178">
            <v>122.074372717817</v>
          </cell>
        </row>
        <row r="179">
          <cell r="C179">
            <v>114.548404460329</v>
          </cell>
          <cell r="D179">
            <v>114.411657734464</v>
          </cell>
        </row>
        <row r="180">
          <cell r="C180">
            <v>122.25522605125001</v>
          </cell>
          <cell r="D180">
            <v>122.789467880722</v>
          </cell>
        </row>
        <row r="181">
          <cell r="C181">
            <v>120.32292569549099</v>
          </cell>
          <cell r="D181">
            <v>116.952898128157</v>
          </cell>
        </row>
        <row r="182">
          <cell r="C182">
            <v>118.455282001648</v>
          </cell>
          <cell r="D182">
            <v>108.88403169161499</v>
          </cell>
        </row>
        <row r="183">
          <cell r="C183">
            <v>116.353608319758</v>
          </cell>
          <cell r="D183">
            <v>116.002030854106</v>
          </cell>
        </row>
        <row r="184">
          <cell r="C184">
            <v>114.17369929176201</v>
          </cell>
          <cell r="D184">
            <v>113.975853787324</v>
          </cell>
        </row>
        <row r="185">
          <cell r="C185">
            <v>113.853118370609</v>
          </cell>
          <cell r="D185">
            <v>112.260148724742</v>
          </cell>
        </row>
        <row r="186">
          <cell r="C186">
            <v>119.610386128171</v>
          </cell>
          <cell r="D186">
            <v>119.685690797115</v>
          </cell>
        </row>
        <row r="187">
          <cell r="C187">
            <v>119.539435292178</v>
          </cell>
          <cell r="D187">
            <v>118.01564592834301</v>
          </cell>
        </row>
        <row r="188">
          <cell r="C188">
            <v>119.619283014546</v>
          </cell>
          <cell r="D188">
            <v>118.16137649483601</v>
          </cell>
        </row>
        <row r="189">
          <cell r="C189">
            <v>121.028446543847</v>
          </cell>
          <cell r="D189">
            <v>113.98484297557999</v>
          </cell>
        </row>
        <row r="190">
          <cell r="C190">
            <v>119.37426101154099</v>
          </cell>
          <cell r="D190">
            <v>116.809758183052</v>
          </cell>
        </row>
        <row r="191">
          <cell r="C191">
            <v>116.710667455867</v>
          </cell>
          <cell r="D191">
            <v>114.018262973215</v>
          </cell>
        </row>
        <row r="192">
          <cell r="C192">
            <v>122.541548496421</v>
          </cell>
          <cell r="D192">
            <v>121.91123419207101</v>
          </cell>
        </row>
        <row r="193">
          <cell r="C193">
            <v>118.12346834192</v>
          </cell>
          <cell r="D193">
            <v>112.224196711391</v>
          </cell>
        </row>
        <row r="194">
          <cell r="C194">
            <v>116.47365495152999</v>
          </cell>
          <cell r="D194">
            <v>104.63823007176801</v>
          </cell>
        </row>
        <row r="195">
          <cell r="C195">
            <v>106.210141858706</v>
          </cell>
          <cell r="D195">
            <v>98.612925353169999</v>
          </cell>
        </row>
        <row r="196">
          <cell r="C196">
            <v>103.089178109416</v>
          </cell>
          <cell r="D196">
            <v>96.009077014639004</v>
          </cell>
        </row>
        <row r="197">
          <cell r="C197">
            <v>109.144747543094</v>
          </cell>
          <cell r="D197">
            <v>102.046456473508</v>
          </cell>
        </row>
        <row r="198">
          <cell r="C198">
            <v>105.76846997841</v>
          </cell>
          <cell r="D198">
            <v>99.553747776738007</v>
          </cell>
        </row>
        <row r="199">
          <cell r="C199">
            <v>107.018269195988</v>
          </cell>
          <cell r="D199">
            <v>99.151954838034996</v>
          </cell>
        </row>
        <row r="200">
          <cell r="C200">
            <v>111.00854958217499</v>
          </cell>
          <cell r="D200">
            <v>101.65553470666001</v>
          </cell>
        </row>
        <row r="201">
          <cell r="C201">
            <v>113.546147378472</v>
          </cell>
          <cell r="D201">
            <v>103.82928717223599</v>
          </cell>
        </row>
        <row r="202">
          <cell r="C202">
            <v>111.795214699032</v>
          </cell>
          <cell r="D202">
            <v>104.394791023826</v>
          </cell>
        </row>
        <row r="203">
          <cell r="C203">
            <v>111.41041764788901</v>
          </cell>
          <cell r="D203">
            <v>105.475959597493</v>
          </cell>
        </row>
        <row r="204">
          <cell r="C204">
            <v>116.099684309453</v>
          </cell>
          <cell r="D204">
            <v>113.96657917317999</v>
          </cell>
        </row>
        <row r="205">
          <cell r="C205">
            <v>116.245004882323</v>
          </cell>
          <cell r="D205">
            <v>111.314236927868</v>
          </cell>
        </row>
        <row r="206">
          <cell r="C206">
            <v>117.13245892770701</v>
          </cell>
          <cell r="D206">
            <v>109.135551860302</v>
          </cell>
        </row>
        <row r="207">
          <cell r="C207">
            <v>109.078832015684</v>
          </cell>
          <cell r="D207">
            <v>105.041973786537</v>
          </cell>
        </row>
        <row r="208">
          <cell r="C208">
            <v>107.352493436304</v>
          </cell>
          <cell r="D208">
            <v>104.071085212718</v>
          </cell>
        </row>
        <row r="209">
          <cell r="C209">
            <v>117.145243978811</v>
          </cell>
          <cell r="D209">
            <v>116.024310771259</v>
          </cell>
        </row>
        <row r="210">
          <cell r="C210">
            <v>114.02403378758601</v>
          </cell>
          <cell r="D210">
            <v>111.611273655228</v>
          </cell>
        </row>
        <row r="211">
          <cell r="C211">
            <v>117.29111900586599</v>
          </cell>
          <cell r="D211">
            <v>113.826797422586</v>
          </cell>
        </row>
        <row r="212">
          <cell r="C212">
            <v>118.818234670246</v>
          </cell>
          <cell r="D212">
            <v>116.952778280907</v>
          </cell>
        </row>
        <row r="213">
          <cell r="C213">
            <v>118.738874711824</v>
          </cell>
          <cell r="D213">
            <v>112.802490885061</v>
          </cell>
        </row>
        <row r="214">
          <cell r="C214">
            <v>119.67945489987601</v>
          </cell>
          <cell r="D214">
            <v>116.986110516921</v>
          </cell>
        </row>
        <row r="215">
          <cell r="C215">
            <v>117.236833600745</v>
          </cell>
          <cell r="D215">
            <v>115.27025272595399</v>
          </cell>
        </row>
        <row r="216">
          <cell r="C216">
            <v>121.274958152092</v>
          </cell>
          <cell r="D216">
            <v>120.405204475087</v>
          </cell>
        </row>
        <row r="217">
          <cell r="C217">
            <v>122.828421499889</v>
          </cell>
          <cell r="D217">
            <v>119.523719983022</v>
          </cell>
        </row>
        <row r="218">
          <cell r="C218">
            <v>121.60282554534</v>
          </cell>
          <cell r="D218">
            <v>115.69124158020701</v>
          </cell>
        </row>
        <row r="219">
          <cell r="C219">
            <v>115.367062072574</v>
          </cell>
          <cell r="D219">
            <v>113.50516313844901</v>
          </cell>
        </row>
        <row r="220">
          <cell r="C220">
            <v>112.34007715477701</v>
          </cell>
          <cell r="D220">
            <v>111.47895261374499</v>
          </cell>
        </row>
        <row r="221">
          <cell r="C221">
            <v>121.983353585448</v>
          </cell>
          <cell r="D221">
            <v>124.36538166304</v>
          </cell>
        </row>
        <row r="222">
          <cell r="C222">
            <v>116.169161909849</v>
          </cell>
          <cell r="D222">
            <v>114.354364519036</v>
          </cell>
        </row>
        <row r="223">
          <cell r="C223">
            <v>122.3429035626</v>
          </cell>
          <cell r="D223">
            <v>121.467856359709</v>
          </cell>
        </row>
        <row r="224">
          <cell r="C224">
            <v>123.099881442944</v>
          </cell>
          <cell r="D224">
            <v>122.441239466518</v>
          </cell>
        </row>
        <row r="225">
          <cell r="C225">
            <v>123.010705286863</v>
          </cell>
          <cell r="D225">
            <v>118.11494496223899</v>
          </cell>
        </row>
        <row r="226">
          <cell r="C226">
            <v>125.37029500865</v>
          </cell>
          <cell r="D226">
            <v>122.54049228463001</v>
          </cell>
        </row>
        <row r="227">
          <cell r="C227">
            <v>122.823149034172</v>
          </cell>
          <cell r="D227">
            <v>121.21632816850099</v>
          </cell>
        </row>
        <row r="228">
          <cell r="C228">
            <v>126.130593703382</v>
          </cell>
          <cell r="D228">
            <v>125.33467134261799</v>
          </cell>
        </row>
        <row r="229">
          <cell r="C229">
            <v>127.829504347507</v>
          </cell>
          <cell r="D229">
            <v>124.284982444684</v>
          </cell>
        </row>
        <row r="230">
          <cell r="C230">
            <v>126.319109224138</v>
          </cell>
          <cell r="D230">
            <v>120.060022859588</v>
          </cell>
        </row>
        <row r="231">
          <cell r="C231">
            <v>120.34192951454899</v>
          </cell>
          <cell r="D231">
            <v>120.32449979914399</v>
          </cell>
        </row>
        <row r="232">
          <cell r="C232">
            <v>119.194968588278</v>
          </cell>
          <cell r="D232">
            <v>119.42741410364501</v>
          </cell>
        </row>
        <row r="233">
          <cell r="C233">
            <v>126.10126039970901</v>
          </cell>
          <cell r="D233">
            <v>128.337563858583</v>
          </cell>
        </row>
        <row r="234">
          <cell r="C234">
            <v>121.576943686001</v>
          </cell>
          <cell r="D234">
            <v>119.702551607033</v>
          </cell>
        </row>
        <row r="235">
          <cell r="C235">
            <v>127.50642221597001</v>
          </cell>
          <cell r="D235">
            <v>126.546510061078</v>
          </cell>
        </row>
        <row r="236">
          <cell r="C236">
            <v>127.640158154476</v>
          </cell>
          <cell r="D236">
            <v>128.00458062876001</v>
          </cell>
        </row>
        <row r="237">
          <cell r="C237">
            <v>128.81158514780401</v>
          </cell>
          <cell r="D237">
            <v>124.59320656198101</v>
          </cell>
          <cell r="F237" t="str">
            <v>IGAE total</v>
          </cell>
          <cell r="G237" t="str">
            <v>Índice de la actividad manufacturera</v>
          </cell>
        </row>
        <row r="238">
          <cell r="C238">
            <v>129.76458636153899</v>
          </cell>
          <cell r="D238">
            <v>128.02407019123001</v>
          </cell>
        </row>
      </sheetData>
      <sheetData sheetId="7" refreshError="1"/>
      <sheetData sheetId="8" refreshError="1"/>
      <sheetData sheetId="9" refreshError="1"/>
      <sheetData sheetId="10">
        <row r="4">
          <cell r="C4" t="str">
            <v>Hogar, comparación con respecto a los próximos 12 meses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Manufacturas"/>
      <sheetName val="PO clases"/>
      <sheetName val="tipologia PO"/>
      <sheetName val="Produc manuf"/>
      <sheetName val="IPI PIB"/>
      <sheetName val="Prod clases"/>
      <sheetName val="Tipolog Producción"/>
      <sheetName val="Hoja1"/>
      <sheetName val="Hoja3"/>
      <sheetName val="Hoja2"/>
      <sheetName val="Gráfico3"/>
      <sheetName val="Gráfico1"/>
      <sheetName val="Hoja4"/>
      <sheetName val="Hoja5"/>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ow r="20">
          <cell r="Z20">
            <v>1.1279829579979417</v>
          </cell>
          <cell r="AA20">
            <v>1.6546483779988241</v>
          </cell>
          <cell r="AB20">
            <v>-3.3502589579294528</v>
          </cell>
          <cell r="AC20">
            <v>-4.1554685432450222</v>
          </cell>
          <cell r="AD20">
            <v>-1.8398170762867316</v>
          </cell>
          <cell r="AE20">
            <v>-4.3271456225213445E-2</v>
          </cell>
          <cell r="AF20">
            <v>-1.9076608646084736E-4</v>
          </cell>
          <cell r="AG20">
            <v>1.4546628083465629</v>
          </cell>
          <cell r="AH20">
            <v>2.4163504304233863</v>
          </cell>
          <cell r="AI20">
            <v>-2.3193912137727812</v>
          </cell>
          <cell r="AJ20">
            <v>-1.6544656662002888</v>
          </cell>
          <cell r="AK20">
            <v>1.25631261198067</v>
          </cell>
          <cell r="AL20">
            <v>-1.4362563694174879</v>
          </cell>
          <cell r="AM20">
            <v>-0.64646013180308382</v>
          </cell>
          <cell r="AN20">
            <v>1.1874752378543629</v>
          </cell>
          <cell r="AO20">
            <v>5.2817387909207758</v>
          </cell>
          <cell r="AP20">
            <v>-3.4478230109742602</v>
          </cell>
          <cell r="AQ20">
            <v>-1.5424552579441309</v>
          </cell>
          <cell r="AR20">
            <v>4.7868195770331745</v>
          </cell>
          <cell r="AS20">
            <v>-0.8162440532803461</v>
          </cell>
          <cell r="AT20">
            <v>1.6143799835091732</v>
          </cell>
        </row>
        <row r="21">
          <cell r="Z21">
            <v>-0.66250000000002274</v>
          </cell>
          <cell r="AA21">
            <v>0.42500000000001137</v>
          </cell>
          <cell r="AB21">
            <v>-1.4624999999999915</v>
          </cell>
          <cell r="AC21">
            <v>0.58750000000000568</v>
          </cell>
          <cell r="AD21">
            <v>1.8625000000000256</v>
          </cell>
          <cell r="AE21">
            <v>4.3875000000000028</v>
          </cell>
          <cell r="AF21">
            <v>-1.8625000000000114</v>
          </cell>
          <cell r="AG21">
            <v>4.7250000000000085</v>
          </cell>
          <cell r="AH21">
            <v>2.1375000000000171</v>
          </cell>
          <cell r="AI21">
            <v>-1.9375000000000142</v>
          </cell>
          <cell r="AJ21">
            <v>-2.4749999999999801</v>
          </cell>
          <cell r="AK21">
            <v>4.0749999999999886</v>
          </cell>
          <cell r="AL21">
            <v>0.36249999999998295</v>
          </cell>
          <cell r="AM21">
            <v>-0.97500000000000853</v>
          </cell>
          <cell r="AN21">
            <v>-3.2750000000000057</v>
          </cell>
          <cell r="AO21">
            <v>6.2750000000000057</v>
          </cell>
          <cell r="AP21">
            <v>-0.6875</v>
          </cell>
          <cell r="AQ21">
            <v>-1.0499999999999829</v>
          </cell>
          <cell r="AR21">
            <v>4.2999999999999829</v>
          </cell>
          <cell r="AS21">
            <v>5.1875</v>
          </cell>
          <cell r="AT21">
            <v>0.50000000000001421</v>
          </cell>
        </row>
      </sheetData>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hyperlink" Target="http://www.banxico.org.mx/SieInternet/consultarDirectorioInternetAction.do?accion=consultarCuadro&amp;idCuadro=CF471&amp;sector=19&amp;locale=es" TargetMode="Externa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xml.rels><?xml version="1.0" encoding="UTF-8" standalone="yes"?>
<Relationships xmlns="http://schemas.openxmlformats.org/package/2006/relationships"><Relationship Id="rId1" Type="http://schemas.openxmlformats.org/officeDocument/2006/relationships/hyperlink" Target="http://www.economist.com/markets/indicator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K48"/>
  <sheetViews>
    <sheetView tabSelected="1" workbookViewId="0">
      <selection sqref="A1:Q59"/>
    </sheetView>
  </sheetViews>
  <sheetFormatPr baseColWidth="10" defaultColWidth="10.875" defaultRowHeight="15.75" x14ac:dyDescent="0.25"/>
  <cols>
    <col min="1" max="1" width="3.375" style="243" bestFit="1" customWidth="1"/>
    <col min="2" max="2" width="9" style="243" customWidth="1"/>
    <col min="3" max="16384" width="10.875" style="243"/>
  </cols>
  <sheetData>
    <row r="1" spans="1:11" ht="19.5" x14ac:dyDescent="0.3">
      <c r="A1" s="653" t="s">
        <v>1235</v>
      </c>
      <c r="B1" s="653"/>
      <c r="C1" s="653"/>
      <c r="D1" s="653"/>
      <c r="E1" s="653"/>
      <c r="F1" s="653"/>
      <c r="G1" s="653"/>
      <c r="H1" s="653"/>
      <c r="I1" s="653"/>
      <c r="J1" s="653"/>
      <c r="K1" s="653"/>
    </row>
    <row r="2" spans="1:11" ht="5.25" customHeight="1" x14ac:dyDescent="0.3">
      <c r="A2" s="285"/>
      <c r="B2" s="285"/>
      <c r="C2" s="285"/>
      <c r="D2" s="285"/>
      <c r="E2" s="285"/>
      <c r="F2" s="285"/>
      <c r="G2" s="285"/>
      <c r="H2" s="285"/>
      <c r="I2" s="285"/>
      <c r="J2" s="285"/>
      <c r="K2" s="285"/>
    </row>
    <row r="3" spans="1:11" ht="18.75" x14ac:dyDescent="0.3">
      <c r="A3" s="652" t="s">
        <v>1234</v>
      </c>
      <c r="B3" s="652"/>
      <c r="C3" s="652"/>
      <c r="D3" s="652"/>
      <c r="E3" s="652"/>
      <c r="F3" s="652"/>
      <c r="G3" s="652"/>
      <c r="H3" s="652"/>
      <c r="I3" s="652"/>
      <c r="J3" s="652"/>
      <c r="K3" s="652"/>
    </row>
    <row r="5" spans="1:11" ht="18.75" x14ac:dyDescent="0.3">
      <c r="A5" s="285" t="s">
        <v>1104</v>
      </c>
      <c r="B5" s="242" t="s">
        <v>1221</v>
      </c>
    </row>
    <row r="6" spans="1:11" x14ac:dyDescent="0.25">
      <c r="A6" s="287"/>
      <c r="B6" s="291" t="s">
        <v>767</v>
      </c>
      <c r="C6" s="283" t="s">
        <v>1217</v>
      </c>
      <c r="D6" s="292"/>
      <c r="E6" s="294"/>
    </row>
    <row r="7" spans="1:11" x14ac:dyDescent="0.25">
      <c r="A7" s="287"/>
      <c r="B7" s="283" t="s">
        <v>304</v>
      </c>
      <c r="C7" s="283" t="s">
        <v>1216</v>
      </c>
      <c r="D7" s="292"/>
      <c r="E7" s="294"/>
    </row>
    <row r="8" spans="1:11" x14ac:dyDescent="0.25">
      <c r="A8" s="287"/>
      <c r="B8" s="283" t="s">
        <v>768</v>
      </c>
      <c r="C8" s="291" t="s">
        <v>718</v>
      </c>
      <c r="D8" s="292"/>
      <c r="E8" s="294"/>
    </row>
    <row r="9" spans="1:11" x14ac:dyDescent="0.25">
      <c r="A9" s="287"/>
      <c r="B9" s="283" t="s">
        <v>310</v>
      </c>
      <c r="C9" s="283" t="s">
        <v>769</v>
      </c>
      <c r="D9" s="292"/>
      <c r="E9" s="294"/>
    </row>
    <row r="10" spans="1:11" x14ac:dyDescent="0.25">
      <c r="A10" s="287"/>
      <c r="B10" s="283" t="s">
        <v>775</v>
      </c>
      <c r="C10" s="291" t="s">
        <v>1222</v>
      </c>
      <c r="D10" s="292"/>
      <c r="E10" s="294"/>
    </row>
    <row r="11" spans="1:11" ht="9" customHeight="1" x14ac:dyDescent="0.25">
      <c r="A11" s="287"/>
      <c r="B11" s="293"/>
      <c r="C11" s="292"/>
      <c r="D11" s="292"/>
      <c r="E11" s="294"/>
    </row>
    <row r="12" spans="1:11" ht="18.75" x14ac:dyDescent="0.3">
      <c r="A12" s="285" t="s">
        <v>1105</v>
      </c>
      <c r="B12" s="288" t="s">
        <v>1223</v>
      </c>
    </row>
    <row r="13" spans="1:11" x14ac:dyDescent="0.25">
      <c r="A13" s="287"/>
      <c r="B13" s="283" t="s">
        <v>1224</v>
      </c>
      <c r="C13" s="283" t="s">
        <v>1219</v>
      </c>
      <c r="D13" s="291"/>
    </row>
    <row r="14" spans="1:11" x14ac:dyDescent="0.25">
      <c r="A14" s="287"/>
      <c r="B14" s="283" t="s">
        <v>779</v>
      </c>
      <c r="C14" s="283" t="s">
        <v>1183</v>
      </c>
      <c r="D14" s="291"/>
    </row>
    <row r="15" spans="1:11" x14ac:dyDescent="0.25">
      <c r="A15" s="287"/>
      <c r="B15" s="283" t="s">
        <v>1225</v>
      </c>
      <c r="C15" s="283" t="s">
        <v>1184</v>
      </c>
      <c r="D15" s="291"/>
    </row>
    <row r="16" spans="1:11" x14ac:dyDescent="0.25">
      <c r="A16" s="287"/>
      <c r="B16" s="283" t="s">
        <v>146</v>
      </c>
      <c r="C16" s="283" t="s">
        <v>1186</v>
      </c>
      <c r="D16" s="291"/>
    </row>
    <row r="17" spans="1:5" x14ac:dyDescent="0.25">
      <c r="A17" s="287"/>
      <c r="B17" s="283" t="s">
        <v>777</v>
      </c>
      <c r="C17" s="283" t="s">
        <v>1187</v>
      </c>
      <c r="D17" s="291"/>
    </row>
    <row r="18" spans="1:5" x14ac:dyDescent="0.25">
      <c r="A18" s="287"/>
      <c r="B18" s="283" t="s">
        <v>778</v>
      </c>
      <c r="C18" s="283" t="s">
        <v>1188</v>
      </c>
      <c r="D18" s="291"/>
    </row>
    <row r="19" spans="1:5" x14ac:dyDescent="0.25">
      <c r="A19" s="287"/>
      <c r="B19" s="283" t="s">
        <v>147</v>
      </c>
      <c r="C19" s="283" t="s">
        <v>1189</v>
      </c>
      <c r="D19" s="291"/>
    </row>
    <row r="20" spans="1:5" x14ac:dyDescent="0.25">
      <c r="A20" s="287"/>
      <c r="B20" s="283" t="s">
        <v>783</v>
      </c>
      <c r="C20" s="283" t="s">
        <v>1190</v>
      </c>
      <c r="D20" s="291"/>
    </row>
    <row r="21" spans="1:5" x14ac:dyDescent="0.25">
      <c r="A21" s="287"/>
      <c r="B21" s="283" t="s">
        <v>951</v>
      </c>
      <c r="C21" s="283" t="s">
        <v>1226</v>
      </c>
      <c r="D21" s="291"/>
    </row>
    <row r="22" spans="1:5" x14ac:dyDescent="0.25">
      <c r="A22" s="287"/>
      <c r="B22" s="283" t="s">
        <v>129</v>
      </c>
      <c r="C22" s="283" t="s">
        <v>1191</v>
      </c>
      <c r="D22" s="291"/>
    </row>
    <row r="23" spans="1:5" x14ac:dyDescent="0.25">
      <c r="A23" s="287"/>
      <c r="B23" s="283" t="s">
        <v>782</v>
      </c>
      <c r="C23" s="283" t="s">
        <v>1192</v>
      </c>
      <c r="D23" s="291"/>
    </row>
    <row r="24" spans="1:5" x14ac:dyDescent="0.25">
      <c r="A24" s="287"/>
      <c r="B24" s="283" t="s">
        <v>784</v>
      </c>
      <c r="C24" s="283" t="s">
        <v>1193</v>
      </c>
      <c r="D24" s="291"/>
    </row>
    <row r="25" spans="1:5" x14ac:dyDescent="0.25">
      <c r="A25" s="287"/>
      <c r="B25" s="283" t="s">
        <v>1227</v>
      </c>
      <c r="C25" s="283" t="s">
        <v>1228</v>
      </c>
      <c r="D25" s="291"/>
    </row>
    <row r="26" spans="1:5" x14ac:dyDescent="0.25">
      <c r="A26" s="287"/>
      <c r="B26" s="283" t="s">
        <v>51</v>
      </c>
      <c r="C26" s="283" t="s">
        <v>1229</v>
      </c>
      <c r="D26" s="291"/>
    </row>
    <row r="27" spans="1:5" ht="10.5" customHeight="1" x14ac:dyDescent="0.25">
      <c r="A27" s="287"/>
      <c r="B27" s="293"/>
      <c r="C27" s="293"/>
      <c r="D27" s="292"/>
    </row>
    <row r="28" spans="1:5" ht="18.75" x14ac:dyDescent="0.3">
      <c r="A28" s="285" t="s">
        <v>1230</v>
      </c>
      <c r="B28" s="288" t="s">
        <v>1231</v>
      </c>
    </row>
    <row r="29" spans="1:5" x14ac:dyDescent="0.25">
      <c r="A29" s="287"/>
      <c r="B29" s="283" t="s">
        <v>1194</v>
      </c>
      <c r="C29" s="283" t="s">
        <v>1196</v>
      </c>
      <c r="D29" s="292"/>
      <c r="E29" s="292"/>
    </row>
    <row r="30" spans="1:5" x14ac:dyDescent="0.25">
      <c r="A30" s="287"/>
      <c r="B30" s="283" t="s">
        <v>1195</v>
      </c>
      <c r="C30" s="283" t="s">
        <v>1197</v>
      </c>
      <c r="D30" s="292"/>
      <c r="E30" s="292"/>
    </row>
    <row r="31" spans="1:5" x14ac:dyDescent="0.25">
      <c r="A31" s="287"/>
      <c r="B31" s="283" t="s">
        <v>789</v>
      </c>
      <c r="C31" s="283" t="s">
        <v>785</v>
      </c>
      <c r="D31" s="292"/>
      <c r="E31" s="292"/>
    </row>
    <row r="32" spans="1:5" x14ac:dyDescent="0.25">
      <c r="A32" s="287"/>
      <c r="B32" s="283" t="s">
        <v>45</v>
      </c>
      <c r="C32" s="283" t="s">
        <v>1198</v>
      </c>
      <c r="D32" s="292"/>
      <c r="E32" s="292"/>
    </row>
    <row r="33" spans="1:5" x14ac:dyDescent="0.25">
      <c r="A33" s="287"/>
      <c r="B33" s="283" t="s">
        <v>21</v>
      </c>
      <c r="C33" s="283" t="s">
        <v>1199</v>
      </c>
      <c r="D33" s="292"/>
      <c r="E33" s="292"/>
    </row>
    <row r="34" spans="1:5" x14ac:dyDescent="0.25">
      <c r="A34" s="287"/>
      <c r="B34" s="283" t="s">
        <v>23</v>
      </c>
      <c r="C34" s="283" t="s">
        <v>1200</v>
      </c>
      <c r="D34" s="292"/>
      <c r="E34" s="292"/>
    </row>
    <row r="35" spans="1:5" x14ac:dyDescent="0.25">
      <c r="A35" s="287"/>
      <c r="B35" s="283" t="s">
        <v>19</v>
      </c>
      <c r="C35" s="283" t="s">
        <v>1201</v>
      </c>
      <c r="D35" s="292"/>
      <c r="E35" s="292"/>
    </row>
    <row r="36" spans="1:5" x14ac:dyDescent="0.25">
      <c r="A36" s="287"/>
      <c r="B36" s="283" t="s">
        <v>1202</v>
      </c>
      <c r="C36" s="283" t="s">
        <v>1203</v>
      </c>
      <c r="D36" s="292"/>
      <c r="E36" s="292"/>
    </row>
    <row r="37" spans="1:5" x14ac:dyDescent="0.25">
      <c r="A37" s="287"/>
      <c r="B37" s="283" t="s">
        <v>0</v>
      </c>
      <c r="C37" s="283" t="s">
        <v>1204</v>
      </c>
      <c r="D37" s="292"/>
      <c r="E37" s="292"/>
    </row>
    <row r="38" spans="1:5" x14ac:dyDescent="0.25">
      <c r="A38" s="287"/>
      <c r="B38" s="283" t="s">
        <v>953</v>
      </c>
      <c r="C38" s="283" t="s">
        <v>1206</v>
      </c>
      <c r="D38" s="292"/>
      <c r="E38" s="292"/>
    </row>
    <row r="39" spans="1:5" x14ac:dyDescent="0.25">
      <c r="A39" s="287"/>
      <c r="B39" s="283" t="s">
        <v>788</v>
      </c>
      <c r="C39" s="283" t="s">
        <v>1232</v>
      </c>
      <c r="D39" s="292"/>
      <c r="E39" s="292"/>
    </row>
    <row r="40" spans="1:5" x14ac:dyDescent="0.25">
      <c r="A40" s="287"/>
      <c r="B40" s="283" t="s">
        <v>1205</v>
      </c>
      <c r="C40" s="283" t="s">
        <v>1208</v>
      </c>
      <c r="D40" s="292"/>
      <c r="E40" s="292"/>
    </row>
    <row r="41" spans="1:5" x14ac:dyDescent="0.25">
      <c r="A41" s="287"/>
      <c r="B41" s="283" t="s">
        <v>1207</v>
      </c>
      <c r="C41" s="283" t="s">
        <v>1210</v>
      </c>
      <c r="D41" s="292"/>
      <c r="E41" s="292"/>
    </row>
    <row r="42" spans="1:5" x14ac:dyDescent="0.25">
      <c r="A42" s="287"/>
      <c r="B42" s="283" t="s">
        <v>1209</v>
      </c>
      <c r="C42" s="283" t="s">
        <v>1211</v>
      </c>
      <c r="D42" s="292"/>
      <c r="E42" s="292"/>
    </row>
    <row r="43" spans="1:5" ht="7.5" customHeight="1" x14ac:dyDescent="0.25">
      <c r="A43" s="287"/>
      <c r="B43" s="293"/>
      <c r="C43" s="293"/>
      <c r="D43" s="292"/>
      <c r="E43" s="292"/>
    </row>
    <row r="44" spans="1:5" ht="18.75" x14ac:dyDescent="0.3">
      <c r="A44" s="285" t="s">
        <v>1107</v>
      </c>
      <c r="B44" s="288" t="s">
        <v>1233</v>
      </c>
    </row>
    <row r="45" spans="1:5" x14ac:dyDescent="0.25">
      <c r="A45" s="287"/>
      <c r="B45" s="283" t="s">
        <v>811</v>
      </c>
      <c r="C45" s="283" t="s">
        <v>1212</v>
      </c>
    </row>
    <row r="46" spans="1:5" x14ac:dyDescent="0.25">
      <c r="A46" s="287"/>
      <c r="B46" s="283" t="s">
        <v>949</v>
      </c>
      <c r="C46" s="283" t="s">
        <v>1215</v>
      </c>
    </row>
    <row r="47" spans="1:5" x14ac:dyDescent="0.25">
      <c r="A47" s="287"/>
    </row>
    <row r="48" spans="1:5" x14ac:dyDescent="0.25">
      <c r="A48" s="287"/>
    </row>
  </sheetData>
  <sheetProtection password="DD17" sheet="1" objects="1" scenarios="1" selectLockedCells="1"/>
  <mergeCells count="2">
    <mergeCell ref="A3:K3"/>
    <mergeCell ref="A1:K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pageSetUpPr fitToPage="1"/>
  </sheetPr>
  <dimension ref="A1:AW80"/>
  <sheetViews>
    <sheetView workbookViewId="0">
      <selection activeCell="F2" sqref="F2"/>
    </sheetView>
  </sheetViews>
  <sheetFormatPr baseColWidth="10" defaultColWidth="10.875" defaultRowHeight="15.75" x14ac:dyDescent="0.25"/>
  <cols>
    <col min="1" max="1" width="15.125" style="243" customWidth="1"/>
    <col min="2" max="24" width="10.875" style="243"/>
    <col min="25" max="25" width="20.125" style="243" customWidth="1"/>
    <col min="26" max="43" width="4.625" style="243" bestFit="1" customWidth="1"/>
    <col min="44" max="44" width="8.375" style="243" bestFit="1" customWidth="1"/>
    <col min="45" max="45" width="8.625" style="243" bestFit="1" customWidth="1"/>
    <col min="46" max="46" width="7.375" style="243" customWidth="1"/>
    <col min="47" max="47" width="8.125" style="243" customWidth="1"/>
    <col min="48" max="48" width="3.125" style="243" customWidth="1"/>
    <col min="49" max="49" width="9.125" style="243" customWidth="1"/>
    <col min="50" max="16384" width="10.875" style="243"/>
  </cols>
  <sheetData>
    <row r="1" spans="1:22" s="35" customFormat="1" ht="11.25" x14ac:dyDescent="0.2">
      <c r="A1" s="93" t="s">
        <v>956</v>
      </c>
    </row>
    <row r="2" spans="1:22" s="35" customFormat="1" ht="66.75" customHeight="1" x14ac:dyDescent="0.2">
      <c r="A2" s="448" t="s">
        <v>311</v>
      </c>
      <c r="B2" s="515" t="s">
        <v>1031</v>
      </c>
      <c r="C2" s="515" t="s">
        <v>1032</v>
      </c>
      <c r="D2" s="515" t="s">
        <v>1033</v>
      </c>
      <c r="E2" s="515" t="s">
        <v>1034</v>
      </c>
      <c r="F2" s="515" t="s">
        <v>1007</v>
      </c>
      <c r="G2" s="515" t="s">
        <v>774</v>
      </c>
      <c r="H2" s="515" t="s">
        <v>1008</v>
      </c>
      <c r="I2" s="515" t="s">
        <v>1035</v>
      </c>
      <c r="J2" s="515" t="s">
        <v>1036</v>
      </c>
      <c r="K2" s="515" t="s">
        <v>1037</v>
      </c>
      <c r="L2" s="515" t="s">
        <v>1038</v>
      </c>
      <c r="M2" s="515" t="s">
        <v>1039</v>
      </c>
      <c r="N2" s="515" t="s">
        <v>1040</v>
      </c>
      <c r="O2" s="515" t="s">
        <v>1041</v>
      </c>
      <c r="P2" s="515" t="s">
        <v>1042</v>
      </c>
      <c r="Q2" s="515" t="s">
        <v>1043</v>
      </c>
      <c r="R2" s="515" t="s">
        <v>1044</v>
      </c>
      <c r="S2" s="515" t="s">
        <v>1045</v>
      </c>
      <c r="T2" s="515" t="s">
        <v>1046</v>
      </c>
      <c r="U2" s="515" t="s">
        <v>1047</v>
      </c>
      <c r="V2" s="515" t="s">
        <v>1048</v>
      </c>
    </row>
    <row r="3" spans="1:22" s="35" customFormat="1" ht="11.25" x14ac:dyDescent="0.2">
      <c r="A3" s="507">
        <v>1993</v>
      </c>
      <c r="B3" s="240">
        <v>5566145209.2285976</v>
      </c>
      <c r="C3" s="517">
        <v>224116884.228596</v>
      </c>
      <c r="D3" s="517">
        <v>362035847</v>
      </c>
      <c r="E3" s="517">
        <v>67387251.99999997</v>
      </c>
      <c r="F3" s="517">
        <v>365600662</v>
      </c>
      <c r="G3" s="517">
        <v>1011034296.000001</v>
      </c>
      <c r="H3" s="517">
        <v>698923551</v>
      </c>
      <c r="I3" s="517">
        <v>382253196.00000024</v>
      </c>
      <c r="J3" s="517">
        <v>128423857</v>
      </c>
      <c r="K3" s="517">
        <v>234510209.99999997</v>
      </c>
      <c r="L3" s="517">
        <v>591534009</v>
      </c>
      <c r="M3" s="517">
        <v>220282837</v>
      </c>
      <c r="N3" s="517">
        <v>23412730</v>
      </c>
      <c r="O3" s="517">
        <v>170018612.00000027</v>
      </c>
      <c r="P3" s="517">
        <v>286616050.00000024</v>
      </c>
      <c r="Q3" s="517">
        <v>213647717.99999976</v>
      </c>
      <c r="R3" s="517">
        <v>28992230</v>
      </c>
      <c r="S3" s="517">
        <v>209374988</v>
      </c>
      <c r="T3" s="517">
        <v>177338215</v>
      </c>
      <c r="U3" s="517">
        <v>326582949</v>
      </c>
      <c r="V3" s="517">
        <v>-155940884.00000024</v>
      </c>
    </row>
    <row r="4" spans="1:22" s="35" customFormat="1" ht="11.25" x14ac:dyDescent="0.2">
      <c r="A4" s="507">
        <v>1994</v>
      </c>
      <c r="B4" s="240">
        <v>5833168471.0947151</v>
      </c>
      <c r="C4" s="517">
        <v>233737660.09471449</v>
      </c>
      <c r="D4" s="517">
        <v>365921124.99999976</v>
      </c>
      <c r="E4" s="517">
        <v>72077501.99999997</v>
      </c>
      <c r="F4" s="517">
        <v>411612675</v>
      </c>
      <c r="G4" s="517">
        <v>1044357218</v>
      </c>
      <c r="H4" s="517">
        <v>762669021.00000024</v>
      </c>
      <c r="I4" s="517">
        <v>408631695.00000024</v>
      </c>
      <c r="J4" s="517">
        <v>132696090</v>
      </c>
      <c r="K4" s="517">
        <v>261197077</v>
      </c>
      <c r="L4" s="517">
        <v>613074318</v>
      </c>
      <c r="M4" s="517">
        <v>226861603</v>
      </c>
      <c r="N4" s="517">
        <v>23790626</v>
      </c>
      <c r="O4" s="517">
        <v>171078256.99999976</v>
      </c>
      <c r="P4" s="517">
        <v>292666773</v>
      </c>
      <c r="Q4" s="517">
        <v>217900603</v>
      </c>
      <c r="R4" s="517">
        <v>29127769.999999974</v>
      </c>
      <c r="S4" s="517">
        <v>222196344</v>
      </c>
      <c r="T4" s="517">
        <v>184413974</v>
      </c>
      <c r="U4" s="517">
        <v>332363791</v>
      </c>
      <c r="V4" s="517">
        <v>-173205651</v>
      </c>
    </row>
    <row r="5" spans="1:22" s="35" customFormat="1" ht="11.25" x14ac:dyDescent="0.2">
      <c r="A5" s="507">
        <v>1995</v>
      </c>
      <c r="B5" s="240">
        <v>5469907574.8389072</v>
      </c>
      <c r="C5" s="517">
        <v>236946647.83890697</v>
      </c>
      <c r="D5" s="517">
        <v>360771643.99999994</v>
      </c>
      <c r="E5" s="517">
        <v>73576372</v>
      </c>
      <c r="F5" s="517">
        <v>306725379.99999976</v>
      </c>
      <c r="G5" s="517">
        <v>986872746.00000072</v>
      </c>
      <c r="H5" s="517">
        <v>661860113</v>
      </c>
      <c r="I5" s="517">
        <v>384282018</v>
      </c>
      <c r="J5" s="517">
        <v>118369920</v>
      </c>
      <c r="K5" s="517">
        <v>238077623</v>
      </c>
      <c r="L5" s="517">
        <v>629440559.99999976</v>
      </c>
      <c r="M5" s="517">
        <v>214478923</v>
      </c>
      <c r="N5" s="517">
        <v>21389268</v>
      </c>
      <c r="O5" s="517">
        <v>163717392</v>
      </c>
      <c r="P5" s="517">
        <v>301192073</v>
      </c>
      <c r="Q5" s="517">
        <v>210910796</v>
      </c>
      <c r="R5" s="517">
        <v>26712601</v>
      </c>
      <c r="S5" s="517">
        <v>197777574.00000024</v>
      </c>
      <c r="T5" s="517">
        <v>162475768</v>
      </c>
      <c r="U5" s="517">
        <v>329298714.99999976</v>
      </c>
      <c r="V5" s="517">
        <v>-154968559</v>
      </c>
    </row>
    <row r="6" spans="1:22" s="35" customFormat="1" ht="11.25" x14ac:dyDescent="0.2">
      <c r="A6" s="507">
        <v>1996</v>
      </c>
      <c r="B6" s="240">
        <v>5770361965.9770679</v>
      </c>
      <c r="C6" s="517">
        <v>244721480.97706825</v>
      </c>
      <c r="D6" s="517">
        <v>395101215.00000024</v>
      </c>
      <c r="E6" s="517">
        <v>77121397</v>
      </c>
      <c r="F6" s="517">
        <v>339151779</v>
      </c>
      <c r="G6" s="517">
        <v>1089782949.0000024</v>
      </c>
      <c r="H6" s="517">
        <v>734165690.00000024</v>
      </c>
      <c r="I6" s="517">
        <v>409900583</v>
      </c>
      <c r="J6" s="517">
        <v>113152635.99999994</v>
      </c>
      <c r="K6" s="517">
        <v>219338314.99999976</v>
      </c>
      <c r="L6" s="517">
        <v>651012897</v>
      </c>
      <c r="M6" s="517">
        <v>220289641</v>
      </c>
      <c r="N6" s="517">
        <v>22167656</v>
      </c>
      <c r="O6" s="517">
        <v>172350829</v>
      </c>
      <c r="P6" s="517">
        <v>308753423.99999976</v>
      </c>
      <c r="Q6" s="517">
        <v>207905220.99999976</v>
      </c>
      <c r="R6" s="517">
        <v>25998428</v>
      </c>
      <c r="S6" s="517">
        <v>202963094</v>
      </c>
      <c r="T6" s="517">
        <v>159017009</v>
      </c>
      <c r="U6" s="517">
        <v>324198646.00000024</v>
      </c>
      <c r="V6" s="517">
        <v>-146730924</v>
      </c>
    </row>
    <row r="7" spans="1:22" s="35" customFormat="1" ht="11.25" x14ac:dyDescent="0.2">
      <c r="A7" s="507">
        <v>1997</v>
      </c>
      <c r="B7" s="240">
        <v>6188874230.5937252</v>
      </c>
      <c r="C7" s="517">
        <v>249557338.59372577</v>
      </c>
      <c r="D7" s="517">
        <v>414697515</v>
      </c>
      <c r="E7" s="517">
        <v>81833290</v>
      </c>
      <c r="F7" s="517">
        <v>388465073</v>
      </c>
      <c r="G7" s="517">
        <v>1203978818.9999976</v>
      </c>
      <c r="H7" s="517">
        <v>834428208</v>
      </c>
      <c r="I7" s="517">
        <v>443434819</v>
      </c>
      <c r="J7" s="517">
        <v>129251234.99999999</v>
      </c>
      <c r="K7" s="517">
        <v>210601646.00000027</v>
      </c>
      <c r="L7" s="517">
        <v>668833857</v>
      </c>
      <c r="M7" s="517">
        <v>229172289</v>
      </c>
      <c r="N7" s="517">
        <v>24510429</v>
      </c>
      <c r="O7" s="517">
        <v>175689688</v>
      </c>
      <c r="P7" s="517">
        <v>317385213</v>
      </c>
      <c r="Q7" s="517">
        <v>211908437.00000027</v>
      </c>
      <c r="R7" s="517">
        <v>27469060.00000003</v>
      </c>
      <c r="S7" s="517">
        <v>216352365.99999973</v>
      </c>
      <c r="T7" s="517">
        <v>169384483</v>
      </c>
      <c r="U7" s="517">
        <v>331833081</v>
      </c>
      <c r="V7" s="517">
        <v>-139912616.00000027</v>
      </c>
    </row>
    <row r="8" spans="1:22" s="35" customFormat="1" ht="11.25" x14ac:dyDescent="0.2">
      <c r="A8" s="507">
        <v>1998</v>
      </c>
      <c r="B8" s="240">
        <v>6495772648.9337769</v>
      </c>
      <c r="C8" s="517">
        <v>254615045.93377623</v>
      </c>
      <c r="D8" s="517">
        <v>424200266</v>
      </c>
      <c r="E8" s="517">
        <v>86157339</v>
      </c>
      <c r="F8" s="517">
        <v>414164241.00000024</v>
      </c>
      <c r="G8" s="517">
        <v>1290617077</v>
      </c>
      <c r="H8" s="517">
        <v>890068896.99999976</v>
      </c>
      <c r="I8" s="517">
        <v>469706068</v>
      </c>
      <c r="J8" s="517">
        <v>150997082</v>
      </c>
      <c r="K8" s="517">
        <v>221827208</v>
      </c>
      <c r="L8" s="517">
        <v>682196910</v>
      </c>
      <c r="M8" s="517">
        <v>237579267</v>
      </c>
      <c r="N8" s="517">
        <v>24940845.000000026</v>
      </c>
      <c r="O8" s="517">
        <v>185213956</v>
      </c>
      <c r="P8" s="517">
        <v>327827460</v>
      </c>
      <c r="Q8" s="517">
        <v>216780902.99999973</v>
      </c>
      <c r="R8" s="517">
        <v>28846772</v>
      </c>
      <c r="S8" s="517">
        <v>222725485</v>
      </c>
      <c r="T8" s="517">
        <v>178536063.99999976</v>
      </c>
      <c r="U8" s="517">
        <v>328812853</v>
      </c>
      <c r="V8" s="517">
        <v>-140041090</v>
      </c>
    </row>
    <row r="9" spans="1:22" s="35" customFormat="1" ht="11.25" x14ac:dyDescent="0.2">
      <c r="A9" s="507">
        <v>1999</v>
      </c>
      <c r="B9" s="240">
        <v>6727997505.5214224</v>
      </c>
      <c r="C9" s="517">
        <v>265025375.52142149</v>
      </c>
      <c r="D9" s="517">
        <v>408033235</v>
      </c>
      <c r="E9" s="517">
        <v>94148928</v>
      </c>
      <c r="F9" s="517">
        <v>436728629.0000003</v>
      </c>
      <c r="G9" s="517">
        <v>1347594109</v>
      </c>
      <c r="H9" s="517">
        <v>945163196.00000119</v>
      </c>
      <c r="I9" s="517">
        <v>492362617</v>
      </c>
      <c r="J9" s="517">
        <v>163021431.99999976</v>
      </c>
      <c r="K9" s="517">
        <v>216257657.99999976</v>
      </c>
      <c r="L9" s="517">
        <v>702521437.00000024</v>
      </c>
      <c r="M9" s="517">
        <v>242794690</v>
      </c>
      <c r="N9" s="517">
        <v>24350780.000000022</v>
      </c>
      <c r="O9" s="517">
        <v>191358530.00000003</v>
      </c>
      <c r="P9" s="517">
        <v>340473104</v>
      </c>
      <c r="Q9" s="517">
        <v>219920446</v>
      </c>
      <c r="R9" s="517">
        <v>29455727</v>
      </c>
      <c r="S9" s="517">
        <v>223008476.99999976</v>
      </c>
      <c r="T9" s="517">
        <v>187866291.99999976</v>
      </c>
      <c r="U9" s="517">
        <v>335941081</v>
      </c>
      <c r="V9" s="517">
        <v>-138028238</v>
      </c>
    </row>
    <row r="10" spans="1:22" s="35" customFormat="1" ht="11.25" x14ac:dyDescent="0.2">
      <c r="A10" s="507">
        <v>2000</v>
      </c>
      <c r="B10" s="240">
        <v>7129216054.1983471</v>
      </c>
      <c r="C10" s="517">
        <v>269225087.198349</v>
      </c>
      <c r="D10" s="517">
        <v>417502427</v>
      </c>
      <c r="E10" s="517">
        <v>95112366.00000006</v>
      </c>
      <c r="F10" s="517">
        <v>462237384.99999994</v>
      </c>
      <c r="G10" s="517">
        <v>1435062519.0000026</v>
      </c>
      <c r="H10" s="517">
        <v>1075386085.9999971</v>
      </c>
      <c r="I10" s="517">
        <v>521270760</v>
      </c>
      <c r="J10" s="517">
        <v>182979113</v>
      </c>
      <c r="K10" s="517">
        <v>210290214</v>
      </c>
      <c r="L10" s="517">
        <v>728877156</v>
      </c>
      <c r="M10" s="517">
        <v>255527789</v>
      </c>
      <c r="N10" s="517">
        <v>25334090.000000026</v>
      </c>
      <c r="O10" s="517">
        <v>198075656.00000024</v>
      </c>
      <c r="P10" s="517">
        <v>352353248</v>
      </c>
      <c r="Q10" s="517">
        <v>224103410</v>
      </c>
      <c r="R10" s="517">
        <v>30434139</v>
      </c>
      <c r="S10" s="517">
        <v>231723891</v>
      </c>
      <c r="T10" s="517">
        <v>198707881.99999973</v>
      </c>
      <c r="U10" s="517">
        <v>346456001</v>
      </c>
      <c r="V10" s="517">
        <v>-131443165</v>
      </c>
    </row>
    <row r="11" spans="1:22" s="35" customFormat="1" ht="11.25" x14ac:dyDescent="0.2">
      <c r="A11" s="507">
        <v>2001</v>
      </c>
      <c r="B11" s="240">
        <v>7061291990.1275673</v>
      </c>
      <c r="C11" s="517">
        <v>278237349.12757075</v>
      </c>
      <c r="D11" s="517">
        <v>422664710</v>
      </c>
      <c r="E11" s="517">
        <v>94408170</v>
      </c>
      <c r="F11" s="517">
        <v>446659650.99999976</v>
      </c>
      <c r="G11" s="517">
        <v>1379558974.0000024</v>
      </c>
      <c r="H11" s="517">
        <v>1051253872</v>
      </c>
      <c r="I11" s="517">
        <v>518398793</v>
      </c>
      <c r="J11" s="517">
        <v>193312826</v>
      </c>
      <c r="K11" s="517">
        <v>205013875</v>
      </c>
      <c r="L11" s="517">
        <v>749991454</v>
      </c>
      <c r="M11" s="517">
        <v>253410935</v>
      </c>
      <c r="N11" s="517">
        <v>24960848.000000022</v>
      </c>
      <c r="O11" s="517">
        <v>196727090.00000027</v>
      </c>
      <c r="P11" s="517">
        <v>361289424</v>
      </c>
      <c r="Q11" s="517">
        <v>232471236</v>
      </c>
      <c r="R11" s="517">
        <v>30107502</v>
      </c>
      <c r="S11" s="517">
        <v>222809063.99999997</v>
      </c>
      <c r="T11" s="517">
        <v>204117682.00000024</v>
      </c>
      <c r="U11" s="517">
        <v>321836047.9999997</v>
      </c>
      <c r="V11" s="517">
        <v>-125937513</v>
      </c>
    </row>
    <row r="12" spans="1:22" s="35" customFormat="1" ht="11.25" x14ac:dyDescent="0.2">
      <c r="A12" s="507">
        <v>2002</v>
      </c>
      <c r="B12" s="240">
        <v>7067559258.9572468</v>
      </c>
      <c r="C12" s="517">
        <v>277592193.95724648</v>
      </c>
      <c r="D12" s="517">
        <v>423155877</v>
      </c>
      <c r="E12" s="517">
        <v>92958571.00000003</v>
      </c>
      <c r="F12" s="517">
        <v>455546135</v>
      </c>
      <c r="G12" s="517">
        <v>1364693366</v>
      </c>
      <c r="H12" s="517">
        <v>1055078600.0000012</v>
      </c>
      <c r="I12" s="517">
        <v>515006533.9999997</v>
      </c>
      <c r="J12" s="517">
        <v>195760255.99999976</v>
      </c>
      <c r="K12" s="517">
        <v>193044338.00000027</v>
      </c>
      <c r="L12" s="517">
        <v>771281526</v>
      </c>
      <c r="M12" s="517">
        <v>254738835</v>
      </c>
      <c r="N12" s="517">
        <v>25116900</v>
      </c>
      <c r="O12" s="517">
        <v>196011239</v>
      </c>
      <c r="P12" s="517">
        <v>370849700.99999976</v>
      </c>
      <c r="Q12" s="517">
        <v>226854078</v>
      </c>
      <c r="R12" s="517">
        <v>30768108</v>
      </c>
      <c r="S12" s="517">
        <v>214425840.00000024</v>
      </c>
      <c r="T12" s="517">
        <v>208069321</v>
      </c>
      <c r="U12" s="517">
        <v>315488016.99999976</v>
      </c>
      <c r="V12" s="517">
        <v>-118880177</v>
      </c>
    </row>
    <row r="13" spans="1:22" s="35" customFormat="1" ht="11.25" x14ac:dyDescent="0.2">
      <c r="A13" s="507">
        <v>2003</v>
      </c>
      <c r="B13" s="240">
        <v>7162773265.9999981</v>
      </c>
      <c r="C13" s="517">
        <v>285751473</v>
      </c>
      <c r="D13" s="517">
        <v>443195160</v>
      </c>
      <c r="E13" s="517">
        <v>95341361.000000119</v>
      </c>
      <c r="F13" s="517">
        <v>470217138</v>
      </c>
      <c r="G13" s="517">
        <v>1345383266</v>
      </c>
      <c r="H13" s="517">
        <v>1092779493</v>
      </c>
      <c r="I13" s="517">
        <v>514969353</v>
      </c>
      <c r="J13" s="517">
        <v>199192741</v>
      </c>
      <c r="K13" s="517">
        <v>193370346.99999976</v>
      </c>
      <c r="L13" s="517">
        <v>796264184.00000024</v>
      </c>
      <c r="M13" s="517">
        <v>258878273</v>
      </c>
      <c r="N13" s="517">
        <v>26462883</v>
      </c>
      <c r="O13" s="517">
        <v>194903246</v>
      </c>
      <c r="P13" s="517">
        <v>376383616</v>
      </c>
      <c r="Q13" s="517">
        <v>223302801</v>
      </c>
      <c r="R13" s="517">
        <v>30528532.000000022</v>
      </c>
      <c r="S13" s="517">
        <v>212505644.00000027</v>
      </c>
      <c r="T13" s="517">
        <v>206611209.00000024</v>
      </c>
      <c r="U13" s="517">
        <v>317119802</v>
      </c>
      <c r="V13" s="517">
        <v>-120387256.00000001</v>
      </c>
    </row>
    <row r="14" spans="1:22" s="35" customFormat="1" ht="11.25" x14ac:dyDescent="0.2">
      <c r="A14" s="507">
        <v>2004</v>
      </c>
      <c r="B14" s="240">
        <v>7452927482.2640228</v>
      </c>
      <c r="C14" s="517">
        <v>292805623.26402074</v>
      </c>
      <c r="D14" s="517">
        <v>449094221.9999997</v>
      </c>
      <c r="E14" s="517">
        <v>99152752.00000003</v>
      </c>
      <c r="F14" s="517">
        <v>495166164</v>
      </c>
      <c r="G14" s="517">
        <v>1398307418</v>
      </c>
      <c r="H14" s="517">
        <v>1168453325</v>
      </c>
      <c r="I14" s="517">
        <v>542552988.00000024</v>
      </c>
      <c r="J14" s="517">
        <v>222587663</v>
      </c>
      <c r="K14" s="517">
        <v>212794844</v>
      </c>
      <c r="L14" s="517">
        <v>827234142</v>
      </c>
      <c r="M14" s="517">
        <v>271412529</v>
      </c>
      <c r="N14" s="517">
        <v>28353954</v>
      </c>
      <c r="O14" s="517">
        <v>202084961.00000024</v>
      </c>
      <c r="P14" s="517">
        <v>379382647</v>
      </c>
      <c r="Q14" s="517">
        <v>224106329</v>
      </c>
      <c r="R14" s="517">
        <v>31979559</v>
      </c>
      <c r="S14" s="517">
        <v>219887109</v>
      </c>
      <c r="T14" s="517">
        <v>210492141</v>
      </c>
      <c r="U14" s="517">
        <v>312847875</v>
      </c>
      <c r="V14" s="517">
        <v>-135768763</v>
      </c>
    </row>
    <row r="15" spans="1:22" s="35" customFormat="1" ht="11.25" x14ac:dyDescent="0.2">
      <c r="A15" s="507">
        <v>2005</v>
      </c>
      <c r="B15" s="240">
        <v>7691439131.2508621</v>
      </c>
      <c r="C15" s="517">
        <v>285239601.2508623</v>
      </c>
      <c r="D15" s="517">
        <v>447733923</v>
      </c>
      <c r="E15" s="517">
        <v>101116866.00000001</v>
      </c>
      <c r="F15" s="517">
        <v>514234427.99999994</v>
      </c>
      <c r="G15" s="517">
        <v>1448138988</v>
      </c>
      <c r="H15" s="517">
        <v>1221964020.0000026</v>
      </c>
      <c r="I15" s="517">
        <v>561954711.00000024</v>
      </c>
      <c r="J15" s="517">
        <v>241679542.00000003</v>
      </c>
      <c r="K15" s="517">
        <v>261479911</v>
      </c>
      <c r="L15" s="517">
        <v>845954209</v>
      </c>
      <c r="M15" s="517">
        <v>281175244.99999976</v>
      </c>
      <c r="N15" s="517">
        <v>29712629</v>
      </c>
      <c r="O15" s="517">
        <v>209389796.00000027</v>
      </c>
      <c r="P15" s="517">
        <v>387489099</v>
      </c>
      <c r="Q15" s="517">
        <v>228036007.99999973</v>
      </c>
      <c r="R15" s="517">
        <v>32202265</v>
      </c>
      <c r="S15" s="517">
        <v>221545442.00000024</v>
      </c>
      <c r="T15" s="517">
        <v>215135505</v>
      </c>
      <c r="U15" s="517">
        <v>319451670.99999976</v>
      </c>
      <c r="V15" s="517">
        <v>-162194728</v>
      </c>
    </row>
    <row r="16" spans="1:22" s="35" customFormat="1" ht="11.25" x14ac:dyDescent="0.2">
      <c r="A16" s="507">
        <v>2006</v>
      </c>
      <c r="B16" s="240">
        <v>8087771890.5076847</v>
      </c>
      <c r="C16" s="517">
        <v>303305213.50768697</v>
      </c>
      <c r="D16" s="517">
        <v>453881427</v>
      </c>
      <c r="E16" s="517">
        <v>113449511</v>
      </c>
      <c r="F16" s="517">
        <v>554193968</v>
      </c>
      <c r="G16" s="517">
        <v>1533893943</v>
      </c>
      <c r="H16" s="517">
        <v>1301301456</v>
      </c>
      <c r="I16" s="517">
        <v>594517799</v>
      </c>
      <c r="J16" s="517">
        <v>267439241</v>
      </c>
      <c r="K16" s="517">
        <v>304060024</v>
      </c>
      <c r="L16" s="517">
        <v>881047318</v>
      </c>
      <c r="M16" s="517">
        <v>289552008</v>
      </c>
      <c r="N16" s="517">
        <v>35675113</v>
      </c>
      <c r="O16" s="517">
        <v>217093149.99999976</v>
      </c>
      <c r="P16" s="517">
        <v>387829983</v>
      </c>
      <c r="Q16" s="517">
        <v>245781284</v>
      </c>
      <c r="R16" s="517">
        <v>32957756.000000004</v>
      </c>
      <c r="S16" s="517">
        <v>225002805</v>
      </c>
      <c r="T16" s="517">
        <v>222131123.99999976</v>
      </c>
      <c r="U16" s="517">
        <v>319712482</v>
      </c>
      <c r="V16" s="517">
        <v>-195053715</v>
      </c>
    </row>
    <row r="17" spans="1:47" s="35" customFormat="1" ht="11.25" x14ac:dyDescent="0.2">
      <c r="A17" s="507">
        <v>2007</v>
      </c>
      <c r="B17" s="240">
        <v>8350832430.12535</v>
      </c>
      <c r="C17" s="517">
        <v>310360384.12534899</v>
      </c>
      <c r="D17" s="517">
        <v>452813226.99999976</v>
      </c>
      <c r="E17" s="517">
        <v>117607644</v>
      </c>
      <c r="F17" s="517">
        <v>578426928.00000024</v>
      </c>
      <c r="G17" s="517">
        <v>1560461832.0000024</v>
      </c>
      <c r="H17" s="517">
        <v>1366967249.0000024</v>
      </c>
      <c r="I17" s="517">
        <v>616787986.99999976</v>
      </c>
      <c r="J17" s="517">
        <v>298439207</v>
      </c>
      <c r="K17" s="517">
        <v>346184162.99999976</v>
      </c>
      <c r="L17" s="517">
        <v>908080164.99999976</v>
      </c>
      <c r="M17" s="517">
        <v>298590271</v>
      </c>
      <c r="N17" s="517">
        <v>34592724</v>
      </c>
      <c r="O17" s="517">
        <v>223835631.99999973</v>
      </c>
      <c r="P17" s="517">
        <v>395038976.99999976</v>
      </c>
      <c r="Q17" s="517">
        <v>252000665.00000027</v>
      </c>
      <c r="R17" s="517">
        <v>33994589</v>
      </c>
      <c r="S17" s="517">
        <v>230761687</v>
      </c>
      <c r="T17" s="517">
        <v>230791933</v>
      </c>
      <c r="U17" s="517">
        <v>325265477.00000024</v>
      </c>
      <c r="V17" s="517">
        <v>-230168310.99999976</v>
      </c>
    </row>
    <row r="18" spans="1:47" s="35" customFormat="1" ht="11.25" x14ac:dyDescent="0.2">
      <c r="A18" s="240" t="s">
        <v>220</v>
      </c>
      <c r="B18" s="240">
        <v>8060933545.6012497</v>
      </c>
      <c r="C18" s="517">
        <v>293130106.61422002</v>
      </c>
      <c r="D18" s="517">
        <v>449535459.16096598</v>
      </c>
      <c r="E18" s="517">
        <v>108491187.502241</v>
      </c>
      <c r="F18" s="517">
        <v>564793353.61254203</v>
      </c>
      <c r="G18" s="517">
        <v>1537297253.2732501</v>
      </c>
      <c r="H18" s="517">
        <v>1290591407.8038199</v>
      </c>
      <c r="I18" s="517">
        <v>593634648.63012004</v>
      </c>
      <c r="J18" s="517">
        <v>276839065.440548</v>
      </c>
      <c r="K18" s="517">
        <v>315946911.77682501</v>
      </c>
      <c r="L18" s="517">
        <v>899098589.69677401</v>
      </c>
      <c r="M18" s="517">
        <v>266925194.745235</v>
      </c>
      <c r="N18" s="517">
        <v>31139916.920315102</v>
      </c>
      <c r="O18" s="517">
        <v>195314068.010602</v>
      </c>
      <c r="P18" s="517">
        <v>391321835.71698999</v>
      </c>
      <c r="Q18" s="517">
        <v>254847491.21713501</v>
      </c>
      <c r="R18" s="517">
        <v>26832355.192983001</v>
      </c>
      <c r="S18" s="517">
        <v>234798367.40837401</v>
      </c>
      <c r="T18" s="517">
        <v>224071135.440153</v>
      </c>
      <c r="U18" s="517">
        <v>313019772.14091402</v>
      </c>
      <c r="V18" s="517">
        <v>-206694574.702757</v>
      </c>
    </row>
    <row r="19" spans="1:47" s="35" customFormat="1" ht="11.25" x14ac:dyDescent="0.2">
      <c r="A19" s="240" t="s">
        <v>221</v>
      </c>
      <c r="B19" s="240">
        <v>8340598884.4589195</v>
      </c>
      <c r="C19" s="517">
        <v>325979629.76207101</v>
      </c>
      <c r="D19" s="517">
        <v>459806030.99403501</v>
      </c>
      <c r="E19" s="517">
        <v>116511674.23748501</v>
      </c>
      <c r="F19" s="517">
        <v>581389476.04177701</v>
      </c>
      <c r="G19" s="517">
        <v>1566701617.1623199</v>
      </c>
      <c r="H19" s="517">
        <v>1366617301.4892399</v>
      </c>
      <c r="I19" s="517">
        <v>616848239.84377098</v>
      </c>
      <c r="J19" s="517">
        <v>297171245.995502</v>
      </c>
      <c r="K19" s="517">
        <v>342258111.68083799</v>
      </c>
      <c r="L19" s="517">
        <v>905066730.73653197</v>
      </c>
      <c r="M19" s="517">
        <v>276883036.05051303</v>
      </c>
      <c r="N19" s="517">
        <v>32136345.266425401</v>
      </c>
      <c r="O19" s="517">
        <v>206399298.46902099</v>
      </c>
      <c r="P19" s="517">
        <v>396394541.28803301</v>
      </c>
      <c r="Q19" s="517">
        <v>254691765.664848</v>
      </c>
      <c r="R19" s="517">
        <v>30699638.9869642</v>
      </c>
      <c r="S19" s="517">
        <v>231315553.53264201</v>
      </c>
      <c r="T19" s="517">
        <v>234140612.919303</v>
      </c>
      <c r="U19" s="517">
        <v>325754830.419833</v>
      </c>
      <c r="V19" s="517">
        <v>-226166796.08222601</v>
      </c>
    </row>
    <row r="20" spans="1:47" s="35" customFormat="1" ht="11.25" x14ac:dyDescent="0.2">
      <c r="A20" s="240" t="s">
        <v>222</v>
      </c>
      <c r="B20" s="240">
        <v>8397855914.0564299</v>
      </c>
      <c r="C20" s="517">
        <v>281646635.96827197</v>
      </c>
      <c r="D20" s="517">
        <v>456828430.35344899</v>
      </c>
      <c r="E20" s="517">
        <v>125532889.774011</v>
      </c>
      <c r="F20" s="517">
        <v>575658119.61065197</v>
      </c>
      <c r="G20" s="517">
        <v>1574444256.0051</v>
      </c>
      <c r="H20" s="517">
        <v>1379106692.4161401</v>
      </c>
      <c r="I20" s="517">
        <v>622911341.436759</v>
      </c>
      <c r="J20" s="517">
        <v>311615999.79247802</v>
      </c>
      <c r="K20" s="517">
        <v>362291593.18476498</v>
      </c>
      <c r="L20" s="517">
        <v>914180850.53434801</v>
      </c>
      <c r="M20" s="517">
        <v>291887832.74594802</v>
      </c>
      <c r="N20" s="517">
        <v>39957265.545384303</v>
      </c>
      <c r="O20" s="517">
        <v>235213811.799052</v>
      </c>
      <c r="P20" s="517">
        <v>385799932.15127897</v>
      </c>
      <c r="Q20" s="517">
        <v>253221470.232393</v>
      </c>
      <c r="R20" s="517">
        <v>45623991.158837102</v>
      </c>
      <c r="S20" s="517">
        <v>229586011.191367</v>
      </c>
      <c r="T20" s="517">
        <v>235168885.412076</v>
      </c>
      <c r="U20" s="517">
        <v>319657336.37057102</v>
      </c>
      <c r="V20" s="517">
        <v>-242477431.62644699</v>
      </c>
    </row>
    <row r="21" spans="1:47" s="35" customFormat="1" ht="11.25" x14ac:dyDescent="0.2">
      <c r="A21" s="240" t="s">
        <v>223</v>
      </c>
      <c r="B21" s="240">
        <v>8603941376.3848</v>
      </c>
      <c r="C21" s="517">
        <v>340685164.15683299</v>
      </c>
      <c r="D21" s="517">
        <v>445082987.49154902</v>
      </c>
      <c r="E21" s="517">
        <v>119894824.48626301</v>
      </c>
      <c r="F21" s="517">
        <v>591866762.73503006</v>
      </c>
      <c r="G21" s="517">
        <v>1563404201.55934</v>
      </c>
      <c r="H21" s="517">
        <v>1431553594.2908101</v>
      </c>
      <c r="I21" s="517">
        <v>633757718.08934903</v>
      </c>
      <c r="J21" s="517">
        <v>308130516.77147198</v>
      </c>
      <c r="K21" s="517">
        <v>364240035.35757101</v>
      </c>
      <c r="L21" s="517">
        <v>913974489.03234506</v>
      </c>
      <c r="M21" s="517">
        <v>358665020.45830399</v>
      </c>
      <c r="N21" s="517">
        <v>35137368.267875202</v>
      </c>
      <c r="O21" s="517">
        <v>258415349.721324</v>
      </c>
      <c r="P21" s="517">
        <v>406639598.84369701</v>
      </c>
      <c r="Q21" s="517">
        <v>245241932.885625</v>
      </c>
      <c r="R21" s="517">
        <v>32822370.6612157</v>
      </c>
      <c r="S21" s="517">
        <v>227346815.86761701</v>
      </c>
      <c r="T21" s="517">
        <v>229787098.228468</v>
      </c>
      <c r="U21" s="517">
        <v>342629969.06868303</v>
      </c>
      <c r="V21" s="517">
        <v>-245334441.58856899</v>
      </c>
    </row>
    <row r="22" spans="1:47" s="35" customFormat="1" ht="11.25" x14ac:dyDescent="0.2">
      <c r="A22" s="507">
        <v>2008</v>
      </c>
      <c r="B22" s="240">
        <v>8450214665.2431555</v>
      </c>
      <c r="C22" s="517">
        <v>314163689.24315649</v>
      </c>
      <c r="D22" s="517">
        <v>445328920.99999976</v>
      </c>
      <c r="E22" s="517">
        <v>114873187.00000024</v>
      </c>
      <c r="F22" s="517">
        <v>596209767</v>
      </c>
      <c r="G22" s="517">
        <v>1549082443.9999976</v>
      </c>
      <c r="H22" s="517">
        <v>1379817402</v>
      </c>
      <c r="I22" s="517">
        <v>616902332</v>
      </c>
      <c r="J22" s="517">
        <v>322370300.99999976</v>
      </c>
      <c r="K22" s="517">
        <v>390340078.99999976</v>
      </c>
      <c r="L22" s="517">
        <v>935292230</v>
      </c>
      <c r="M22" s="517">
        <v>307617379.99999976</v>
      </c>
      <c r="N22" s="517">
        <v>39418440</v>
      </c>
      <c r="O22" s="517">
        <v>227462703</v>
      </c>
      <c r="P22" s="517">
        <v>398358144.00000024</v>
      </c>
      <c r="Q22" s="517">
        <v>248110720</v>
      </c>
      <c r="R22" s="517">
        <v>34514665</v>
      </c>
      <c r="S22" s="517">
        <v>232732665.99999976</v>
      </c>
      <c r="T22" s="517">
        <v>232347870</v>
      </c>
      <c r="U22" s="517">
        <v>328941547</v>
      </c>
      <c r="V22" s="517">
        <v>-263669821.99999976</v>
      </c>
    </row>
    <row r="23" spans="1:47" s="35" customFormat="1" ht="11.25" x14ac:dyDescent="0.2">
      <c r="A23" s="507">
        <v>2009</v>
      </c>
      <c r="B23" s="240">
        <v>7947307959.1717091</v>
      </c>
      <c r="C23" s="517">
        <v>304248308.17171228</v>
      </c>
      <c r="D23" s="517">
        <v>432439339.00000006</v>
      </c>
      <c r="E23" s="517">
        <v>116989305.00000025</v>
      </c>
      <c r="F23" s="517">
        <v>552590190</v>
      </c>
      <c r="G23" s="517">
        <v>1395998940</v>
      </c>
      <c r="H23" s="517">
        <v>1183315022.9999974</v>
      </c>
      <c r="I23" s="517">
        <v>580327094.99999976</v>
      </c>
      <c r="J23" s="517">
        <v>324991058.99999976</v>
      </c>
      <c r="K23" s="517">
        <v>397044708.00000024</v>
      </c>
      <c r="L23" s="517">
        <v>917682321</v>
      </c>
      <c r="M23" s="517">
        <v>291995639.00000024</v>
      </c>
      <c r="N23" s="517">
        <v>36244765.99999997</v>
      </c>
      <c r="O23" s="517">
        <v>216443368</v>
      </c>
      <c r="P23" s="517">
        <v>400348955</v>
      </c>
      <c r="Q23" s="517">
        <v>250024675.00000003</v>
      </c>
      <c r="R23" s="517">
        <v>32912541</v>
      </c>
      <c r="S23" s="517">
        <v>214873599</v>
      </c>
      <c r="T23" s="517">
        <v>229935437</v>
      </c>
      <c r="U23" s="517">
        <v>341417735</v>
      </c>
      <c r="V23" s="517">
        <v>-272515044</v>
      </c>
    </row>
    <row r="24" spans="1:47" s="35" customFormat="1" ht="11.25" x14ac:dyDescent="0.2">
      <c r="A24" s="507">
        <v>2010</v>
      </c>
      <c r="B24" s="240">
        <v>8366934393.4166393</v>
      </c>
      <c r="C24" s="517">
        <v>313036831.41664147</v>
      </c>
      <c r="D24" s="517">
        <v>437683732.00000024</v>
      </c>
      <c r="E24" s="517">
        <v>129188873.99999999</v>
      </c>
      <c r="F24" s="517">
        <v>549474672</v>
      </c>
      <c r="G24" s="517">
        <v>1533969269</v>
      </c>
      <c r="H24" s="517">
        <v>1321327304.0000024</v>
      </c>
      <c r="I24" s="517">
        <v>623915918</v>
      </c>
      <c r="J24" s="517">
        <v>330018867.00000024</v>
      </c>
      <c r="K24" s="517">
        <v>449116327.99999994</v>
      </c>
      <c r="L24" s="517">
        <v>935098216</v>
      </c>
      <c r="M24" s="517">
        <v>288973478.99999976</v>
      </c>
      <c r="N24" s="517">
        <v>38237525</v>
      </c>
      <c r="O24" s="517">
        <v>219904482</v>
      </c>
      <c r="P24" s="517">
        <v>400787633</v>
      </c>
      <c r="Q24" s="517">
        <v>252037269</v>
      </c>
      <c r="R24" s="517">
        <v>34887433</v>
      </c>
      <c r="S24" s="517">
        <v>221736532.00000027</v>
      </c>
      <c r="T24" s="517">
        <v>232251812</v>
      </c>
      <c r="U24" s="517">
        <v>351962495.99999976</v>
      </c>
      <c r="V24" s="517">
        <v>-296674279</v>
      </c>
    </row>
    <row r="25" spans="1:47" s="35" customFormat="1" ht="11.25" x14ac:dyDescent="0.2">
      <c r="A25" s="507">
        <v>2011</v>
      </c>
      <c r="B25" s="240">
        <v>8693538671.5665417</v>
      </c>
      <c r="C25" s="517">
        <v>305029688.56654477</v>
      </c>
      <c r="D25" s="517">
        <v>433392734</v>
      </c>
      <c r="E25" s="517">
        <v>137688325</v>
      </c>
      <c r="F25" s="517">
        <v>574716424</v>
      </c>
      <c r="G25" s="517">
        <v>1609265962</v>
      </c>
      <c r="H25" s="517">
        <v>1444930770</v>
      </c>
      <c r="I25" s="517">
        <v>643868434.00000024</v>
      </c>
      <c r="J25" s="517">
        <v>346905574</v>
      </c>
      <c r="K25" s="517">
        <v>494546535</v>
      </c>
      <c r="L25" s="517">
        <v>957467894</v>
      </c>
      <c r="M25" s="517">
        <v>302846251</v>
      </c>
      <c r="N25" s="517">
        <v>38997734</v>
      </c>
      <c r="O25" s="517">
        <v>231294918</v>
      </c>
      <c r="P25" s="517">
        <v>408017868.99999976</v>
      </c>
      <c r="Q25" s="517">
        <v>256602616</v>
      </c>
      <c r="R25" s="517">
        <v>35663921</v>
      </c>
      <c r="S25" s="517">
        <v>227266783</v>
      </c>
      <c r="T25" s="517">
        <v>238731018.00000027</v>
      </c>
      <c r="U25" s="517">
        <v>344546527</v>
      </c>
      <c r="V25" s="517">
        <v>-338241306</v>
      </c>
    </row>
    <row r="26" spans="1:47" s="35" customFormat="1" ht="11.25" x14ac:dyDescent="0.2">
      <c r="A26" s="240" t="s">
        <v>369</v>
      </c>
      <c r="B26" s="240">
        <v>8722373481.9451199</v>
      </c>
      <c r="C26" s="517">
        <v>295408207.41200399</v>
      </c>
      <c r="D26" s="517">
        <v>435276807.51257902</v>
      </c>
      <c r="E26" s="517">
        <v>133966444.460373</v>
      </c>
      <c r="F26" s="517">
        <v>585224425.21897602</v>
      </c>
      <c r="G26" s="517">
        <v>1646940417.29795</v>
      </c>
      <c r="H26" s="517">
        <v>1470675224.4323699</v>
      </c>
      <c r="I26" s="517">
        <v>650426370.52758706</v>
      </c>
      <c r="J26" s="517">
        <v>347848910.55764502</v>
      </c>
      <c r="K26" s="517">
        <v>522310916.88836998</v>
      </c>
      <c r="L26" s="517">
        <v>941530765.10145199</v>
      </c>
      <c r="M26" s="517">
        <v>271300549.61412698</v>
      </c>
      <c r="N26" s="517">
        <v>37580944.225281</v>
      </c>
      <c r="O26" s="517">
        <v>212044065.83257401</v>
      </c>
      <c r="P26" s="517">
        <v>417503974.177329</v>
      </c>
      <c r="Q26" s="517">
        <v>259905331.53284001</v>
      </c>
      <c r="R26" s="517">
        <v>26815733.2540466</v>
      </c>
      <c r="S26" s="517">
        <v>235853521.05062801</v>
      </c>
      <c r="T26" s="517">
        <v>238313994.98215199</v>
      </c>
      <c r="U26" s="517">
        <v>349105843.96388298</v>
      </c>
      <c r="V26" s="517">
        <v>-355658966.09703898</v>
      </c>
    </row>
    <row r="27" spans="1:47" s="35" customFormat="1" ht="11.25" x14ac:dyDescent="0.2">
      <c r="A27" s="240" t="s">
        <v>370</v>
      </c>
      <c r="B27" s="240">
        <v>8948390869.2413292</v>
      </c>
      <c r="C27" s="517">
        <v>348230735.95622301</v>
      </c>
      <c r="D27" s="517">
        <v>431858851.62614697</v>
      </c>
      <c r="E27" s="517">
        <v>142479838.945346</v>
      </c>
      <c r="F27" s="517">
        <v>602989862.92926705</v>
      </c>
      <c r="G27" s="517">
        <v>1676607829.4142201</v>
      </c>
      <c r="H27" s="517">
        <v>1526161494.2449801</v>
      </c>
      <c r="I27" s="517">
        <v>661876914.96589506</v>
      </c>
      <c r="J27" s="517">
        <v>380842024.923159</v>
      </c>
      <c r="K27" s="517">
        <v>540981444.915434</v>
      </c>
      <c r="L27" s="517">
        <v>941101505.46342802</v>
      </c>
      <c r="M27" s="517">
        <v>284489203.12249601</v>
      </c>
      <c r="N27" s="517">
        <v>36020753.264479898</v>
      </c>
      <c r="O27" s="517">
        <v>219211659.47161099</v>
      </c>
      <c r="P27" s="517">
        <v>391325197.66787601</v>
      </c>
      <c r="Q27" s="517">
        <v>249300399.80799499</v>
      </c>
      <c r="R27" s="517">
        <v>32497723.451589402</v>
      </c>
      <c r="S27" s="517">
        <v>234272229.98425901</v>
      </c>
      <c r="T27" s="517">
        <v>246618025.20049301</v>
      </c>
      <c r="U27" s="517">
        <v>362894034.80556703</v>
      </c>
      <c r="V27" s="517">
        <v>-361368860.91912502</v>
      </c>
    </row>
    <row r="28" spans="1:47" s="35" customFormat="1" ht="18.75" x14ac:dyDescent="0.3">
      <c r="A28" s="240" t="s">
        <v>391</v>
      </c>
      <c r="B28" s="518">
        <v>9133789217.4518299</v>
      </c>
      <c r="C28" s="518">
        <v>292354274.83814102</v>
      </c>
      <c r="D28" s="518">
        <v>443201777.72791499</v>
      </c>
      <c r="E28" s="518">
        <v>149683433.931779</v>
      </c>
      <c r="F28" s="518">
        <v>605563756.88001394</v>
      </c>
      <c r="G28" s="518">
        <v>1688763512.2623899</v>
      </c>
      <c r="H28" s="518">
        <v>1493259327.34426</v>
      </c>
      <c r="I28" s="518">
        <v>673970463.88526404</v>
      </c>
      <c r="J28" s="518">
        <v>405662835.18376601</v>
      </c>
      <c r="K28" s="518">
        <v>542959083.89509702</v>
      </c>
      <c r="L28" s="518">
        <v>1017835190.01517</v>
      </c>
      <c r="M28" s="518">
        <v>311631123.09324998</v>
      </c>
      <c r="N28" s="518">
        <v>49669043.843967997</v>
      </c>
      <c r="O28" s="518">
        <v>251541616.52828601</v>
      </c>
      <c r="P28" s="518">
        <v>411647328.86045003</v>
      </c>
      <c r="Q28" s="518">
        <v>277189417.79616398</v>
      </c>
      <c r="R28" s="518">
        <v>51956816.505429298</v>
      </c>
      <c r="S28" s="518">
        <v>243560994.35624999</v>
      </c>
      <c r="T28" s="518">
        <v>260629326.35173601</v>
      </c>
      <c r="U28" s="518">
        <v>328244180.71995199</v>
      </c>
      <c r="V28" s="518">
        <v>-365534286.56744498</v>
      </c>
      <c r="W28" s="37"/>
      <c r="X28" s="37"/>
      <c r="Y28" s="242"/>
    </row>
    <row r="29" spans="1:47" ht="13.5" customHeight="1" x14ac:dyDescent="0.25">
      <c r="B29" s="31"/>
      <c r="C29" s="31"/>
      <c r="D29" s="31"/>
      <c r="E29" s="31"/>
      <c r="F29" s="31"/>
      <c r="G29" s="31"/>
      <c r="H29" s="31"/>
      <c r="I29" s="31"/>
      <c r="J29" s="31"/>
      <c r="K29" s="31"/>
      <c r="L29" s="31"/>
      <c r="M29" s="31"/>
      <c r="N29" s="31"/>
      <c r="O29" s="31"/>
      <c r="P29" s="31"/>
      <c r="Q29" s="31"/>
      <c r="R29" s="31"/>
      <c r="S29" s="31"/>
      <c r="T29" s="31"/>
      <c r="U29" s="31"/>
      <c r="V29" s="31"/>
      <c r="Y29" s="283" t="s">
        <v>1185</v>
      </c>
    </row>
    <row r="30" spans="1:47" s="322" customFormat="1" ht="29.25" customHeight="1" x14ac:dyDescent="0.2">
      <c r="A30" s="514" t="s">
        <v>311</v>
      </c>
      <c r="B30" s="516" t="s">
        <v>1031</v>
      </c>
      <c r="C30" s="516" t="s">
        <v>1032</v>
      </c>
      <c r="D30" s="516" t="s">
        <v>1033</v>
      </c>
      <c r="E30" s="516" t="s">
        <v>1034</v>
      </c>
      <c r="F30" s="516" t="s">
        <v>1007</v>
      </c>
      <c r="G30" s="516" t="s">
        <v>774</v>
      </c>
      <c r="H30" s="516" t="s">
        <v>1008</v>
      </c>
      <c r="I30" s="516" t="s">
        <v>1035</v>
      </c>
      <c r="J30" s="516" t="s">
        <v>1036</v>
      </c>
      <c r="K30" s="516" t="s">
        <v>1037</v>
      </c>
      <c r="L30" s="516" t="s">
        <v>1038</v>
      </c>
      <c r="M30" s="516" t="s">
        <v>1039</v>
      </c>
      <c r="N30" s="516" t="s">
        <v>1040</v>
      </c>
      <c r="O30" s="516" t="s">
        <v>1041</v>
      </c>
      <c r="P30" s="516" t="s">
        <v>1042</v>
      </c>
      <c r="Q30" s="516" t="s">
        <v>1043</v>
      </c>
      <c r="R30" s="516" t="s">
        <v>1044</v>
      </c>
      <c r="S30" s="516" t="s">
        <v>1045</v>
      </c>
      <c r="T30" s="516" t="s">
        <v>1046</v>
      </c>
      <c r="U30" s="516" t="s">
        <v>1047</v>
      </c>
      <c r="V30" s="516" t="s">
        <v>1048</v>
      </c>
      <c r="Y30" s="196" t="s">
        <v>311</v>
      </c>
      <c r="Z30" s="196">
        <v>1994</v>
      </c>
      <c r="AA30" s="196">
        <v>1995</v>
      </c>
      <c r="AB30" s="196">
        <v>1996</v>
      </c>
      <c r="AC30" s="196">
        <v>1997</v>
      </c>
      <c r="AD30" s="196">
        <v>1998</v>
      </c>
      <c r="AE30" s="196">
        <v>1999</v>
      </c>
      <c r="AF30" s="196">
        <v>2000</v>
      </c>
      <c r="AG30" s="196">
        <v>2001</v>
      </c>
      <c r="AH30" s="196">
        <v>2002</v>
      </c>
      <c r="AI30" s="196">
        <v>2003</v>
      </c>
      <c r="AJ30" s="196">
        <v>2004</v>
      </c>
      <c r="AK30" s="196">
        <v>2005</v>
      </c>
      <c r="AL30" s="196">
        <v>2006</v>
      </c>
      <c r="AM30" s="196">
        <v>2007</v>
      </c>
      <c r="AN30" s="196">
        <v>2008</v>
      </c>
      <c r="AO30" s="196">
        <v>2009</v>
      </c>
      <c r="AP30" s="196">
        <v>2010</v>
      </c>
      <c r="AQ30" s="196">
        <v>2011</v>
      </c>
      <c r="AR30" s="196" t="s">
        <v>752</v>
      </c>
      <c r="AS30" s="196" t="s">
        <v>646</v>
      </c>
      <c r="AT30" s="196" t="s">
        <v>647</v>
      </c>
      <c r="AU30" s="241" t="s">
        <v>1059</v>
      </c>
    </row>
    <row r="31" spans="1:47" ht="19.5" x14ac:dyDescent="0.25">
      <c r="A31" s="130">
        <v>1994</v>
      </c>
      <c r="B31" s="131">
        <f t="shared" ref="B31:B44" si="0">(B4/B3-1)*100</f>
        <v>4.7972744480937468</v>
      </c>
      <c r="C31" s="131">
        <f t="shared" ref="C31:V31" si="1">(C4/C3-1)*100</f>
        <v>4.2927492496751984</v>
      </c>
      <c r="D31" s="131">
        <f t="shared" si="1"/>
        <v>1.073174944468902</v>
      </c>
      <c r="E31" s="131">
        <f t="shared" si="1"/>
        <v>6.9601443311562816</v>
      </c>
      <c r="F31" s="131">
        <f t="shared" si="1"/>
        <v>12.585319935771899</v>
      </c>
      <c r="G31" s="131">
        <f t="shared" si="1"/>
        <v>3.2959239990014266</v>
      </c>
      <c r="H31" s="131">
        <f t="shared" si="1"/>
        <v>9.1205211083236648</v>
      </c>
      <c r="I31" s="131">
        <f t="shared" si="1"/>
        <v>6.9007922696348034</v>
      </c>
      <c r="J31" s="131">
        <f t="shared" si="1"/>
        <v>3.3266661660847019</v>
      </c>
      <c r="K31" s="131">
        <f t="shared" si="1"/>
        <v>11.379831607331736</v>
      </c>
      <c r="L31" s="131">
        <f t="shared" si="1"/>
        <v>3.6414320516269694</v>
      </c>
      <c r="M31" s="131">
        <f t="shared" si="1"/>
        <v>2.986508658411724</v>
      </c>
      <c r="N31" s="131">
        <f t="shared" si="1"/>
        <v>1.6140620935704675</v>
      </c>
      <c r="O31" s="131">
        <f t="shared" si="1"/>
        <v>0.62325235310090044</v>
      </c>
      <c r="P31" s="131">
        <f t="shared" si="1"/>
        <v>2.1110900802658428</v>
      </c>
      <c r="Q31" s="131">
        <f t="shared" si="1"/>
        <v>1.990606330745015</v>
      </c>
      <c r="R31" s="131">
        <f t="shared" si="1"/>
        <v>0.46750456932762585</v>
      </c>
      <c r="S31" s="131">
        <f t="shared" si="1"/>
        <v>6.1236330673843486</v>
      </c>
      <c r="T31" s="131">
        <f t="shared" si="1"/>
        <v>3.9899798247095219</v>
      </c>
      <c r="U31" s="131">
        <f t="shared" si="1"/>
        <v>1.7700991486852002</v>
      </c>
      <c r="V31" s="131">
        <f t="shared" si="1"/>
        <v>11.071353808664908</v>
      </c>
      <c r="Y31" s="197" t="s">
        <v>1031</v>
      </c>
      <c r="Z31" s="203">
        <v>4.7972744480937468</v>
      </c>
      <c r="AA31" s="203">
        <v>-6.2275056524749184</v>
      </c>
      <c r="AB31" s="203">
        <v>5.4928604739177711</v>
      </c>
      <c r="AC31" s="203">
        <v>7.2527905022989669</v>
      </c>
      <c r="AD31" s="203">
        <v>4.9588730826512384</v>
      </c>
      <c r="AE31" s="203">
        <v>3.575015154290595</v>
      </c>
      <c r="AF31" s="203">
        <v>5.96341702486749</v>
      </c>
      <c r="AG31" s="203">
        <v>-0.95275642587350218</v>
      </c>
      <c r="AH31" s="203">
        <v>8.8755270826390564E-2</v>
      </c>
      <c r="AI31" s="203">
        <v>1.3471978593186718</v>
      </c>
      <c r="AJ31" s="203">
        <v>4.0508641763284503</v>
      </c>
      <c r="AK31" s="203">
        <v>3.2002411073290826</v>
      </c>
      <c r="AL31" s="203">
        <v>5.1529077002832269</v>
      </c>
      <c r="AM31" s="203">
        <v>3.2525712047641875</v>
      </c>
      <c r="AN31" s="203">
        <v>1.1900877660924847</v>
      </c>
      <c r="AO31" s="203">
        <v>-5.9514074611615282</v>
      </c>
      <c r="AP31" s="203">
        <v>5.2801078855973405</v>
      </c>
      <c r="AQ31" s="203">
        <v>3.9035118813275815</v>
      </c>
      <c r="AR31" s="203">
        <v>5.3116599814341026</v>
      </c>
      <c r="AS31" s="203">
        <v>2.1599941276472467</v>
      </c>
      <c r="AT31" s="203">
        <v>1.0105428991614485</v>
      </c>
      <c r="AU31" s="203">
        <v>104.10385724188274</v>
      </c>
    </row>
    <row r="32" spans="1:47" ht="29.25" x14ac:dyDescent="0.25">
      <c r="A32" s="130">
        <v>1995</v>
      </c>
      <c r="B32" s="131">
        <f t="shared" si="0"/>
        <v>-6.2275056524749184</v>
      </c>
      <c r="C32" s="131">
        <f t="shared" ref="C32:V32" si="2">(C5/C4-1)*100</f>
        <v>1.3729014583666821</v>
      </c>
      <c r="D32" s="131">
        <f t="shared" si="2"/>
        <v>-1.4072652952189735</v>
      </c>
      <c r="E32" s="131">
        <f t="shared" si="2"/>
        <v>2.079525453032538</v>
      </c>
      <c r="F32" s="131">
        <f t="shared" si="2"/>
        <v>-25.482037208888244</v>
      </c>
      <c r="G32" s="131">
        <f t="shared" si="2"/>
        <v>-5.5042921147311237</v>
      </c>
      <c r="H32" s="131">
        <f t="shared" si="2"/>
        <v>-13.217910420410295</v>
      </c>
      <c r="I32" s="131">
        <f t="shared" si="2"/>
        <v>-5.9588321948448542</v>
      </c>
      <c r="J32" s="131">
        <f t="shared" si="2"/>
        <v>-10.79622617365742</v>
      </c>
      <c r="K32" s="131">
        <f t="shared" si="2"/>
        <v>-8.8513448410450621</v>
      </c>
      <c r="L32" s="131">
        <f t="shared" si="2"/>
        <v>2.6695363872671241</v>
      </c>
      <c r="M32" s="131">
        <f t="shared" si="2"/>
        <v>-5.4582528890973254</v>
      </c>
      <c r="N32" s="131">
        <f t="shared" si="2"/>
        <v>-10.093715062394748</v>
      </c>
      <c r="O32" s="131">
        <f t="shared" si="2"/>
        <v>-4.3026303453628127</v>
      </c>
      <c r="P32" s="131">
        <f t="shared" si="2"/>
        <v>2.9129716067904932</v>
      </c>
      <c r="Q32" s="131">
        <f t="shared" si="2"/>
        <v>-3.2077960793894689</v>
      </c>
      <c r="R32" s="131">
        <f t="shared" si="2"/>
        <v>-8.2916371558824373</v>
      </c>
      <c r="S32" s="131">
        <f t="shared" si="2"/>
        <v>-10.98972627560414</v>
      </c>
      <c r="T32" s="131">
        <f t="shared" si="2"/>
        <v>-11.89617333445675</v>
      </c>
      <c r="U32" s="131">
        <f t="shared" si="2"/>
        <v>-0.92220515080123633</v>
      </c>
      <c r="V32" s="131">
        <f t="shared" si="2"/>
        <v>-10.529155310296435</v>
      </c>
      <c r="X32" s="41">
        <v>1</v>
      </c>
      <c r="Y32" s="197" t="s">
        <v>353</v>
      </c>
      <c r="Z32" s="203">
        <v>4.2927492496751984</v>
      </c>
      <c r="AA32" s="203">
        <v>1.3729014583666821</v>
      </c>
      <c r="AB32" s="203">
        <v>3.2812589707735151</v>
      </c>
      <c r="AC32" s="203">
        <v>1.97606585141199</v>
      </c>
      <c r="AD32" s="203">
        <v>2.0266714529618701</v>
      </c>
      <c r="AE32" s="203">
        <v>4.0886545213643544</v>
      </c>
      <c r="AF32" s="203">
        <v>1.5846451188550548</v>
      </c>
      <c r="AG32" s="203">
        <v>3.3474822212916866</v>
      </c>
      <c r="AH32" s="203">
        <v>-0.23187223870094753</v>
      </c>
      <c r="AI32" s="203">
        <v>2.939304209689042</v>
      </c>
      <c r="AJ32" s="203">
        <v>2.4686312864678595</v>
      </c>
      <c r="AK32" s="203">
        <v>-2.5839742860184756</v>
      </c>
      <c r="AL32" s="203">
        <v>6.3334867169921205</v>
      </c>
      <c r="AM32" s="203">
        <v>2.3260960588411317</v>
      </c>
      <c r="AN32" s="203">
        <v>1.2254479992753975</v>
      </c>
      <c r="AO32" s="203">
        <v>-3.1561193769181539</v>
      </c>
      <c r="AP32" s="203">
        <v>2.8886021742376089</v>
      </c>
      <c r="AQ32" s="203">
        <v>-2.5578916109840977</v>
      </c>
      <c r="AR32" s="203">
        <v>2.8393261754711574</v>
      </c>
      <c r="AS32" s="203">
        <v>0.62330978942413129</v>
      </c>
      <c r="AT32" s="203">
        <v>-0.43218936879968473</v>
      </c>
      <c r="AU32" s="203">
        <v>98.282417527666396</v>
      </c>
    </row>
    <row r="33" spans="1:47" x14ac:dyDescent="0.25">
      <c r="A33" s="130">
        <v>1996</v>
      </c>
      <c r="B33" s="131">
        <f t="shared" si="0"/>
        <v>5.4928604739177711</v>
      </c>
      <c r="C33" s="131">
        <f t="shared" ref="C33:V33" si="3">(C6/C5-1)*100</f>
        <v>3.2812589707735151</v>
      </c>
      <c r="D33" s="131">
        <f t="shared" si="3"/>
        <v>9.5155956880026658</v>
      </c>
      <c r="E33" s="131">
        <f t="shared" si="3"/>
        <v>4.8181568398072194</v>
      </c>
      <c r="F33" s="131">
        <f t="shared" si="3"/>
        <v>10.57180172048373</v>
      </c>
      <c r="G33" s="131">
        <f t="shared" si="3"/>
        <v>10.427910124898876</v>
      </c>
      <c r="H33" s="131">
        <f t="shared" si="3"/>
        <v>10.924601072009343</v>
      </c>
      <c r="I33" s="131">
        <f t="shared" si="3"/>
        <v>6.6666052013914401</v>
      </c>
      <c r="J33" s="131">
        <f t="shared" si="3"/>
        <v>-4.4076096359616184</v>
      </c>
      <c r="K33" s="131">
        <f t="shared" si="3"/>
        <v>-7.8710916901250432</v>
      </c>
      <c r="L33" s="131">
        <f t="shared" si="3"/>
        <v>3.4272238509701847</v>
      </c>
      <c r="M33" s="131">
        <f t="shared" si="3"/>
        <v>2.7092256519769986</v>
      </c>
      <c r="N33" s="131">
        <f t="shared" si="3"/>
        <v>3.6391521205868305</v>
      </c>
      <c r="O33" s="131">
        <f t="shared" si="3"/>
        <v>5.2733780415950005</v>
      </c>
      <c r="P33" s="131">
        <f t="shared" si="3"/>
        <v>2.5104747693674323</v>
      </c>
      <c r="Q33" s="131">
        <f t="shared" si="3"/>
        <v>-1.4250455913125681</v>
      </c>
      <c r="R33" s="131">
        <f t="shared" si="3"/>
        <v>-2.6735434711131267</v>
      </c>
      <c r="S33" s="131">
        <f t="shared" si="3"/>
        <v>2.6218948362668026</v>
      </c>
      <c r="T33" s="131">
        <f t="shared" si="3"/>
        <v>-2.1287845212708878</v>
      </c>
      <c r="U33" s="131">
        <f t="shared" si="3"/>
        <v>-1.548766748148267</v>
      </c>
      <c r="V33" s="131">
        <f t="shared" si="3"/>
        <v>-5.3156814860748636</v>
      </c>
      <c r="X33" s="41">
        <f>X32+1</f>
        <v>2</v>
      </c>
      <c r="Y33" s="197" t="s">
        <v>1058</v>
      </c>
      <c r="Z33" s="203">
        <v>1.073174944468902</v>
      </c>
      <c r="AA33" s="203">
        <v>-1.4072652952189735</v>
      </c>
      <c r="AB33" s="203">
        <v>9.5155956880026658</v>
      </c>
      <c r="AC33" s="203">
        <v>4.9598177013957745</v>
      </c>
      <c r="AD33" s="203">
        <v>2.29148973800819</v>
      </c>
      <c r="AE33" s="203">
        <v>-3.811178892565803</v>
      </c>
      <c r="AF33" s="203">
        <v>2.3206913525070982</v>
      </c>
      <c r="AG33" s="203">
        <v>1.236467782257944</v>
      </c>
      <c r="AH33" s="203">
        <v>0.11620724143257544</v>
      </c>
      <c r="AI33" s="203">
        <v>4.7356740362606287</v>
      </c>
      <c r="AJ33" s="203">
        <v>1.3310303298437853</v>
      </c>
      <c r="AK33" s="203">
        <v>-0.30289835258662245</v>
      </c>
      <c r="AL33" s="203">
        <v>1.3730261845716685</v>
      </c>
      <c r="AM33" s="203">
        <v>-0.23534781034347807</v>
      </c>
      <c r="AN33" s="203">
        <v>-1.6528461523938609</v>
      </c>
      <c r="AO33" s="203">
        <v>-2.8943958930526592</v>
      </c>
      <c r="AP33" s="203">
        <v>1.2127465119449177</v>
      </c>
      <c r="AQ33" s="203">
        <v>-0.98038782030862581</v>
      </c>
      <c r="AR33" s="203">
        <v>3.1254331689828607</v>
      </c>
      <c r="AS33" s="203">
        <v>1.4509230973130505</v>
      </c>
      <c r="AT33" s="203">
        <v>-1.0899024064620066</v>
      </c>
      <c r="AU33" s="203">
        <v>95.711147148093417</v>
      </c>
    </row>
    <row r="34" spans="1:47" ht="29.25" x14ac:dyDescent="0.25">
      <c r="A34" s="130">
        <v>1997</v>
      </c>
      <c r="B34" s="131">
        <f t="shared" si="0"/>
        <v>7.2527905022989669</v>
      </c>
      <c r="C34" s="131">
        <f t="shared" ref="C34:V34" si="4">(C7/C6-1)*100</f>
        <v>1.97606585141199</v>
      </c>
      <c r="D34" s="131">
        <f t="shared" si="4"/>
        <v>4.9598177013957745</v>
      </c>
      <c r="E34" s="131">
        <f t="shared" si="4"/>
        <v>6.1097090863123205</v>
      </c>
      <c r="F34" s="131">
        <f t="shared" si="4"/>
        <v>14.540184381577426</v>
      </c>
      <c r="G34" s="131">
        <f t="shared" si="4"/>
        <v>10.478771952229815</v>
      </c>
      <c r="H34" s="131">
        <f t="shared" si="4"/>
        <v>13.656660800915343</v>
      </c>
      <c r="I34" s="131">
        <f t="shared" si="4"/>
        <v>8.1810657000212181</v>
      </c>
      <c r="J34" s="131">
        <f t="shared" si="4"/>
        <v>14.22733006414456</v>
      </c>
      <c r="K34" s="131">
        <f t="shared" si="4"/>
        <v>-3.9831932692651062</v>
      </c>
      <c r="L34" s="131">
        <f t="shared" si="4"/>
        <v>2.7374204231778831</v>
      </c>
      <c r="M34" s="131">
        <f t="shared" si="4"/>
        <v>4.0322586026639406</v>
      </c>
      <c r="N34" s="131">
        <f t="shared" si="4"/>
        <v>10.568429066203478</v>
      </c>
      <c r="O34" s="131">
        <f t="shared" si="4"/>
        <v>1.9372456862392085</v>
      </c>
      <c r="P34" s="131">
        <f t="shared" si="4"/>
        <v>2.7956901297393477</v>
      </c>
      <c r="Q34" s="131">
        <f t="shared" si="4"/>
        <v>1.9255004663882413</v>
      </c>
      <c r="R34" s="131">
        <f t="shared" si="4"/>
        <v>5.6566189309601</v>
      </c>
      <c r="S34" s="131">
        <f t="shared" si="4"/>
        <v>6.5968998284977598</v>
      </c>
      <c r="T34" s="131">
        <f t="shared" si="4"/>
        <v>6.5197264526589027</v>
      </c>
      <c r="U34" s="131">
        <f t="shared" si="4"/>
        <v>2.3548633204346414</v>
      </c>
      <c r="V34" s="131">
        <f t="shared" si="4"/>
        <v>-4.6468105114636398</v>
      </c>
      <c r="X34" s="41">
        <f t="shared" ref="X34:X51" si="5">X33+1</f>
        <v>3</v>
      </c>
      <c r="Y34" s="197" t="s">
        <v>1050</v>
      </c>
      <c r="Z34" s="203">
        <v>6.9601443311562816</v>
      </c>
      <c r="AA34" s="203">
        <v>2.079525453032538</v>
      </c>
      <c r="AB34" s="203">
        <v>4.8181568398072194</v>
      </c>
      <c r="AC34" s="203">
        <v>6.1097090863123205</v>
      </c>
      <c r="AD34" s="203">
        <v>5.2839730627963322</v>
      </c>
      <c r="AE34" s="203">
        <v>9.2755754678077942</v>
      </c>
      <c r="AF34" s="203">
        <v>1.0233127667689024</v>
      </c>
      <c r="AG34" s="203">
        <v>-0.74038322209338814</v>
      </c>
      <c r="AH34" s="203">
        <v>-1.5354592722218507</v>
      </c>
      <c r="AI34" s="203">
        <v>2.5632816580195561</v>
      </c>
      <c r="AJ34" s="203">
        <v>3.9976259621465893</v>
      </c>
      <c r="AK34" s="203">
        <v>1.9808971111563212</v>
      </c>
      <c r="AL34" s="203">
        <v>12.19642725082084</v>
      </c>
      <c r="AM34" s="203">
        <v>3.6651837133083731</v>
      </c>
      <c r="AN34" s="203">
        <v>-2.3250674080332434</v>
      </c>
      <c r="AO34" s="203">
        <v>1.8421339698706296</v>
      </c>
      <c r="AP34" s="203">
        <v>10.427935271518795</v>
      </c>
      <c r="AQ34" s="203">
        <v>6.5790890011163228</v>
      </c>
      <c r="AR34" s="203">
        <v>6.3577772540134747</v>
      </c>
      <c r="AS34" s="203">
        <v>1.7310449187431187</v>
      </c>
      <c r="AT34" s="203">
        <v>4.0196508469103387</v>
      </c>
      <c r="AU34" s="203">
        <v>117.07429918415848</v>
      </c>
    </row>
    <row r="35" spans="1:47" x14ac:dyDescent="0.25">
      <c r="A35" s="130">
        <v>1998</v>
      </c>
      <c r="B35" s="131">
        <f t="shared" si="0"/>
        <v>4.9588730826512384</v>
      </c>
      <c r="C35" s="131">
        <f t="shared" ref="C35:V35" si="6">(C8/C7-1)*100</f>
        <v>2.0266714529618701</v>
      </c>
      <c r="D35" s="131">
        <f t="shared" si="6"/>
        <v>2.29148973800819</v>
      </c>
      <c r="E35" s="131">
        <f t="shared" si="6"/>
        <v>5.2839730627963322</v>
      </c>
      <c r="F35" s="131">
        <f t="shared" si="6"/>
        <v>6.6155672121390952</v>
      </c>
      <c r="G35" s="131">
        <f t="shared" si="6"/>
        <v>7.1959951979855052</v>
      </c>
      <c r="H35" s="131">
        <f t="shared" si="6"/>
        <v>6.6681217708785434</v>
      </c>
      <c r="I35" s="131">
        <f t="shared" si="6"/>
        <v>5.9244894343761567</v>
      </c>
      <c r="J35" s="131">
        <f t="shared" si="6"/>
        <v>16.824479085248221</v>
      </c>
      <c r="K35" s="131">
        <f t="shared" si="6"/>
        <v>5.330234693417224</v>
      </c>
      <c r="L35" s="131">
        <f t="shared" si="6"/>
        <v>1.9979630008473137</v>
      </c>
      <c r="M35" s="131">
        <f t="shared" si="6"/>
        <v>3.6684094908176368</v>
      </c>
      <c r="N35" s="131">
        <f t="shared" si="6"/>
        <v>1.7560524950421152</v>
      </c>
      <c r="O35" s="131">
        <f t="shared" si="6"/>
        <v>5.4210740017934356</v>
      </c>
      <c r="P35" s="131">
        <f t="shared" si="6"/>
        <v>3.2900861704606266</v>
      </c>
      <c r="Q35" s="131">
        <f t="shared" si="6"/>
        <v>2.2993260999794263</v>
      </c>
      <c r="R35" s="131">
        <f t="shared" si="6"/>
        <v>5.015504716943231</v>
      </c>
      <c r="S35" s="131">
        <f t="shared" si="6"/>
        <v>2.9457126436048586</v>
      </c>
      <c r="T35" s="131">
        <f t="shared" si="6"/>
        <v>5.4028449583541693</v>
      </c>
      <c r="U35" s="131">
        <f t="shared" si="6"/>
        <v>-0.91016483073307342</v>
      </c>
      <c r="V35" s="131">
        <f t="shared" si="6"/>
        <v>9.1824457059486164E-2</v>
      </c>
      <c r="X35" s="41">
        <f t="shared" si="5"/>
        <v>4</v>
      </c>
      <c r="Y35" s="197" t="s">
        <v>148</v>
      </c>
      <c r="Z35" s="203">
        <v>12.585319935771899</v>
      </c>
      <c r="AA35" s="203">
        <v>-25.482037208888244</v>
      </c>
      <c r="AB35" s="203">
        <v>10.57180172048373</v>
      </c>
      <c r="AC35" s="203">
        <v>14.540184381577426</v>
      </c>
      <c r="AD35" s="203">
        <v>6.6155672121390952</v>
      </c>
      <c r="AE35" s="203">
        <v>5.4481738803713098</v>
      </c>
      <c r="AF35" s="203">
        <v>5.840871036645412</v>
      </c>
      <c r="AG35" s="203">
        <v>-3.3700722843956421</v>
      </c>
      <c r="AH35" s="203">
        <v>1.9895425924649324</v>
      </c>
      <c r="AI35" s="203">
        <v>3.2205306713885218</v>
      </c>
      <c r="AJ35" s="203">
        <v>5.3058521231525102</v>
      </c>
      <c r="AK35" s="203">
        <v>3.8508818627599029</v>
      </c>
      <c r="AL35" s="203">
        <v>7.7706854742133347</v>
      </c>
      <c r="AM35" s="203">
        <v>4.3726495413606292</v>
      </c>
      <c r="AN35" s="203">
        <v>3.0743449412852675</v>
      </c>
      <c r="AO35" s="203">
        <v>-7.31614599664886</v>
      </c>
      <c r="AP35" s="203">
        <v>-0.56380262559492245</v>
      </c>
      <c r="AQ35" s="203">
        <v>4.5937971823385437</v>
      </c>
      <c r="AR35" s="203">
        <v>9.2359241648514612</v>
      </c>
      <c r="AS35" s="203">
        <v>3.5848178668289599</v>
      </c>
      <c r="AT35" s="203">
        <v>-0.16075770323954464</v>
      </c>
      <c r="AU35" s="203">
        <v>99.35851810827171</v>
      </c>
    </row>
    <row r="36" spans="1:47" x14ac:dyDescent="0.25">
      <c r="A36" s="130">
        <v>1999</v>
      </c>
      <c r="B36" s="131">
        <f t="shared" si="0"/>
        <v>3.575015154290595</v>
      </c>
      <c r="C36" s="131">
        <f t="shared" ref="C36:V36" si="7">(C9/C8-1)*100</f>
        <v>4.0886545213643544</v>
      </c>
      <c r="D36" s="131">
        <f t="shared" si="7"/>
        <v>-3.811178892565803</v>
      </c>
      <c r="E36" s="131">
        <f t="shared" si="7"/>
        <v>9.2755754678077942</v>
      </c>
      <c r="F36" s="131">
        <f t="shared" si="7"/>
        <v>5.4481738803713098</v>
      </c>
      <c r="G36" s="131">
        <f t="shared" si="7"/>
        <v>4.4147123895525553</v>
      </c>
      <c r="H36" s="131">
        <f t="shared" si="7"/>
        <v>6.1898915000510923</v>
      </c>
      <c r="I36" s="131">
        <f t="shared" si="7"/>
        <v>4.8235589326046435</v>
      </c>
      <c r="J36" s="131">
        <f t="shared" si="7"/>
        <v>7.9632995821732333</v>
      </c>
      <c r="K36" s="131">
        <f t="shared" si="7"/>
        <v>-2.5107605375442654</v>
      </c>
      <c r="L36" s="131">
        <f t="shared" si="7"/>
        <v>2.9792757343330978</v>
      </c>
      <c r="M36" s="131">
        <f t="shared" si="7"/>
        <v>2.1952349065880394</v>
      </c>
      <c r="N36" s="131">
        <f t="shared" si="7"/>
        <v>-2.3658580934206697</v>
      </c>
      <c r="O36" s="131">
        <f t="shared" si="7"/>
        <v>3.317554536765055</v>
      </c>
      <c r="P36" s="131">
        <f t="shared" si="7"/>
        <v>3.8574084062390712</v>
      </c>
      <c r="Q36" s="131">
        <f t="shared" si="7"/>
        <v>1.4482562608387539</v>
      </c>
      <c r="R36" s="131">
        <f t="shared" si="7"/>
        <v>2.1109987627038418</v>
      </c>
      <c r="S36" s="131">
        <f t="shared" si="7"/>
        <v>0.12705865249311721</v>
      </c>
      <c r="T36" s="131">
        <f t="shared" si="7"/>
        <v>5.2259626380023683</v>
      </c>
      <c r="U36" s="131">
        <f t="shared" si="7"/>
        <v>2.1678678114203764</v>
      </c>
      <c r="V36" s="131">
        <f t="shared" si="7"/>
        <v>-1.4373295723419499</v>
      </c>
      <c r="X36" s="41">
        <f t="shared" si="5"/>
        <v>5</v>
      </c>
      <c r="Y36" s="197" t="s">
        <v>149</v>
      </c>
      <c r="Z36" s="203">
        <v>3.2959239990014266</v>
      </c>
      <c r="AA36" s="203">
        <v>-5.5042921147311237</v>
      </c>
      <c r="AB36" s="203">
        <v>10.427910124898876</v>
      </c>
      <c r="AC36" s="203">
        <v>10.478771952229815</v>
      </c>
      <c r="AD36" s="203">
        <v>7.1959951979855052</v>
      </c>
      <c r="AE36" s="203">
        <v>4.4147123895525553</v>
      </c>
      <c r="AF36" s="203">
        <v>6.4907088429549287</v>
      </c>
      <c r="AG36" s="203">
        <v>-3.8676743532175095</v>
      </c>
      <c r="AH36" s="203">
        <v>-1.0775623427608849</v>
      </c>
      <c r="AI36" s="203">
        <v>-1.4149772015525475</v>
      </c>
      <c r="AJ36" s="203">
        <v>3.9337602404815319</v>
      </c>
      <c r="AK36" s="203">
        <v>3.5637063322794926</v>
      </c>
      <c r="AL36" s="203">
        <v>5.9217351173201038</v>
      </c>
      <c r="AM36" s="203">
        <v>1.7320551477008062</v>
      </c>
      <c r="AN36" s="203">
        <v>-0.72923206237093252</v>
      </c>
      <c r="AO36" s="203">
        <v>-9.8822050816552824</v>
      </c>
      <c r="AP36" s="203">
        <v>9.8832688941726587</v>
      </c>
      <c r="AQ36" s="203">
        <v>4.9086180878373353</v>
      </c>
      <c r="AR36" s="203">
        <v>8.0996996010367148</v>
      </c>
      <c r="AS36" s="203">
        <v>1.2202705695281368</v>
      </c>
      <c r="AT36" s="203">
        <v>0.77287959398957273</v>
      </c>
      <c r="AU36" s="203">
        <v>103.1275439744301</v>
      </c>
    </row>
    <row r="37" spans="1:47" x14ac:dyDescent="0.25">
      <c r="A37" s="130">
        <v>2000</v>
      </c>
      <c r="B37" s="131">
        <f t="shared" si="0"/>
        <v>5.96341702486749</v>
      </c>
      <c r="C37" s="131">
        <f t="shared" ref="C37:V37" si="8">(C10/C9-1)*100</f>
        <v>1.5846451188550548</v>
      </c>
      <c r="D37" s="131">
        <f t="shared" si="8"/>
        <v>2.3206913525070982</v>
      </c>
      <c r="E37" s="131">
        <f t="shared" si="8"/>
        <v>1.0233127667689024</v>
      </c>
      <c r="F37" s="131">
        <f t="shared" si="8"/>
        <v>5.840871036645412</v>
      </c>
      <c r="G37" s="131">
        <f t="shared" si="8"/>
        <v>6.4907088429549287</v>
      </c>
      <c r="H37" s="131">
        <f t="shared" si="8"/>
        <v>13.777820650561567</v>
      </c>
      <c r="I37" s="131">
        <f t="shared" si="8"/>
        <v>5.8713115094194857</v>
      </c>
      <c r="J37" s="131">
        <f t="shared" si="8"/>
        <v>12.242366390205838</v>
      </c>
      <c r="K37" s="131">
        <f t="shared" si="8"/>
        <v>-2.7594139579555477</v>
      </c>
      <c r="L37" s="131">
        <f t="shared" si="8"/>
        <v>3.7515892913599025</v>
      </c>
      <c r="M37" s="131">
        <f t="shared" si="8"/>
        <v>5.2443894057155882</v>
      </c>
      <c r="N37" s="131">
        <f t="shared" si="8"/>
        <v>4.038104734222081</v>
      </c>
      <c r="O37" s="131">
        <f t="shared" si="8"/>
        <v>3.5102307694358847</v>
      </c>
      <c r="P37" s="131">
        <f t="shared" si="8"/>
        <v>3.4893046940941419</v>
      </c>
      <c r="Q37" s="131">
        <f t="shared" si="8"/>
        <v>1.9020350658983221</v>
      </c>
      <c r="R37" s="131">
        <f t="shared" si="8"/>
        <v>3.3216358910442167</v>
      </c>
      <c r="S37" s="131">
        <f t="shared" si="8"/>
        <v>3.9081088383919438</v>
      </c>
      <c r="T37" s="131">
        <f t="shared" si="8"/>
        <v>5.7709075345991234</v>
      </c>
      <c r="U37" s="131">
        <f t="shared" si="8"/>
        <v>3.1299893328616157</v>
      </c>
      <c r="V37" s="131">
        <f t="shared" si="8"/>
        <v>-4.7708158094432846</v>
      </c>
      <c r="X37" s="41">
        <f t="shared" si="5"/>
        <v>6</v>
      </c>
      <c r="Y37" s="197" t="s">
        <v>150</v>
      </c>
      <c r="Z37" s="203">
        <v>9.1205211083236648</v>
      </c>
      <c r="AA37" s="203">
        <v>-13.217910420410295</v>
      </c>
      <c r="AB37" s="203">
        <v>10.924601072009343</v>
      </c>
      <c r="AC37" s="203">
        <v>13.656660800915343</v>
      </c>
      <c r="AD37" s="203">
        <v>6.6681217708785434</v>
      </c>
      <c r="AE37" s="203">
        <v>6.1898915000510923</v>
      </c>
      <c r="AF37" s="203">
        <v>13.777820650561567</v>
      </c>
      <c r="AG37" s="203">
        <v>-2.2440511658244788</v>
      </c>
      <c r="AH37" s="203">
        <v>0.3638253424669724</v>
      </c>
      <c r="AI37" s="203">
        <v>3.5732781425003468</v>
      </c>
      <c r="AJ37" s="203">
        <v>6.9248949568273099</v>
      </c>
      <c r="AK37" s="203">
        <v>4.579617675357528</v>
      </c>
      <c r="AL37" s="203">
        <v>6.4926163701609862</v>
      </c>
      <c r="AM37" s="203">
        <v>5.0461630314200034</v>
      </c>
      <c r="AN37" s="203">
        <v>0.94004834493277567</v>
      </c>
      <c r="AO37" s="203">
        <v>-14.241187182824255</v>
      </c>
      <c r="AP37" s="203">
        <v>11.663190132591206</v>
      </c>
      <c r="AQ37" s="203">
        <v>9.3544926851823575</v>
      </c>
      <c r="AR37" s="203">
        <v>9.3163564944355635</v>
      </c>
      <c r="AS37" s="203">
        <v>3.8335500068082728</v>
      </c>
      <c r="AT37" s="203">
        <v>1.3963291469948347</v>
      </c>
      <c r="AU37" s="203">
        <v>105.70339348342334</v>
      </c>
    </row>
    <row r="38" spans="1:47" ht="19.5" x14ac:dyDescent="0.25">
      <c r="A38" s="130">
        <v>2001</v>
      </c>
      <c r="B38" s="131">
        <f t="shared" si="0"/>
        <v>-0.95275642587350218</v>
      </c>
      <c r="C38" s="131">
        <f t="shared" ref="C38:V38" si="9">(C11/C10-1)*100</f>
        <v>3.3474822212916866</v>
      </c>
      <c r="D38" s="131">
        <f t="shared" si="9"/>
        <v>1.236467782257944</v>
      </c>
      <c r="E38" s="131">
        <f t="shared" si="9"/>
        <v>-0.74038322209338814</v>
      </c>
      <c r="F38" s="131">
        <f t="shared" si="9"/>
        <v>-3.3700722843956421</v>
      </c>
      <c r="G38" s="131">
        <f t="shared" si="9"/>
        <v>-3.8676743532175095</v>
      </c>
      <c r="H38" s="131">
        <f t="shared" si="9"/>
        <v>-2.2440511658244788</v>
      </c>
      <c r="I38" s="131">
        <f t="shared" si="9"/>
        <v>-0.55095493942534102</v>
      </c>
      <c r="J38" s="131">
        <f t="shared" si="9"/>
        <v>5.6474822894130083</v>
      </c>
      <c r="K38" s="131">
        <f t="shared" si="9"/>
        <v>-2.5090749111130739</v>
      </c>
      <c r="L38" s="131">
        <f t="shared" si="9"/>
        <v>2.8968253190802429</v>
      </c>
      <c r="M38" s="131">
        <f t="shared" si="9"/>
        <v>-0.82842418364132975</v>
      </c>
      <c r="N38" s="131">
        <f t="shared" si="9"/>
        <v>-1.4732796796727343</v>
      </c>
      <c r="O38" s="131">
        <f t="shared" si="9"/>
        <v>-0.68083379211424377</v>
      </c>
      <c r="P38" s="131">
        <f t="shared" si="9"/>
        <v>2.5361412306322828</v>
      </c>
      <c r="Q38" s="131">
        <f t="shared" si="9"/>
        <v>3.7339128396127519</v>
      </c>
      <c r="R38" s="131">
        <f t="shared" si="9"/>
        <v>-1.0732585534948158</v>
      </c>
      <c r="S38" s="131">
        <f t="shared" si="9"/>
        <v>-3.8471764657188601</v>
      </c>
      <c r="T38" s="131">
        <f t="shared" si="9"/>
        <v>2.7224888844623152</v>
      </c>
      <c r="U38" s="131">
        <f t="shared" si="9"/>
        <v>-7.1062278987629064</v>
      </c>
      <c r="V38" s="131">
        <f t="shared" si="9"/>
        <v>-4.1886179475364882</v>
      </c>
      <c r="X38" s="41">
        <f t="shared" si="5"/>
        <v>7</v>
      </c>
      <c r="Y38" s="197" t="s">
        <v>1051</v>
      </c>
      <c r="Z38" s="203">
        <v>6.9007922696348034</v>
      </c>
      <c r="AA38" s="203">
        <v>-5.9588321948448542</v>
      </c>
      <c r="AB38" s="203">
        <v>6.6666052013914401</v>
      </c>
      <c r="AC38" s="203">
        <v>8.1810657000212181</v>
      </c>
      <c r="AD38" s="203">
        <v>5.9244894343761567</v>
      </c>
      <c r="AE38" s="203">
        <v>4.8235589326046435</v>
      </c>
      <c r="AF38" s="203">
        <v>5.8713115094194857</v>
      </c>
      <c r="AG38" s="203">
        <v>-0.55095493942534102</v>
      </c>
      <c r="AH38" s="203">
        <v>-0.65437247266126874</v>
      </c>
      <c r="AI38" s="203">
        <v>-7.2195200536473436E-3</v>
      </c>
      <c r="AJ38" s="203">
        <v>5.3563643815518924</v>
      </c>
      <c r="AK38" s="203">
        <v>3.5760051882711252</v>
      </c>
      <c r="AL38" s="203">
        <v>5.7946107333193497</v>
      </c>
      <c r="AM38" s="203">
        <v>3.7459245185693435</v>
      </c>
      <c r="AN38" s="203">
        <v>1.8538785192045992E-2</v>
      </c>
      <c r="AO38" s="203">
        <v>-5.928853742767215</v>
      </c>
      <c r="AP38" s="203">
        <v>7.5110783858886032</v>
      </c>
      <c r="AQ38" s="203">
        <v>3.1979495031893457</v>
      </c>
      <c r="AR38" s="203">
        <v>6.3919459009170287</v>
      </c>
      <c r="AS38" s="203">
        <v>2.0373882017120204</v>
      </c>
      <c r="AT38" s="203">
        <v>1.0800171417696625</v>
      </c>
      <c r="AU38" s="203">
        <v>104.3905600580383</v>
      </c>
    </row>
    <row r="39" spans="1:47" x14ac:dyDescent="0.25">
      <c r="A39" s="130">
        <v>2002</v>
      </c>
      <c r="B39" s="131">
        <f t="shared" si="0"/>
        <v>8.8755270826390564E-2</v>
      </c>
      <c r="C39" s="131">
        <f t="shared" ref="C39:V39" si="10">(C12/C11-1)*100</f>
        <v>-0.23187223870094753</v>
      </c>
      <c r="D39" s="131">
        <f t="shared" si="10"/>
        <v>0.11620724143257544</v>
      </c>
      <c r="E39" s="131">
        <f t="shared" si="10"/>
        <v>-1.5354592722218507</v>
      </c>
      <c r="F39" s="131">
        <f t="shared" si="10"/>
        <v>1.9895425924649324</v>
      </c>
      <c r="G39" s="131">
        <f t="shared" si="10"/>
        <v>-1.0775623427608849</v>
      </c>
      <c r="H39" s="131">
        <f t="shared" si="10"/>
        <v>0.3638253424669724</v>
      </c>
      <c r="I39" s="131">
        <f t="shared" si="10"/>
        <v>-0.65437247266126874</v>
      </c>
      <c r="J39" s="131">
        <f t="shared" si="10"/>
        <v>1.2660463615589368</v>
      </c>
      <c r="K39" s="131">
        <f t="shared" si="10"/>
        <v>-5.838403376356716</v>
      </c>
      <c r="L39" s="131">
        <f t="shared" si="10"/>
        <v>2.8387086128050631</v>
      </c>
      <c r="M39" s="131">
        <f t="shared" si="10"/>
        <v>0.52401053648296614</v>
      </c>
      <c r="N39" s="131">
        <f t="shared" si="10"/>
        <v>0.62518709300252162</v>
      </c>
      <c r="O39" s="131">
        <f t="shared" si="10"/>
        <v>-0.3638802363214233</v>
      </c>
      <c r="P39" s="131">
        <f t="shared" si="10"/>
        <v>2.6461546795789381</v>
      </c>
      <c r="Q39" s="131">
        <f t="shared" si="10"/>
        <v>-2.4162808683995673</v>
      </c>
      <c r="R39" s="131">
        <f t="shared" si="10"/>
        <v>2.1941574561715527</v>
      </c>
      <c r="S39" s="131">
        <f t="shared" si="10"/>
        <v>-3.762514796076577</v>
      </c>
      <c r="T39" s="131">
        <f t="shared" si="10"/>
        <v>1.9359611383396702</v>
      </c>
      <c r="U39" s="131">
        <f t="shared" si="10"/>
        <v>-1.9724425027739412</v>
      </c>
      <c r="V39" s="131">
        <f t="shared" si="10"/>
        <v>-5.603839421539158</v>
      </c>
      <c r="X39" s="41">
        <f t="shared" si="5"/>
        <v>8</v>
      </c>
      <c r="Y39" s="197" t="s">
        <v>1052</v>
      </c>
      <c r="Z39" s="203">
        <v>3.3266661660847019</v>
      </c>
      <c r="AA39" s="203">
        <v>-10.79622617365742</v>
      </c>
      <c r="AB39" s="203">
        <v>-4.4076096359616184</v>
      </c>
      <c r="AC39" s="203">
        <v>14.22733006414456</v>
      </c>
      <c r="AD39" s="203">
        <v>16.824479085248221</v>
      </c>
      <c r="AE39" s="203">
        <v>7.9632995821732333</v>
      </c>
      <c r="AF39" s="203">
        <v>12.242366390205838</v>
      </c>
      <c r="AG39" s="203">
        <v>5.6474822894130083</v>
      </c>
      <c r="AH39" s="203">
        <v>1.2660463615589368</v>
      </c>
      <c r="AI39" s="203">
        <v>1.7534126028115882</v>
      </c>
      <c r="AJ39" s="203">
        <v>11.744866746926274</v>
      </c>
      <c r="AK39" s="203">
        <v>8.5772404196543519</v>
      </c>
      <c r="AL39" s="203">
        <v>10.658617931343128</v>
      </c>
      <c r="AM39" s="203">
        <v>11.591405167052503</v>
      </c>
      <c r="AN39" s="203">
        <v>8.0187500297170367</v>
      </c>
      <c r="AO39" s="203">
        <v>0.81296508762449537</v>
      </c>
      <c r="AP39" s="203">
        <v>1.5470604069758309</v>
      </c>
      <c r="AQ39" s="203">
        <v>5.1168913927577719</v>
      </c>
      <c r="AR39" s="203">
        <v>8.3305223909924564</v>
      </c>
      <c r="AS39" s="203">
        <v>5.7413388328271031</v>
      </c>
      <c r="AT39" s="203">
        <v>3.8338243920047921</v>
      </c>
      <c r="AU39" s="203">
        <v>116.2399463150966</v>
      </c>
    </row>
    <row r="40" spans="1:47" ht="19.5" x14ac:dyDescent="0.25">
      <c r="A40" s="130">
        <v>2003</v>
      </c>
      <c r="B40" s="131">
        <f t="shared" si="0"/>
        <v>1.3471978593186718</v>
      </c>
      <c r="C40" s="131">
        <f t="shared" ref="C40:V40" si="11">(C13/C12-1)*100</f>
        <v>2.939304209689042</v>
      </c>
      <c r="D40" s="131">
        <f t="shared" si="11"/>
        <v>4.7356740362606287</v>
      </c>
      <c r="E40" s="131">
        <f t="shared" si="11"/>
        <v>2.5632816580195561</v>
      </c>
      <c r="F40" s="131">
        <f t="shared" si="11"/>
        <v>3.2205306713885218</v>
      </c>
      <c r="G40" s="131">
        <f t="shared" si="11"/>
        <v>-1.4149772015525475</v>
      </c>
      <c r="H40" s="131">
        <f t="shared" si="11"/>
        <v>3.5732781425003468</v>
      </c>
      <c r="I40" s="131">
        <f t="shared" si="11"/>
        <v>-7.2195200536473436E-3</v>
      </c>
      <c r="J40" s="131">
        <f t="shared" si="11"/>
        <v>1.7534126028115882</v>
      </c>
      <c r="K40" s="131">
        <f t="shared" si="11"/>
        <v>0.16887778392107311</v>
      </c>
      <c r="L40" s="131">
        <f t="shared" si="11"/>
        <v>3.2391101248806731</v>
      </c>
      <c r="M40" s="131">
        <f t="shared" si="11"/>
        <v>1.624973279005526</v>
      </c>
      <c r="N40" s="131">
        <f t="shared" si="11"/>
        <v>5.358873905617334</v>
      </c>
      <c r="O40" s="131">
        <f t="shared" si="11"/>
        <v>-0.56527013739248178</v>
      </c>
      <c r="P40" s="131">
        <f t="shared" si="11"/>
        <v>1.4922258222341833</v>
      </c>
      <c r="Q40" s="131">
        <f t="shared" si="11"/>
        <v>-1.5654455195643457</v>
      </c>
      <c r="R40" s="131">
        <f t="shared" si="11"/>
        <v>-0.77865041295349657</v>
      </c>
      <c r="S40" s="131">
        <f t="shared" si="11"/>
        <v>-0.89550587746326515</v>
      </c>
      <c r="T40" s="131">
        <f t="shared" si="11"/>
        <v>-0.70078183222396229</v>
      </c>
      <c r="U40" s="131">
        <f t="shared" si="11"/>
        <v>0.51722566692611327</v>
      </c>
      <c r="V40" s="131">
        <f t="shared" si="11"/>
        <v>1.2677294381888471</v>
      </c>
      <c r="X40" s="41">
        <f t="shared" si="5"/>
        <v>9</v>
      </c>
      <c r="Y40" s="197" t="s">
        <v>1053</v>
      </c>
      <c r="Z40" s="203">
        <v>11.379831607331736</v>
      </c>
      <c r="AA40" s="203">
        <v>-8.8513448410450621</v>
      </c>
      <c r="AB40" s="203">
        <v>-7.8710916901250432</v>
      </c>
      <c r="AC40" s="203">
        <v>-3.9831932692651062</v>
      </c>
      <c r="AD40" s="203">
        <v>5.330234693417224</v>
      </c>
      <c r="AE40" s="203">
        <v>-2.5107605375442654</v>
      </c>
      <c r="AF40" s="203">
        <v>-2.7594139579555477</v>
      </c>
      <c r="AG40" s="203">
        <v>-2.5090749111130739</v>
      </c>
      <c r="AH40" s="203">
        <v>-5.838403376356716</v>
      </c>
      <c r="AI40" s="203">
        <v>0.16887778392107311</v>
      </c>
      <c r="AJ40" s="203">
        <v>10.045230461317978</v>
      </c>
      <c r="AK40" s="203">
        <v>22.87887529831314</v>
      </c>
      <c r="AL40" s="203">
        <v>16.284276997478408</v>
      </c>
      <c r="AM40" s="203">
        <v>13.853889257076357</v>
      </c>
      <c r="AN40" s="203">
        <v>12.755036399513187</v>
      </c>
      <c r="AO40" s="203">
        <v>1.7176378652115076</v>
      </c>
      <c r="AP40" s="203">
        <v>13.11480015998594</v>
      </c>
      <c r="AQ40" s="203">
        <v>10.115465452416172</v>
      </c>
      <c r="AR40" s="203">
        <v>-2.3745093926573313</v>
      </c>
      <c r="AS40" s="203">
        <v>6.2707556093089645</v>
      </c>
      <c r="AT40" s="203">
        <v>9.3263859788373704</v>
      </c>
      <c r="AU40" s="203">
        <v>142.85648734312562</v>
      </c>
    </row>
    <row r="41" spans="1:47" ht="29.25" x14ac:dyDescent="0.25">
      <c r="A41" s="130">
        <v>2004</v>
      </c>
      <c r="B41" s="131">
        <f t="shared" si="0"/>
        <v>4.0508641763284503</v>
      </c>
      <c r="C41" s="131">
        <f t="shared" ref="C41:V41" si="12">(C14/C13-1)*100</f>
        <v>2.4686312864678595</v>
      </c>
      <c r="D41" s="131">
        <f t="shared" si="12"/>
        <v>1.3310303298437853</v>
      </c>
      <c r="E41" s="131">
        <f t="shared" si="12"/>
        <v>3.9976259621465893</v>
      </c>
      <c r="F41" s="131">
        <f t="shared" si="12"/>
        <v>5.3058521231525102</v>
      </c>
      <c r="G41" s="131">
        <f t="shared" si="12"/>
        <v>3.9337602404815319</v>
      </c>
      <c r="H41" s="131">
        <f t="shared" si="12"/>
        <v>6.9248949568273099</v>
      </c>
      <c r="I41" s="131">
        <f t="shared" si="12"/>
        <v>5.3563643815518924</v>
      </c>
      <c r="J41" s="131">
        <f t="shared" si="12"/>
        <v>11.744866746926274</v>
      </c>
      <c r="K41" s="131">
        <f t="shared" si="12"/>
        <v>10.045230461317978</v>
      </c>
      <c r="L41" s="131">
        <f t="shared" si="12"/>
        <v>3.8894073879379487</v>
      </c>
      <c r="M41" s="131">
        <f t="shared" si="12"/>
        <v>4.8417566506247622</v>
      </c>
      <c r="N41" s="131">
        <f t="shared" si="12"/>
        <v>7.1461261420382671</v>
      </c>
      <c r="O41" s="131">
        <f t="shared" si="12"/>
        <v>3.6847590521915885</v>
      </c>
      <c r="P41" s="131">
        <f t="shared" si="12"/>
        <v>0.79680168650062555</v>
      </c>
      <c r="Q41" s="131">
        <f t="shared" si="12"/>
        <v>0.35983785084721109</v>
      </c>
      <c r="R41" s="131">
        <f t="shared" si="12"/>
        <v>4.7530192411478378</v>
      </c>
      <c r="S41" s="131">
        <f t="shared" si="12"/>
        <v>3.47353833105708</v>
      </c>
      <c r="T41" s="131">
        <f t="shared" si="12"/>
        <v>1.8783743722247781</v>
      </c>
      <c r="U41" s="131">
        <f t="shared" si="12"/>
        <v>-1.3471019384655114</v>
      </c>
      <c r="V41" s="131">
        <f t="shared" si="12"/>
        <v>12.776690416467318</v>
      </c>
      <c r="X41" s="41">
        <f t="shared" si="5"/>
        <v>10</v>
      </c>
      <c r="Y41" s="197" t="s">
        <v>357</v>
      </c>
      <c r="Z41" s="203">
        <v>3.6414320516269694</v>
      </c>
      <c r="AA41" s="203">
        <v>2.6695363872671241</v>
      </c>
      <c r="AB41" s="203">
        <v>3.4272238509701847</v>
      </c>
      <c r="AC41" s="203">
        <v>2.7374204231778831</v>
      </c>
      <c r="AD41" s="203">
        <v>1.9979630008473137</v>
      </c>
      <c r="AE41" s="203">
        <v>2.9792757343330978</v>
      </c>
      <c r="AF41" s="203">
        <v>3.7515892913599025</v>
      </c>
      <c r="AG41" s="203">
        <v>2.8968253190802429</v>
      </c>
      <c r="AH41" s="203">
        <v>2.8387086128050631</v>
      </c>
      <c r="AI41" s="203">
        <v>3.2391101248806731</v>
      </c>
      <c r="AJ41" s="203">
        <v>3.8894073879379487</v>
      </c>
      <c r="AK41" s="203">
        <v>2.2629707901973939</v>
      </c>
      <c r="AL41" s="203">
        <v>4.1483461665712928</v>
      </c>
      <c r="AM41" s="203">
        <v>3.0682627876746693</v>
      </c>
      <c r="AN41" s="203">
        <v>2.9966588907929914</v>
      </c>
      <c r="AO41" s="203">
        <v>-1.8828242591088395</v>
      </c>
      <c r="AP41" s="203">
        <v>1.8978130668379833</v>
      </c>
      <c r="AQ41" s="203">
        <v>2.3922276416790789</v>
      </c>
      <c r="AR41" s="203">
        <v>2.7841654715858866</v>
      </c>
      <c r="AS41" s="203">
        <v>3.0558465651692401</v>
      </c>
      <c r="AT41" s="203">
        <v>1.3327917150281809</v>
      </c>
      <c r="AU41" s="203">
        <v>105.4386970339783</v>
      </c>
    </row>
    <row r="42" spans="1:47" ht="19.5" x14ac:dyDescent="0.25">
      <c r="A42" s="130">
        <v>2005</v>
      </c>
      <c r="B42" s="131">
        <f t="shared" si="0"/>
        <v>3.2002411073290826</v>
      </c>
      <c r="C42" s="131">
        <f t="shared" ref="C42:V42" si="13">(C15/C14-1)*100</f>
        <v>-2.5839742860184756</v>
      </c>
      <c r="D42" s="131">
        <f t="shared" si="13"/>
        <v>-0.30289835258662245</v>
      </c>
      <c r="E42" s="131">
        <f t="shared" si="13"/>
        <v>1.9808971111563212</v>
      </c>
      <c r="F42" s="131">
        <f t="shared" si="13"/>
        <v>3.8508818627599029</v>
      </c>
      <c r="G42" s="131">
        <f t="shared" si="13"/>
        <v>3.5637063322794926</v>
      </c>
      <c r="H42" s="131">
        <f t="shared" si="13"/>
        <v>4.579617675357528</v>
      </c>
      <c r="I42" s="131">
        <f t="shared" si="13"/>
        <v>3.5760051882711252</v>
      </c>
      <c r="J42" s="131">
        <f t="shared" si="13"/>
        <v>8.5772404196543519</v>
      </c>
      <c r="K42" s="131">
        <f t="shared" si="13"/>
        <v>22.87887529831314</v>
      </c>
      <c r="L42" s="131">
        <f t="shared" si="13"/>
        <v>2.2629707901973939</v>
      </c>
      <c r="M42" s="131">
        <f t="shared" si="13"/>
        <v>3.5970027013748407</v>
      </c>
      <c r="N42" s="131">
        <f t="shared" si="13"/>
        <v>4.7918360874818378</v>
      </c>
      <c r="O42" s="131">
        <f t="shared" si="13"/>
        <v>3.614734596702629</v>
      </c>
      <c r="P42" s="131">
        <f t="shared" si="13"/>
        <v>2.1367482313970898</v>
      </c>
      <c r="Q42" s="131">
        <f t="shared" si="13"/>
        <v>1.7534886308363529</v>
      </c>
      <c r="R42" s="131">
        <f t="shared" si="13"/>
        <v>0.69640109796385019</v>
      </c>
      <c r="S42" s="131">
        <f t="shared" si="13"/>
        <v>0.75417472517693707</v>
      </c>
      <c r="T42" s="131">
        <f t="shared" si="13"/>
        <v>2.2059559933878869</v>
      </c>
      <c r="U42" s="131">
        <f t="shared" si="13"/>
        <v>2.1108649051874595</v>
      </c>
      <c r="V42" s="131">
        <f t="shared" si="13"/>
        <v>19.463950629055972</v>
      </c>
      <c r="X42" s="41">
        <f t="shared" si="5"/>
        <v>11</v>
      </c>
      <c r="Y42" s="197" t="s">
        <v>1054</v>
      </c>
      <c r="Z42" s="203">
        <v>2.986508658411724</v>
      </c>
      <c r="AA42" s="203">
        <v>-5.4582528890973254</v>
      </c>
      <c r="AB42" s="203">
        <v>2.7092256519769986</v>
      </c>
      <c r="AC42" s="203">
        <v>4.0322586026639406</v>
      </c>
      <c r="AD42" s="203">
        <v>3.6684094908176368</v>
      </c>
      <c r="AE42" s="203">
        <v>2.1952349065880394</v>
      </c>
      <c r="AF42" s="203">
        <v>5.2443894057155882</v>
      </c>
      <c r="AG42" s="203">
        <v>-0.82842418364132975</v>
      </c>
      <c r="AH42" s="203">
        <v>0.52401053648296614</v>
      </c>
      <c r="AI42" s="203">
        <v>1.624973279005526</v>
      </c>
      <c r="AJ42" s="203">
        <v>4.8417566506247622</v>
      </c>
      <c r="AK42" s="203">
        <v>3.5970027013748407</v>
      </c>
      <c r="AL42" s="203">
        <v>2.9791964794056547</v>
      </c>
      <c r="AM42" s="203">
        <v>3.1214644520786816</v>
      </c>
      <c r="AN42" s="203">
        <v>3.0232428437026115</v>
      </c>
      <c r="AO42" s="203">
        <v>-5.0783024678253019</v>
      </c>
      <c r="AP42" s="203">
        <v>-1.0350017590504024</v>
      </c>
      <c r="AQ42" s="203">
        <v>4.8007076801675153</v>
      </c>
      <c r="AR42" s="203">
        <v>3.1486720170228466</v>
      </c>
      <c r="AS42" s="203">
        <v>2.6332148294293534</v>
      </c>
      <c r="AT42" s="203">
        <v>0.3544504893021827</v>
      </c>
      <c r="AU42" s="203">
        <v>101.425357894531</v>
      </c>
    </row>
    <row r="43" spans="1:47" ht="19.5" x14ac:dyDescent="0.25">
      <c r="A43" s="130">
        <v>2006</v>
      </c>
      <c r="B43" s="131">
        <f t="shared" si="0"/>
        <v>5.1529077002832269</v>
      </c>
      <c r="C43" s="131">
        <f t="shared" ref="C43:V43" si="14">(C16/C15-1)*100</f>
        <v>6.3334867169921205</v>
      </c>
      <c r="D43" s="131">
        <f t="shared" si="14"/>
        <v>1.3730261845716685</v>
      </c>
      <c r="E43" s="131">
        <f t="shared" si="14"/>
        <v>12.19642725082084</v>
      </c>
      <c r="F43" s="131">
        <f t="shared" si="14"/>
        <v>7.7706854742133347</v>
      </c>
      <c r="G43" s="131">
        <f t="shared" si="14"/>
        <v>5.9217351173201038</v>
      </c>
      <c r="H43" s="131">
        <f t="shared" si="14"/>
        <v>6.4926163701609862</v>
      </c>
      <c r="I43" s="131">
        <f t="shared" si="14"/>
        <v>5.7946107333193497</v>
      </c>
      <c r="J43" s="131">
        <f t="shared" si="14"/>
        <v>10.658617931343128</v>
      </c>
      <c r="K43" s="131">
        <f t="shared" si="14"/>
        <v>16.284276997478408</v>
      </c>
      <c r="L43" s="131">
        <f t="shared" si="14"/>
        <v>4.1483461665712928</v>
      </c>
      <c r="M43" s="131">
        <f t="shared" si="14"/>
        <v>2.9791964794056547</v>
      </c>
      <c r="N43" s="131">
        <f t="shared" si="14"/>
        <v>20.067170764323826</v>
      </c>
      <c r="O43" s="131">
        <f t="shared" si="14"/>
        <v>3.6789538684107947</v>
      </c>
      <c r="P43" s="131">
        <f t="shared" si="14"/>
        <v>8.7972539325553711E-2</v>
      </c>
      <c r="Q43" s="131">
        <f t="shared" si="14"/>
        <v>7.7817868132476153</v>
      </c>
      <c r="R43" s="131">
        <f t="shared" si="14"/>
        <v>2.3460803145368914</v>
      </c>
      <c r="S43" s="131">
        <f t="shared" si="14"/>
        <v>1.5605660711357716</v>
      </c>
      <c r="T43" s="131">
        <f t="shared" si="14"/>
        <v>3.2517268593111881</v>
      </c>
      <c r="U43" s="131">
        <f t="shared" si="14"/>
        <v>8.1643335651926385E-2</v>
      </c>
      <c r="V43" s="131">
        <f t="shared" si="14"/>
        <v>20.258973522246659</v>
      </c>
      <c r="X43" s="41">
        <f t="shared" si="5"/>
        <v>12</v>
      </c>
      <c r="Y43" s="197" t="s">
        <v>151</v>
      </c>
      <c r="Z43" s="203">
        <v>1.6140620935704675</v>
      </c>
      <c r="AA43" s="203">
        <v>-10.093715062394748</v>
      </c>
      <c r="AB43" s="203">
        <v>3.6391521205868305</v>
      </c>
      <c r="AC43" s="203">
        <v>10.568429066203478</v>
      </c>
      <c r="AD43" s="203">
        <v>1.7560524950421152</v>
      </c>
      <c r="AE43" s="203">
        <v>-2.3658580934206697</v>
      </c>
      <c r="AF43" s="203">
        <v>4.038104734222081</v>
      </c>
      <c r="AG43" s="203">
        <v>-1.4732796796727343</v>
      </c>
      <c r="AH43" s="203">
        <v>0.62518709300252162</v>
      </c>
      <c r="AI43" s="203">
        <v>5.358873905617334</v>
      </c>
      <c r="AJ43" s="203">
        <v>7.1461261420382671</v>
      </c>
      <c r="AK43" s="203">
        <v>4.7918360874818378</v>
      </c>
      <c r="AL43" s="203">
        <v>20.067170764323826</v>
      </c>
      <c r="AM43" s="203">
        <v>-3.0340170190911508</v>
      </c>
      <c r="AN43" s="203">
        <v>13.950089620002171</v>
      </c>
      <c r="AO43" s="203">
        <v>-8.0512420075478097</v>
      </c>
      <c r="AP43" s="203">
        <v>5.4980600509326738</v>
      </c>
      <c r="AQ43" s="203">
        <v>1.9881229237509457</v>
      </c>
      <c r="AR43" s="203">
        <v>3.2949854338023998</v>
      </c>
      <c r="AS43" s="203">
        <v>4.4528841378409512</v>
      </c>
      <c r="AT43" s="203">
        <v>3.0418512712202528</v>
      </c>
      <c r="AU43" s="203">
        <v>112.73392057821177</v>
      </c>
    </row>
    <row r="44" spans="1:47" ht="29.25" x14ac:dyDescent="0.25">
      <c r="A44" s="130">
        <v>2007</v>
      </c>
      <c r="B44" s="131">
        <f t="shared" si="0"/>
        <v>3.2525712047641875</v>
      </c>
      <c r="C44" s="131">
        <f t="shared" ref="C44:V44" si="15">(C17/C16-1)*100</f>
        <v>2.3260960588411317</v>
      </c>
      <c r="D44" s="131">
        <f t="shared" si="15"/>
        <v>-0.23534781034347807</v>
      </c>
      <c r="E44" s="131">
        <f t="shared" si="15"/>
        <v>3.6651837133083731</v>
      </c>
      <c r="F44" s="131">
        <f t="shared" si="15"/>
        <v>4.3726495413606292</v>
      </c>
      <c r="G44" s="131">
        <f t="shared" si="15"/>
        <v>1.7320551477008062</v>
      </c>
      <c r="H44" s="131">
        <f t="shared" si="15"/>
        <v>5.0461630314200034</v>
      </c>
      <c r="I44" s="131">
        <f t="shared" si="15"/>
        <v>3.7459245185693435</v>
      </c>
      <c r="J44" s="131">
        <f t="shared" si="15"/>
        <v>11.591405167052503</v>
      </c>
      <c r="K44" s="131">
        <f t="shared" si="15"/>
        <v>13.853889257076357</v>
      </c>
      <c r="L44" s="131">
        <f t="shared" si="15"/>
        <v>3.0682627876746693</v>
      </c>
      <c r="M44" s="131">
        <f t="shared" si="15"/>
        <v>3.1214644520786816</v>
      </c>
      <c r="N44" s="131">
        <f t="shared" si="15"/>
        <v>-3.0340170190911508</v>
      </c>
      <c r="O44" s="131">
        <f t="shared" si="15"/>
        <v>3.105801357619975</v>
      </c>
      <c r="P44" s="131">
        <f t="shared" si="15"/>
        <v>1.8588026496135557</v>
      </c>
      <c r="Q44" s="131">
        <f t="shared" si="15"/>
        <v>2.5304534579615456</v>
      </c>
      <c r="R44" s="131">
        <f t="shared" si="15"/>
        <v>3.1459453732226139</v>
      </c>
      <c r="S44" s="131">
        <f t="shared" si="15"/>
        <v>2.5594712030367894</v>
      </c>
      <c r="T44" s="131">
        <f t="shared" si="15"/>
        <v>3.8989623984436506</v>
      </c>
      <c r="U44" s="131">
        <f t="shared" si="15"/>
        <v>1.7368715056924833</v>
      </c>
      <c r="V44" s="131">
        <f t="shared" si="15"/>
        <v>18.002526124662509</v>
      </c>
      <c r="X44" s="41">
        <f t="shared" si="5"/>
        <v>13</v>
      </c>
      <c r="Y44" s="197" t="s">
        <v>766</v>
      </c>
      <c r="Z44" s="203">
        <v>0.62325235310090044</v>
      </c>
      <c r="AA44" s="203">
        <v>-4.3026303453628127</v>
      </c>
      <c r="AB44" s="203">
        <v>5.2733780415950005</v>
      </c>
      <c r="AC44" s="203">
        <v>1.9372456862392085</v>
      </c>
      <c r="AD44" s="203">
        <v>5.4210740017934356</v>
      </c>
      <c r="AE44" s="203">
        <v>3.317554536765055</v>
      </c>
      <c r="AF44" s="203">
        <v>3.5102307694358847</v>
      </c>
      <c r="AG44" s="203">
        <v>-0.68083379211424377</v>
      </c>
      <c r="AH44" s="203">
        <v>-0.3638802363214233</v>
      </c>
      <c r="AI44" s="203">
        <v>-0.56527013739248178</v>
      </c>
      <c r="AJ44" s="203">
        <v>3.6847590521915885</v>
      </c>
      <c r="AK44" s="203">
        <v>3.614734596702629</v>
      </c>
      <c r="AL44" s="203">
        <v>3.6789538684107947</v>
      </c>
      <c r="AM44" s="203">
        <v>3.105801357619975</v>
      </c>
      <c r="AN44" s="203">
        <v>1.6204171639662146</v>
      </c>
      <c r="AO44" s="203">
        <v>-4.8444579505414591</v>
      </c>
      <c r="AP44" s="203">
        <v>1.5990852628018581</v>
      </c>
      <c r="AQ44" s="203">
        <v>5.1797198021639179</v>
      </c>
      <c r="AR44" s="203">
        <v>3.9772320670237393</v>
      </c>
      <c r="AS44" s="203">
        <v>1.5717269423506153</v>
      </c>
      <c r="AT44" s="203">
        <v>0.82290744060147247</v>
      </c>
      <c r="AU44" s="203">
        <v>103.33248372180542</v>
      </c>
    </row>
    <row r="45" spans="1:47" x14ac:dyDescent="0.25">
      <c r="A45" s="130">
        <v>2008</v>
      </c>
      <c r="B45" s="131">
        <f t="shared" ref="B45:V45" si="16">(B22/B17-1)*100</f>
        <v>1.1900877660924847</v>
      </c>
      <c r="C45" s="131">
        <f t="shared" si="16"/>
        <v>1.2254479992753975</v>
      </c>
      <c r="D45" s="131">
        <f t="shared" si="16"/>
        <v>-1.6528461523938609</v>
      </c>
      <c r="E45" s="131">
        <f t="shared" si="16"/>
        <v>-2.3250674080332434</v>
      </c>
      <c r="F45" s="131">
        <f t="shared" si="16"/>
        <v>3.0743449412852675</v>
      </c>
      <c r="G45" s="131">
        <f t="shared" si="16"/>
        <v>-0.72923206237093252</v>
      </c>
      <c r="H45" s="131">
        <f t="shared" si="16"/>
        <v>0.94004834493277567</v>
      </c>
      <c r="I45" s="131">
        <f t="shared" si="16"/>
        <v>1.8538785192045992E-2</v>
      </c>
      <c r="J45" s="131">
        <f t="shared" si="16"/>
        <v>8.0187500297170367</v>
      </c>
      <c r="K45" s="131">
        <f t="shared" si="16"/>
        <v>12.755036399513187</v>
      </c>
      <c r="L45" s="131">
        <f t="shared" si="16"/>
        <v>2.9966588907929914</v>
      </c>
      <c r="M45" s="131">
        <f t="shared" si="16"/>
        <v>3.0232428437026115</v>
      </c>
      <c r="N45" s="131">
        <f t="shared" si="16"/>
        <v>13.950089620002171</v>
      </c>
      <c r="O45" s="131">
        <f t="shared" si="16"/>
        <v>1.6204171639662146</v>
      </c>
      <c r="P45" s="131">
        <f t="shared" si="16"/>
        <v>0.84021253426860287</v>
      </c>
      <c r="Q45" s="131">
        <f t="shared" si="16"/>
        <v>-1.5436248947994891</v>
      </c>
      <c r="R45" s="131">
        <f t="shared" si="16"/>
        <v>1.5298787698242222</v>
      </c>
      <c r="S45" s="131">
        <f t="shared" si="16"/>
        <v>0.85411882085943969</v>
      </c>
      <c r="T45" s="131">
        <f t="shared" si="16"/>
        <v>0.67417304399457478</v>
      </c>
      <c r="U45" s="131">
        <f t="shared" si="16"/>
        <v>1.1301752752566951</v>
      </c>
      <c r="V45" s="131">
        <f t="shared" si="16"/>
        <v>14.555223025466791</v>
      </c>
      <c r="X45" s="41">
        <f t="shared" si="5"/>
        <v>14</v>
      </c>
      <c r="Y45" s="197" t="s">
        <v>152</v>
      </c>
      <c r="Z45" s="203">
        <v>2.1110900802658428</v>
      </c>
      <c r="AA45" s="203">
        <v>2.9129716067904932</v>
      </c>
      <c r="AB45" s="203">
        <v>2.5104747693674323</v>
      </c>
      <c r="AC45" s="203">
        <v>2.7956901297393477</v>
      </c>
      <c r="AD45" s="203">
        <v>3.2900861704606266</v>
      </c>
      <c r="AE45" s="203">
        <v>3.8574084062390712</v>
      </c>
      <c r="AF45" s="203">
        <v>3.4893046940941419</v>
      </c>
      <c r="AG45" s="203">
        <v>2.5361412306322828</v>
      </c>
      <c r="AH45" s="203">
        <v>2.6461546795789381</v>
      </c>
      <c r="AI45" s="203">
        <v>1.4922258222341833</v>
      </c>
      <c r="AJ45" s="203">
        <v>0.79680168650062555</v>
      </c>
      <c r="AK45" s="203">
        <v>2.1367482313970898</v>
      </c>
      <c r="AL45" s="203">
        <v>8.7972539325553711E-2</v>
      </c>
      <c r="AM45" s="203">
        <v>1.8588026496135557</v>
      </c>
      <c r="AN45" s="203">
        <v>0.84021253426860287</v>
      </c>
      <c r="AO45" s="203">
        <v>0.49975406050686288</v>
      </c>
      <c r="AP45" s="203">
        <v>0.1095739090913872</v>
      </c>
      <c r="AQ45" s="203">
        <v>1.8040067618552813</v>
      </c>
      <c r="AR45" s="203">
        <v>3.1121442221552442</v>
      </c>
      <c r="AS45" s="203">
        <v>1.765614679392713</v>
      </c>
      <c r="AT45" s="203">
        <v>0.81143780583101677</v>
      </c>
      <c r="AU45" s="203">
        <v>103.28547124604366</v>
      </c>
    </row>
    <row r="46" spans="1:47" ht="19.5" x14ac:dyDescent="0.25">
      <c r="A46" s="130">
        <v>2009</v>
      </c>
      <c r="B46" s="131">
        <f>(B23/B22-1)*100</f>
        <v>-5.9514074611615282</v>
      </c>
      <c r="C46" s="131">
        <f t="shared" ref="C46:V48" si="17">(C23/C22-1)*100</f>
        <v>-3.1561193769181539</v>
      </c>
      <c r="D46" s="131">
        <f t="shared" si="17"/>
        <v>-2.8943958930526592</v>
      </c>
      <c r="E46" s="131">
        <f t="shared" si="17"/>
        <v>1.8421339698706296</v>
      </c>
      <c r="F46" s="131">
        <f t="shared" si="17"/>
        <v>-7.31614599664886</v>
      </c>
      <c r="G46" s="131">
        <f t="shared" si="17"/>
        <v>-9.8822050816552824</v>
      </c>
      <c r="H46" s="131">
        <f t="shared" si="17"/>
        <v>-14.241187182824255</v>
      </c>
      <c r="I46" s="131">
        <f t="shared" si="17"/>
        <v>-5.928853742767215</v>
      </c>
      <c r="J46" s="131">
        <f t="shared" si="17"/>
        <v>0.81296508762449537</v>
      </c>
      <c r="K46" s="131">
        <f t="shared" si="17"/>
        <v>1.7176378652115076</v>
      </c>
      <c r="L46" s="131">
        <f t="shared" si="17"/>
        <v>-1.8828242591088395</v>
      </c>
      <c r="M46" s="131">
        <f t="shared" si="17"/>
        <v>-5.0783024678253019</v>
      </c>
      <c r="N46" s="131">
        <f t="shared" si="17"/>
        <v>-8.0512420075478097</v>
      </c>
      <c r="O46" s="131">
        <f t="shared" si="17"/>
        <v>-4.8444579505414591</v>
      </c>
      <c r="P46" s="131">
        <f t="shared" si="17"/>
        <v>0.49975406050686288</v>
      </c>
      <c r="Q46" s="131">
        <f t="shared" si="17"/>
        <v>0.77141165041156867</v>
      </c>
      <c r="R46" s="131">
        <f t="shared" si="17"/>
        <v>-4.6418645523576663</v>
      </c>
      <c r="S46" s="131">
        <f t="shared" si="17"/>
        <v>-7.6736400209499571</v>
      </c>
      <c r="T46" s="131">
        <f t="shared" si="17"/>
        <v>-1.0382849646953907</v>
      </c>
      <c r="U46" s="131">
        <f t="shared" si="17"/>
        <v>3.7928282741371167</v>
      </c>
      <c r="V46" s="131">
        <f t="shared" si="17"/>
        <v>3.3546584637206722</v>
      </c>
      <c r="X46" s="41">
        <f t="shared" si="5"/>
        <v>15</v>
      </c>
      <c r="Y46" s="197" t="s">
        <v>1055</v>
      </c>
      <c r="Z46" s="203">
        <v>1.990606330745015</v>
      </c>
      <c r="AA46" s="203">
        <v>-3.2077960793894689</v>
      </c>
      <c r="AB46" s="203">
        <v>-1.4250455913125681</v>
      </c>
      <c r="AC46" s="203">
        <v>1.9255004663882413</v>
      </c>
      <c r="AD46" s="203">
        <v>2.2993260999794263</v>
      </c>
      <c r="AE46" s="203">
        <v>1.4482562608387539</v>
      </c>
      <c r="AF46" s="203">
        <v>1.9020350658983221</v>
      </c>
      <c r="AG46" s="203">
        <v>3.7339128396127519</v>
      </c>
      <c r="AH46" s="203">
        <v>-2.4162808683995673</v>
      </c>
      <c r="AI46" s="203">
        <v>-1.5654455195643457</v>
      </c>
      <c r="AJ46" s="203">
        <v>0.35983785084721109</v>
      </c>
      <c r="AK46" s="203">
        <v>1.7534886308363529</v>
      </c>
      <c r="AL46" s="203">
        <v>7.7817868132476153</v>
      </c>
      <c r="AM46" s="203">
        <v>2.5304534579615456</v>
      </c>
      <c r="AN46" s="203">
        <v>-1.5436248947994891</v>
      </c>
      <c r="AO46" s="203">
        <v>0.77141165041156867</v>
      </c>
      <c r="AP46" s="203">
        <v>0.80495815063053033</v>
      </c>
      <c r="AQ46" s="203">
        <v>1.8113777450905477</v>
      </c>
      <c r="AR46" s="203">
        <v>1.051252121008095</v>
      </c>
      <c r="AS46" s="203">
        <v>-0.48041616556175892</v>
      </c>
      <c r="AT46" s="203">
        <v>0.45344799279745107</v>
      </c>
      <c r="AU46" s="203">
        <v>101.82616621269619</v>
      </c>
    </row>
    <row r="47" spans="1:47" ht="29.25" x14ac:dyDescent="0.25">
      <c r="A47" s="130">
        <v>2010</v>
      </c>
      <c r="B47" s="131">
        <f>(B24/B23-1)*100</f>
        <v>5.2801078855973405</v>
      </c>
      <c r="C47" s="131">
        <f>(C24/C23-1)*100</f>
        <v>2.8886021742376089</v>
      </c>
      <c r="D47" s="131">
        <f t="shared" si="17"/>
        <v>1.2127465119449177</v>
      </c>
      <c r="E47" s="131">
        <f t="shared" si="17"/>
        <v>10.427935271518795</v>
      </c>
      <c r="F47" s="131">
        <f t="shared" si="17"/>
        <v>-0.56380262559492245</v>
      </c>
      <c r="G47" s="131">
        <f t="shared" si="17"/>
        <v>9.8832688941726587</v>
      </c>
      <c r="H47" s="131">
        <f t="shared" si="17"/>
        <v>11.663190132591206</v>
      </c>
      <c r="I47" s="131">
        <f t="shared" si="17"/>
        <v>7.5110783858886032</v>
      </c>
      <c r="J47" s="131">
        <f t="shared" si="17"/>
        <v>1.5470604069758309</v>
      </c>
      <c r="K47" s="131">
        <f t="shared" si="17"/>
        <v>13.11480015998594</v>
      </c>
      <c r="L47" s="131">
        <f>(L24/L23-1)*100</f>
        <v>1.8978130668379833</v>
      </c>
      <c r="M47" s="131">
        <f t="shared" si="17"/>
        <v>-1.0350017590504024</v>
      </c>
      <c r="N47" s="131">
        <f t="shared" si="17"/>
        <v>5.4980600509326738</v>
      </c>
      <c r="O47" s="131">
        <f t="shared" si="17"/>
        <v>1.5990852628018581</v>
      </c>
      <c r="P47" s="131">
        <f t="shared" si="17"/>
        <v>0.1095739090913872</v>
      </c>
      <c r="Q47" s="131">
        <f t="shared" si="17"/>
        <v>0.80495815063053033</v>
      </c>
      <c r="R47" s="131">
        <f t="shared" si="17"/>
        <v>6.0004239721266117</v>
      </c>
      <c r="S47" s="131">
        <f t="shared" si="17"/>
        <v>3.1939396147035559</v>
      </c>
      <c r="T47" s="131">
        <f t="shared" si="17"/>
        <v>1.0074023518175768</v>
      </c>
      <c r="U47" s="131">
        <f t="shared" si="17"/>
        <v>3.0885217488774375</v>
      </c>
      <c r="V47" s="131">
        <f t="shared" si="17"/>
        <v>8.8652848831347377</v>
      </c>
      <c r="X47" s="41">
        <f t="shared" si="5"/>
        <v>16</v>
      </c>
      <c r="Y47" s="197" t="s">
        <v>1056</v>
      </c>
      <c r="Z47" s="203">
        <v>0.46750456932762585</v>
      </c>
      <c r="AA47" s="203">
        <v>-8.2916371558824373</v>
      </c>
      <c r="AB47" s="203">
        <v>-2.6735434711131267</v>
      </c>
      <c r="AC47" s="203">
        <v>5.6566189309601</v>
      </c>
      <c r="AD47" s="203">
        <v>5.015504716943231</v>
      </c>
      <c r="AE47" s="203">
        <v>2.1109987627038418</v>
      </c>
      <c r="AF47" s="203">
        <v>3.3216358910442167</v>
      </c>
      <c r="AG47" s="203">
        <v>-1.0732585534948158</v>
      </c>
      <c r="AH47" s="203">
        <v>2.1941574561715527</v>
      </c>
      <c r="AI47" s="203">
        <v>-0.77865041295349657</v>
      </c>
      <c r="AJ47" s="203">
        <v>4.7530192411478378</v>
      </c>
      <c r="AK47" s="203">
        <v>0.69640109796385019</v>
      </c>
      <c r="AL47" s="203">
        <v>2.3460803145368914</v>
      </c>
      <c r="AM47" s="203">
        <v>3.1459453732226139</v>
      </c>
      <c r="AN47" s="203">
        <v>1.5298787698242222</v>
      </c>
      <c r="AO47" s="203">
        <v>-4.6418645523576663</v>
      </c>
      <c r="AP47" s="203">
        <v>6.0004239721266117</v>
      </c>
      <c r="AQ47" s="203">
        <v>2.2256954244813665</v>
      </c>
      <c r="AR47" s="203">
        <v>2.4739299907950096</v>
      </c>
      <c r="AS47" s="203">
        <v>1.6957781861551391</v>
      </c>
      <c r="AT47" s="203">
        <v>1.2056651617366576</v>
      </c>
      <c r="AU47" s="203">
        <v>104.91058150460357</v>
      </c>
    </row>
    <row r="48" spans="1:47" ht="29.25" x14ac:dyDescent="0.25">
      <c r="A48" s="130">
        <v>2011</v>
      </c>
      <c r="B48" s="131">
        <f>(B25/B24-1)*100</f>
        <v>3.9035118813275815</v>
      </c>
      <c r="C48" s="131">
        <f t="shared" si="17"/>
        <v>-2.5578916109840977</v>
      </c>
      <c r="D48" s="131">
        <f t="shared" si="17"/>
        <v>-0.98038782030862581</v>
      </c>
      <c r="E48" s="131">
        <f t="shared" si="17"/>
        <v>6.5790890011163228</v>
      </c>
      <c r="F48" s="131">
        <f t="shared" si="17"/>
        <v>4.5937971823385437</v>
      </c>
      <c r="G48" s="131">
        <f t="shared" si="17"/>
        <v>4.9086180878373353</v>
      </c>
      <c r="H48" s="131">
        <f t="shared" si="17"/>
        <v>9.3544926851823575</v>
      </c>
      <c r="I48" s="131">
        <f t="shared" si="17"/>
        <v>3.1979495031893457</v>
      </c>
      <c r="J48" s="131">
        <f t="shared" si="17"/>
        <v>5.1168913927577719</v>
      </c>
      <c r="K48" s="131">
        <f t="shared" si="17"/>
        <v>10.115465452416172</v>
      </c>
      <c r="L48" s="131">
        <f t="shared" si="17"/>
        <v>2.3922276416790789</v>
      </c>
      <c r="M48" s="131">
        <f t="shared" si="17"/>
        <v>4.8007076801675153</v>
      </c>
      <c r="N48" s="131">
        <f t="shared" si="17"/>
        <v>1.9881229237509457</v>
      </c>
      <c r="O48" s="131">
        <f t="shared" si="17"/>
        <v>5.1797198021639179</v>
      </c>
      <c r="P48" s="131">
        <f t="shared" si="17"/>
        <v>1.8040067618552813</v>
      </c>
      <c r="Q48" s="131">
        <f t="shared" si="17"/>
        <v>1.8113777450905477</v>
      </c>
      <c r="R48" s="131">
        <f t="shared" si="17"/>
        <v>2.2256954244813665</v>
      </c>
      <c r="S48" s="131">
        <f t="shared" si="17"/>
        <v>2.4940639912234719</v>
      </c>
      <c r="T48" s="131">
        <f t="shared" si="17"/>
        <v>2.789733240057668</v>
      </c>
      <c r="U48" s="131">
        <f t="shared" si="17"/>
        <v>-2.1070338698813473</v>
      </c>
      <c r="V48" s="131">
        <f t="shared" si="17"/>
        <v>14.010997899821298</v>
      </c>
      <c r="X48" s="41">
        <f t="shared" si="5"/>
        <v>17</v>
      </c>
      <c r="Y48" s="197" t="s">
        <v>358</v>
      </c>
      <c r="Z48" s="203">
        <v>6.1236330673843486</v>
      </c>
      <c r="AA48" s="203">
        <v>-10.98972627560414</v>
      </c>
      <c r="AB48" s="203">
        <v>2.6218948362668026</v>
      </c>
      <c r="AC48" s="203">
        <v>6.5968998284977598</v>
      </c>
      <c r="AD48" s="203">
        <v>2.9457126436048586</v>
      </c>
      <c r="AE48" s="203">
        <v>0.12705865249311721</v>
      </c>
      <c r="AF48" s="203">
        <v>3.9081088383919438</v>
      </c>
      <c r="AG48" s="203">
        <v>-3.8471764657188601</v>
      </c>
      <c r="AH48" s="203">
        <v>-3.762514796076577</v>
      </c>
      <c r="AI48" s="203">
        <v>-0.89550587746326515</v>
      </c>
      <c r="AJ48" s="203">
        <v>3.47353833105708</v>
      </c>
      <c r="AK48" s="203">
        <v>0.75417472517693707</v>
      </c>
      <c r="AL48" s="203">
        <v>1.5605660711357716</v>
      </c>
      <c r="AM48" s="203">
        <v>2.5594712030367894</v>
      </c>
      <c r="AN48" s="203">
        <v>0.85411882085943969</v>
      </c>
      <c r="AO48" s="203">
        <v>-7.6736400209499571</v>
      </c>
      <c r="AP48" s="203">
        <v>3.1939396147035559</v>
      </c>
      <c r="AQ48" s="203">
        <v>2.4940639912234719</v>
      </c>
      <c r="AR48" s="203">
        <v>3.0471729440757933</v>
      </c>
      <c r="AS48" s="203">
        <v>-0.14208559400241683</v>
      </c>
      <c r="AT48" s="203">
        <v>-0.38079655086464825</v>
      </c>
      <c r="AU48" s="203">
        <v>98.485492091241298</v>
      </c>
    </row>
    <row r="49" spans="1:49" ht="19.5" x14ac:dyDescent="0.25">
      <c r="A49" s="130" t="s">
        <v>752</v>
      </c>
      <c r="B49" s="131">
        <f>(POWER(B9/B5,1/4)-1)*100</f>
        <v>5.3116599814341026</v>
      </c>
      <c r="C49" s="131">
        <f t="shared" ref="C49:V49" si="18">(POWER(C9/C5,1/4)-1)*100</f>
        <v>2.8393261754711574</v>
      </c>
      <c r="D49" s="131">
        <f t="shared" si="18"/>
        <v>3.1254331689828607</v>
      </c>
      <c r="E49" s="131">
        <f t="shared" si="18"/>
        <v>6.3577772540134747</v>
      </c>
      <c r="F49" s="131">
        <f t="shared" si="18"/>
        <v>9.2359241648514612</v>
      </c>
      <c r="G49" s="131">
        <f t="shared" si="18"/>
        <v>8.0996996010367148</v>
      </c>
      <c r="H49" s="131">
        <f t="shared" si="18"/>
        <v>9.3163564944355635</v>
      </c>
      <c r="I49" s="131">
        <f t="shared" si="18"/>
        <v>6.3919459009170287</v>
      </c>
      <c r="J49" s="131">
        <f t="shared" si="18"/>
        <v>8.3305223909924564</v>
      </c>
      <c r="K49" s="131">
        <f t="shared" si="18"/>
        <v>-2.3745093926573313</v>
      </c>
      <c r="L49" s="131">
        <f t="shared" si="18"/>
        <v>2.7841654715858866</v>
      </c>
      <c r="M49" s="131">
        <f t="shared" si="18"/>
        <v>3.1486720170228466</v>
      </c>
      <c r="N49" s="131">
        <f t="shared" si="18"/>
        <v>3.2949854338023998</v>
      </c>
      <c r="O49" s="131">
        <f t="shared" si="18"/>
        <v>3.9772320670237393</v>
      </c>
      <c r="P49" s="131">
        <f t="shared" si="18"/>
        <v>3.1121442221552442</v>
      </c>
      <c r="Q49" s="131">
        <f t="shared" si="18"/>
        <v>1.051252121008095</v>
      </c>
      <c r="R49" s="131">
        <f t="shared" si="18"/>
        <v>2.4739299907950096</v>
      </c>
      <c r="S49" s="131">
        <f t="shared" si="18"/>
        <v>3.0471729440757933</v>
      </c>
      <c r="T49" s="131">
        <f t="shared" si="18"/>
        <v>3.6967311525183399</v>
      </c>
      <c r="U49" s="131">
        <f t="shared" si="18"/>
        <v>0.500510973905266</v>
      </c>
      <c r="V49" s="131">
        <f t="shared" si="18"/>
        <v>-2.8526211471829876</v>
      </c>
      <c r="X49" s="41">
        <f t="shared" si="5"/>
        <v>18</v>
      </c>
      <c r="Y49" s="197" t="s">
        <v>1057</v>
      </c>
      <c r="Z49" s="203">
        <v>3.9899798247095219</v>
      </c>
      <c r="AA49" s="203">
        <v>-11.89617333445675</v>
      </c>
      <c r="AB49" s="203">
        <v>-2.1287845212708878</v>
      </c>
      <c r="AC49" s="203">
        <v>6.5197264526589027</v>
      </c>
      <c r="AD49" s="203">
        <v>5.4028449583541693</v>
      </c>
      <c r="AE49" s="203">
        <v>5.2259626380023683</v>
      </c>
      <c r="AF49" s="203">
        <v>5.7709075345991234</v>
      </c>
      <c r="AG49" s="203">
        <v>2.7224888844623152</v>
      </c>
      <c r="AH49" s="203">
        <v>1.9359611383396702</v>
      </c>
      <c r="AI49" s="203">
        <v>-0.70078183222396229</v>
      </c>
      <c r="AJ49" s="203">
        <v>1.8783743722247781</v>
      </c>
      <c r="AK49" s="203">
        <v>2.2059559933878869</v>
      </c>
      <c r="AL49" s="203">
        <v>3.2517268593111881</v>
      </c>
      <c r="AM49" s="203">
        <v>3.8989623984436506</v>
      </c>
      <c r="AN49" s="203">
        <v>0.67417304399457478</v>
      </c>
      <c r="AO49" s="203">
        <v>-1.0382849646953907</v>
      </c>
      <c r="AP49" s="203">
        <v>1.0074023518175768</v>
      </c>
      <c r="AQ49" s="203">
        <v>2.789733240057668</v>
      </c>
      <c r="AR49" s="203">
        <v>3.6967311525183399</v>
      </c>
      <c r="AS49" s="203">
        <v>1.3229593158609498</v>
      </c>
      <c r="AT49" s="203">
        <v>0.84910685389065765</v>
      </c>
      <c r="AU49" s="203">
        <v>103.43993175879345</v>
      </c>
    </row>
    <row r="50" spans="1:49" x14ac:dyDescent="0.25">
      <c r="A50" s="130" t="s">
        <v>646</v>
      </c>
      <c r="B50" s="131">
        <f>(POWER(B15/B11,1/4)-1)*100</f>
        <v>2.1599941276472467</v>
      </c>
      <c r="C50" s="131">
        <f t="shared" ref="C50:V50" si="19">(POWER(C15/C11,1/4)-1)*100</f>
        <v>0.62330978942413129</v>
      </c>
      <c r="D50" s="131">
        <f t="shared" si="19"/>
        <v>1.4509230973130505</v>
      </c>
      <c r="E50" s="131">
        <f t="shared" si="19"/>
        <v>1.7310449187431187</v>
      </c>
      <c r="F50" s="131">
        <f t="shared" si="19"/>
        <v>3.5848178668289599</v>
      </c>
      <c r="G50" s="131">
        <f t="shared" si="19"/>
        <v>1.2202705695281368</v>
      </c>
      <c r="H50" s="131">
        <f t="shared" si="19"/>
        <v>3.8335500068082728</v>
      </c>
      <c r="I50" s="131">
        <f t="shared" si="19"/>
        <v>2.0373882017120204</v>
      </c>
      <c r="J50" s="131">
        <f t="shared" si="19"/>
        <v>5.7413388328271031</v>
      </c>
      <c r="K50" s="131">
        <f t="shared" si="19"/>
        <v>6.2707556093089645</v>
      </c>
      <c r="L50" s="131">
        <f t="shared" si="19"/>
        <v>3.0558465651692401</v>
      </c>
      <c r="M50" s="131">
        <f t="shared" si="19"/>
        <v>2.6332148294293534</v>
      </c>
      <c r="N50" s="131">
        <f t="shared" si="19"/>
        <v>4.4528841378409512</v>
      </c>
      <c r="O50" s="131">
        <f t="shared" si="19"/>
        <v>1.5717269423506153</v>
      </c>
      <c r="P50" s="131">
        <f t="shared" si="19"/>
        <v>1.765614679392713</v>
      </c>
      <c r="Q50" s="131">
        <f t="shared" si="19"/>
        <v>-0.48041616556175892</v>
      </c>
      <c r="R50" s="131">
        <f t="shared" si="19"/>
        <v>1.6957781861551391</v>
      </c>
      <c r="S50" s="131">
        <f t="shared" si="19"/>
        <v>-0.14208559400241683</v>
      </c>
      <c r="T50" s="131">
        <f t="shared" si="19"/>
        <v>1.3229593158609498</v>
      </c>
      <c r="U50" s="131">
        <f t="shared" si="19"/>
        <v>-0.18573355816494663</v>
      </c>
      <c r="V50" s="131">
        <f t="shared" si="19"/>
        <v>6.5296267238910355</v>
      </c>
      <c r="X50" s="41">
        <f t="shared" si="5"/>
        <v>19</v>
      </c>
      <c r="Y50" s="197" t="s">
        <v>153</v>
      </c>
      <c r="Z50" s="203">
        <v>1.7700991486852002</v>
      </c>
      <c r="AA50" s="203">
        <v>-0.92220515080123633</v>
      </c>
      <c r="AB50" s="203">
        <v>-1.548766748148267</v>
      </c>
      <c r="AC50" s="203">
        <v>2.3548633204346414</v>
      </c>
      <c r="AD50" s="203">
        <v>-0.91016483073307342</v>
      </c>
      <c r="AE50" s="203">
        <v>2.1678678114203764</v>
      </c>
      <c r="AF50" s="203">
        <v>3.1299893328616157</v>
      </c>
      <c r="AG50" s="203">
        <v>-7.1062278987629064</v>
      </c>
      <c r="AH50" s="203">
        <v>-1.9724425027739412</v>
      </c>
      <c r="AI50" s="203">
        <v>0.51722566692611327</v>
      </c>
      <c r="AJ50" s="203">
        <v>-1.3471019384655114</v>
      </c>
      <c r="AK50" s="203">
        <v>2.1108649051874595</v>
      </c>
      <c r="AL50" s="203">
        <v>8.1643335651926385E-2</v>
      </c>
      <c r="AM50" s="203">
        <v>1.7368715056924833</v>
      </c>
      <c r="AN50" s="203">
        <v>1.1301752752566951</v>
      </c>
      <c r="AO50" s="203">
        <v>3.7928282741371167</v>
      </c>
      <c r="AP50" s="203">
        <v>3.0885217488774375</v>
      </c>
      <c r="AQ50" s="203">
        <v>-2.1070338698813473</v>
      </c>
      <c r="AR50" s="203">
        <v>0.500510973905266</v>
      </c>
      <c r="AS50" s="203">
        <v>-0.18573355816494663</v>
      </c>
      <c r="AT50" s="203">
        <v>1.450099309658559</v>
      </c>
      <c r="AU50" s="203">
        <v>105.92778864139945</v>
      </c>
    </row>
    <row r="51" spans="1:49" ht="29.25" x14ac:dyDescent="0.25">
      <c r="A51" s="130" t="s">
        <v>647</v>
      </c>
      <c r="B51" s="131">
        <f>(POWER(B25/B17,1/4)-1)*100</f>
        <v>1.0105428991614485</v>
      </c>
      <c r="C51" s="131">
        <f t="shared" ref="C51:V51" si="20">(POWER(C25/C17,1/4)-1)*100</f>
        <v>-0.43218936879968473</v>
      </c>
      <c r="D51" s="131">
        <f t="shared" si="20"/>
        <v>-1.0899024064620066</v>
      </c>
      <c r="E51" s="131">
        <f t="shared" si="20"/>
        <v>4.0196508469103387</v>
      </c>
      <c r="F51" s="131">
        <f t="shared" si="20"/>
        <v>-0.16075770323954464</v>
      </c>
      <c r="G51" s="131">
        <f t="shared" si="20"/>
        <v>0.77287959398957273</v>
      </c>
      <c r="H51" s="131">
        <f t="shared" si="20"/>
        <v>1.3963291469948347</v>
      </c>
      <c r="I51" s="131">
        <f t="shared" si="20"/>
        <v>1.0800171417696625</v>
      </c>
      <c r="J51" s="131">
        <f t="shared" si="20"/>
        <v>3.8338243920047921</v>
      </c>
      <c r="K51" s="131">
        <f t="shared" si="20"/>
        <v>9.3263859788373704</v>
      </c>
      <c r="L51" s="131">
        <f t="shared" si="20"/>
        <v>1.3327917150281809</v>
      </c>
      <c r="M51" s="131">
        <f t="shared" si="20"/>
        <v>0.3544504893021827</v>
      </c>
      <c r="N51" s="131">
        <f t="shared" si="20"/>
        <v>3.0418512712202528</v>
      </c>
      <c r="O51" s="131">
        <f t="shared" si="20"/>
        <v>0.82290744060147247</v>
      </c>
      <c r="P51" s="131">
        <f t="shared" si="20"/>
        <v>0.81143780583101677</v>
      </c>
      <c r="Q51" s="131">
        <f t="shared" si="20"/>
        <v>0.45344799279745107</v>
      </c>
      <c r="R51" s="131">
        <f t="shared" si="20"/>
        <v>1.2056651617366576</v>
      </c>
      <c r="S51" s="131">
        <f t="shared" si="20"/>
        <v>-0.38079655086464825</v>
      </c>
      <c r="T51" s="131">
        <f t="shared" si="20"/>
        <v>0.84910685389065765</v>
      </c>
      <c r="U51" s="131">
        <f t="shared" si="20"/>
        <v>1.450099309658559</v>
      </c>
      <c r="V51" s="131">
        <f t="shared" si="20"/>
        <v>10.102017728201428</v>
      </c>
      <c r="X51" s="41">
        <f t="shared" si="5"/>
        <v>20</v>
      </c>
      <c r="Y51" s="198" t="s">
        <v>359</v>
      </c>
      <c r="Z51" s="207">
        <v>11.071353808664908</v>
      </c>
      <c r="AA51" s="207">
        <v>-10.529155310296435</v>
      </c>
      <c r="AB51" s="207">
        <v>-5.3156814860748636</v>
      </c>
      <c r="AC51" s="207">
        <v>-4.6468105114636398</v>
      </c>
      <c r="AD51" s="207">
        <v>9.1824457059486164E-2</v>
      </c>
      <c r="AE51" s="207">
        <v>-1.4373295723419499</v>
      </c>
      <c r="AF51" s="207">
        <v>-4.7708158094432846</v>
      </c>
      <c r="AG51" s="207">
        <v>-4.1886179475364882</v>
      </c>
      <c r="AH51" s="207">
        <v>-5.603839421539158</v>
      </c>
      <c r="AI51" s="207">
        <v>1.2677294381888471</v>
      </c>
      <c r="AJ51" s="207">
        <v>12.776690416467318</v>
      </c>
      <c r="AK51" s="207">
        <v>19.463950629055972</v>
      </c>
      <c r="AL51" s="207">
        <v>20.258973522246659</v>
      </c>
      <c r="AM51" s="207">
        <v>18.002526124662509</v>
      </c>
      <c r="AN51" s="207">
        <v>14.555223025466791</v>
      </c>
      <c r="AO51" s="207">
        <v>3.3546584637206722</v>
      </c>
      <c r="AP51" s="207">
        <v>8.8652848831347377</v>
      </c>
      <c r="AQ51" s="207">
        <v>14.010997899821298</v>
      </c>
      <c r="AR51" s="207">
        <v>-2.8526211471829876</v>
      </c>
      <c r="AS51" s="207">
        <v>6.5296267238910355</v>
      </c>
      <c r="AT51" s="207">
        <v>10.102017728201428</v>
      </c>
      <c r="AU51" s="207">
        <v>146.95389844521227</v>
      </c>
    </row>
    <row r="52" spans="1:49" ht="18.75" x14ac:dyDescent="0.3">
      <c r="A52" s="323" t="s">
        <v>966</v>
      </c>
      <c r="B52" s="132">
        <f>B25/B17*100</f>
        <v>104.10385724188274</v>
      </c>
      <c r="C52" s="132">
        <f t="shared" ref="C52:V52" si="21">C25/C17*100</f>
        <v>98.282417527666396</v>
      </c>
      <c r="D52" s="132">
        <f t="shared" si="21"/>
        <v>95.711147148093417</v>
      </c>
      <c r="E52" s="132">
        <f>E25/E17*100</f>
        <v>117.07429918415848</v>
      </c>
      <c r="F52" s="132">
        <f t="shared" si="21"/>
        <v>99.35851810827171</v>
      </c>
      <c r="G52" s="132">
        <f t="shared" si="21"/>
        <v>103.1275439744301</v>
      </c>
      <c r="H52" s="132">
        <f t="shared" si="21"/>
        <v>105.70339348342334</v>
      </c>
      <c r="I52" s="132">
        <f t="shared" si="21"/>
        <v>104.3905600580383</v>
      </c>
      <c r="J52" s="132">
        <f t="shared" si="21"/>
        <v>116.2399463150966</v>
      </c>
      <c r="K52" s="132">
        <f t="shared" si="21"/>
        <v>142.85648734312562</v>
      </c>
      <c r="L52" s="132">
        <f t="shared" si="21"/>
        <v>105.4386970339783</v>
      </c>
      <c r="M52" s="132">
        <f t="shared" si="21"/>
        <v>101.425357894531</v>
      </c>
      <c r="N52" s="132">
        <f t="shared" si="21"/>
        <v>112.73392057821177</v>
      </c>
      <c r="O52" s="132">
        <f t="shared" si="21"/>
        <v>103.33248372180542</v>
      </c>
      <c r="P52" s="132">
        <f t="shared" si="21"/>
        <v>103.28547124604366</v>
      </c>
      <c r="Q52" s="132">
        <f t="shared" si="21"/>
        <v>101.82616621269619</v>
      </c>
      <c r="R52" s="132">
        <f t="shared" si="21"/>
        <v>104.91058150460357</v>
      </c>
      <c r="S52" s="132">
        <f t="shared" si="21"/>
        <v>98.485492091241298</v>
      </c>
      <c r="T52" s="132">
        <f t="shared" si="21"/>
        <v>103.43993175879345</v>
      </c>
      <c r="U52" s="132">
        <f t="shared" si="21"/>
        <v>105.92778864139945</v>
      </c>
      <c r="V52" s="132">
        <f t="shared" si="21"/>
        <v>146.95389844521227</v>
      </c>
      <c r="X52" s="41"/>
      <c r="Y52" s="242" t="s">
        <v>146</v>
      </c>
      <c r="Z52" s="283" t="s">
        <v>1186</v>
      </c>
    </row>
    <row r="53" spans="1:49" ht="16.5" customHeight="1" x14ac:dyDescent="0.25">
      <c r="A53" s="133"/>
      <c r="B53" s="134"/>
      <c r="C53" s="134"/>
      <c r="D53" s="134"/>
      <c r="E53" s="134"/>
      <c r="F53" s="134"/>
      <c r="G53" s="134"/>
      <c r="H53" s="134"/>
      <c r="I53" s="134"/>
      <c r="J53" s="134"/>
      <c r="K53" s="134"/>
      <c r="L53" s="134"/>
      <c r="M53" s="134"/>
      <c r="N53" s="134"/>
      <c r="O53" s="134"/>
      <c r="P53" s="134"/>
      <c r="Q53" s="134"/>
      <c r="R53" s="134"/>
      <c r="S53" s="134"/>
      <c r="T53" s="134"/>
      <c r="U53" s="134"/>
      <c r="V53" s="134"/>
      <c r="X53" s="41"/>
      <c r="Y53" s="199"/>
      <c r="Z53" s="667">
        <v>2007</v>
      </c>
      <c r="AA53" s="667"/>
      <c r="AB53" s="667"/>
      <c r="AC53" s="667"/>
      <c r="AD53" s="667">
        <v>2008</v>
      </c>
      <c r="AE53" s="667"/>
      <c r="AF53" s="667"/>
      <c r="AG53" s="667"/>
      <c r="AH53" s="667">
        <v>2009</v>
      </c>
      <c r="AI53" s="667"/>
      <c r="AJ53" s="667"/>
      <c r="AK53" s="667"/>
      <c r="AL53" s="667">
        <v>2010</v>
      </c>
      <c r="AM53" s="667"/>
      <c r="AN53" s="667"/>
      <c r="AO53" s="667"/>
      <c r="AP53" s="667">
        <v>2011</v>
      </c>
      <c r="AQ53" s="667"/>
      <c r="AR53" s="667"/>
      <c r="AS53" s="667"/>
      <c r="AT53" s="667">
        <v>2012</v>
      </c>
      <c r="AU53" s="667"/>
      <c r="AV53" s="668"/>
      <c r="AW53" s="665" t="s">
        <v>1060</v>
      </c>
    </row>
    <row r="54" spans="1:49" s="324" customFormat="1" ht="18.75" customHeight="1" x14ac:dyDescent="0.2">
      <c r="A54" s="55" t="s">
        <v>311</v>
      </c>
      <c r="B54" s="55" t="s">
        <v>1031</v>
      </c>
      <c r="C54" s="55" t="s">
        <v>1032</v>
      </c>
      <c r="D54" s="55" t="s">
        <v>1033</v>
      </c>
      <c r="E54" s="55" t="s">
        <v>1034</v>
      </c>
      <c r="F54" s="55" t="s">
        <v>1007</v>
      </c>
      <c r="G54" s="55" t="s">
        <v>774</v>
      </c>
      <c r="H54" s="55" t="s">
        <v>1008</v>
      </c>
      <c r="I54" s="55" t="s">
        <v>1035</v>
      </c>
      <c r="J54" s="55" t="s">
        <v>1036</v>
      </c>
      <c r="K54" s="55" t="s">
        <v>1037</v>
      </c>
      <c r="L54" s="55" t="s">
        <v>1038</v>
      </c>
      <c r="M54" s="55" t="s">
        <v>1039</v>
      </c>
      <c r="N54" s="55" t="s">
        <v>1040</v>
      </c>
      <c r="O54" s="55" t="s">
        <v>1041</v>
      </c>
      <c r="P54" s="55" t="s">
        <v>1042</v>
      </c>
      <c r="Q54" s="55" t="s">
        <v>1043</v>
      </c>
      <c r="R54" s="55" t="s">
        <v>1044</v>
      </c>
      <c r="S54" s="55" t="s">
        <v>1045</v>
      </c>
      <c r="T54" s="55" t="s">
        <v>1046</v>
      </c>
      <c r="U54" s="55" t="s">
        <v>1047</v>
      </c>
      <c r="V54" s="55" t="s">
        <v>1048</v>
      </c>
      <c r="X54" s="325"/>
      <c r="Y54" s="196" t="s">
        <v>311</v>
      </c>
      <c r="Z54" s="196">
        <v>1</v>
      </c>
      <c r="AA54" s="196">
        <v>2</v>
      </c>
      <c r="AB54" s="196">
        <v>3</v>
      </c>
      <c r="AC54" s="196">
        <v>4</v>
      </c>
      <c r="AD54" s="200">
        <v>1</v>
      </c>
      <c r="AE54" s="196">
        <v>2</v>
      </c>
      <c r="AF54" s="196">
        <v>3</v>
      </c>
      <c r="AG54" s="196">
        <v>4</v>
      </c>
      <c r="AH54" s="200">
        <v>1</v>
      </c>
      <c r="AI54" s="196">
        <v>2</v>
      </c>
      <c r="AJ54" s="196">
        <v>3</v>
      </c>
      <c r="AK54" s="196">
        <v>4</v>
      </c>
      <c r="AL54" s="200">
        <v>1</v>
      </c>
      <c r="AM54" s="196">
        <v>2</v>
      </c>
      <c r="AN54" s="196">
        <v>3</v>
      </c>
      <c r="AO54" s="196">
        <v>4</v>
      </c>
      <c r="AP54" s="200">
        <v>1</v>
      </c>
      <c r="AQ54" s="196">
        <v>2</v>
      </c>
      <c r="AR54" s="196">
        <v>3</v>
      </c>
      <c r="AS54" s="196">
        <v>4</v>
      </c>
      <c r="AT54" s="200">
        <v>1</v>
      </c>
      <c r="AU54" s="196">
        <v>2</v>
      </c>
      <c r="AV54" s="201">
        <v>3</v>
      </c>
      <c r="AW54" s="666"/>
    </row>
    <row r="55" spans="1:49" ht="19.5" x14ac:dyDescent="0.25">
      <c r="A55" s="130" t="s">
        <v>220</v>
      </c>
      <c r="B55" s="131">
        <v>3.0529419766615051</v>
      </c>
      <c r="C55" s="131">
        <v>1.4666863172893896</v>
      </c>
      <c r="D55" s="131">
        <v>-0.8062684447820101</v>
      </c>
      <c r="E55" s="131">
        <v>4.6557093122964632</v>
      </c>
      <c r="F55" s="131">
        <v>5.5261030037057512</v>
      </c>
      <c r="G55" s="131">
        <v>2.2663890445224988</v>
      </c>
      <c r="H55" s="131">
        <v>3.4627681612352967</v>
      </c>
      <c r="I55" s="131">
        <v>3.7338882524930339</v>
      </c>
      <c r="J55" s="131">
        <v>12.266178024673069</v>
      </c>
      <c r="K55" s="131">
        <v>13.000731624517957</v>
      </c>
      <c r="L55" s="131">
        <v>2.5506645131598171</v>
      </c>
      <c r="M55" s="131">
        <v>1.8536088608413603</v>
      </c>
      <c r="N55" s="131">
        <v>-4.9880611545060294</v>
      </c>
      <c r="O55" s="131">
        <v>1.7944326400665789</v>
      </c>
      <c r="P55" s="131">
        <v>1.4742695425882024</v>
      </c>
      <c r="Q55" s="131">
        <v>7.4058097310236048</v>
      </c>
      <c r="R55" s="131">
        <v>3.9570777212178054</v>
      </c>
      <c r="S55" s="131">
        <v>4.5745373831896696</v>
      </c>
      <c r="T55" s="131">
        <v>3.5893944755278628</v>
      </c>
      <c r="U55" s="131">
        <v>-0.48711751349800325</v>
      </c>
      <c r="V55" s="131">
        <v>17.791584847423291</v>
      </c>
      <c r="X55" s="41"/>
      <c r="Y55" s="202" t="s">
        <v>1031</v>
      </c>
      <c r="Z55" s="203">
        <v>3.0529419766615051</v>
      </c>
      <c r="AA55" s="203">
        <v>2.9493189991621094</v>
      </c>
      <c r="AB55" s="203">
        <v>3.4506777210204786</v>
      </c>
      <c r="AC55" s="203">
        <v>3.5426216873275074</v>
      </c>
      <c r="AD55" s="204">
        <v>2.0265006302006006</v>
      </c>
      <c r="AE55" s="203">
        <v>2.4291892446000718</v>
      </c>
      <c r="AF55" s="203">
        <v>1.3390252655183232</v>
      </c>
      <c r="AG55" s="203">
        <v>-0.94008395198963424</v>
      </c>
      <c r="AH55" s="204">
        <v>-7.1397132727381578</v>
      </c>
      <c r="AI55" s="203">
        <v>-9.3752082679554043</v>
      </c>
      <c r="AJ55" s="203">
        <v>-5.2876647273889743</v>
      </c>
      <c r="AK55" s="203">
        <v>-2.0356108403443041</v>
      </c>
      <c r="AL55" s="204">
        <v>4.4185605787148363</v>
      </c>
      <c r="AM55" s="203">
        <v>7.4801788436953398</v>
      </c>
      <c r="AN55" s="203">
        <v>5.0535498316869099</v>
      </c>
      <c r="AO55" s="203">
        <v>4.2467982248787894</v>
      </c>
      <c r="AP55" s="204">
        <v>4.3084692983479389</v>
      </c>
      <c r="AQ55" s="203">
        <v>2.9534061983765625</v>
      </c>
      <c r="AR55" s="203">
        <v>4.4057618584146363</v>
      </c>
      <c r="AS55" s="203">
        <v>3.9522224911065607</v>
      </c>
      <c r="AT55" s="204">
        <v>4.8598065000485802</v>
      </c>
      <c r="AU55" s="205">
        <v>4.4498579057963505</v>
      </c>
      <c r="AV55" s="206">
        <v>3.3151711754853208</v>
      </c>
      <c r="AW55" s="203">
        <v>108.76334758451365</v>
      </c>
    </row>
    <row r="56" spans="1:49" ht="29.25" x14ac:dyDescent="0.25">
      <c r="A56" s="130" t="s">
        <v>221</v>
      </c>
      <c r="B56" s="131">
        <v>2.9493189991621094</v>
      </c>
      <c r="C56" s="131">
        <v>3.407957224467606</v>
      </c>
      <c r="D56" s="131">
        <v>0.22408446779336177</v>
      </c>
      <c r="E56" s="131">
        <v>2.4310331981927558</v>
      </c>
      <c r="F56" s="131">
        <v>3.0520033786446188</v>
      </c>
      <c r="G56" s="131">
        <v>1.3084316037136778</v>
      </c>
      <c r="H56" s="131">
        <v>5.5553325636021222</v>
      </c>
      <c r="I56" s="131">
        <v>3.509849944264487</v>
      </c>
      <c r="J56" s="131">
        <v>9.6376748781983537</v>
      </c>
      <c r="K56" s="131">
        <v>10.734769155765678</v>
      </c>
      <c r="L56" s="131">
        <v>2.8466804463433304</v>
      </c>
      <c r="M56" s="131">
        <v>1.3620858201165875</v>
      </c>
      <c r="N56" s="131">
        <v>-3.2036776939545653</v>
      </c>
      <c r="O56" s="131">
        <v>0.90885276948624583</v>
      </c>
      <c r="P56" s="131">
        <v>1.6894383243371669</v>
      </c>
      <c r="Q56" s="131">
        <v>4.6428146766783529</v>
      </c>
      <c r="R56" s="131">
        <v>3.005277658911476</v>
      </c>
      <c r="S56" s="131">
        <v>2.6100634987168192</v>
      </c>
      <c r="T56" s="131">
        <v>4.1813126815027246</v>
      </c>
      <c r="U56" s="131">
        <v>0.1454212222150586</v>
      </c>
      <c r="V56" s="131">
        <v>14.878005804804673</v>
      </c>
      <c r="X56" s="41"/>
      <c r="Y56" s="197" t="s">
        <v>353</v>
      </c>
      <c r="Z56" s="203">
        <v>1.4666863172893896</v>
      </c>
      <c r="AA56" s="203">
        <v>3.407957224467606</v>
      </c>
      <c r="AB56" s="203">
        <v>3.7324137012638925</v>
      </c>
      <c r="AC56" s="203">
        <v>0.92020846129141631</v>
      </c>
      <c r="AD56" s="204">
        <v>-2.2384211519294372</v>
      </c>
      <c r="AE56" s="203">
        <v>3.4859107781700871</v>
      </c>
      <c r="AF56" s="203">
        <v>0.60048937801144842</v>
      </c>
      <c r="AG56" s="203">
        <v>2.5595742100794183</v>
      </c>
      <c r="AH56" s="204">
        <v>-0.77786428385452355</v>
      </c>
      <c r="AI56" s="203">
        <v>-2.4871077703330968</v>
      </c>
      <c r="AJ56" s="203">
        <v>-4.7133861398187982</v>
      </c>
      <c r="AK56" s="203">
        <v>-4.4897769722300529</v>
      </c>
      <c r="AL56" s="204">
        <v>-0.43851538702674997</v>
      </c>
      <c r="AM56" s="203">
        <v>4.0401136132317772</v>
      </c>
      <c r="AN56" s="203">
        <v>5.7628694429790128</v>
      </c>
      <c r="AO56" s="203">
        <v>2.2630267468526588</v>
      </c>
      <c r="AP56" s="204">
        <v>-2.191436549331538</v>
      </c>
      <c r="AQ56" s="203">
        <v>-8.4459395291950461</v>
      </c>
      <c r="AR56" s="203">
        <v>0.66795692752128488</v>
      </c>
      <c r="AS56" s="203">
        <v>0.34388100487516837</v>
      </c>
      <c r="AT56" s="204">
        <v>6.6883772315213141</v>
      </c>
      <c r="AU56" s="205">
        <v>11.136047299654162</v>
      </c>
      <c r="AV56" s="206">
        <v>1.7064306367972959</v>
      </c>
      <c r="AW56" s="203">
        <v>103.80179895742667</v>
      </c>
    </row>
    <row r="57" spans="1:49" x14ac:dyDescent="0.25">
      <c r="A57" s="130" t="s">
        <v>222</v>
      </c>
      <c r="B57" s="131">
        <v>3.4506777210204786</v>
      </c>
      <c r="C57" s="131">
        <v>3.7324137012638925</v>
      </c>
      <c r="D57" s="131">
        <v>-0.22177334388118197</v>
      </c>
      <c r="E57" s="131">
        <v>2.7008115778931474</v>
      </c>
      <c r="F57" s="131">
        <v>3.6585571828402719</v>
      </c>
      <c r="G57" s="131">
        <v>2.2363325003763146</v>
      </c>
      <c r="H57" s="131">
        <v>6.2515915797342947</v>
      </c>
      <c r="I57" s="131">
        <v>3.8763399885523464</v>
      </c>
      <c r="J57" s="131">
        <v>12.419895324985553</v>
      </c>
      <c r="K57" s="131">
        <v>15.728469419268931</v>
      </c>
      <c r="L57" s="131">
        <v>3.243385628294182</v>
      </c>
      <c r="M57" s="131">
        <v>0.97625636023617179</v>
      </c>
      <c r="N57" s="131">
        <v>-5.4926631767010514</v>
      </c>
      <c r="O57" s="131">
        <v>3.9879391368584427</v>
      </c>
      <c r="P57" s="131">
        <v>1.0527069429559832</v>
      </c>
      <c r="Q57" s="131">
        <v>-0.40167689834910147</v>
      </c>
      <c r="R57" s="131">
        <v>2.2228389107053159</v>
      </c>
      <c r="S57" s="131">
        <v>1.5947987217067139</v>
      </c>
      <c r="T57" s="131">
        <v>4.3637897367674761</v>
      </c>
      <c r="U57" s="131">
        <v>3.0776380982002083</v>
      </c>
      <c r="V57" s="131">
        <v>19.947119390234125</v>
      </c>
      <c r="X57" s="41"/>
      <c r="Y57" s="197" t="s">
        <v>1058</v>
      </c>
      <c r="Z57" s="203">
        <v>-0.8062684447820101</v>
      </c>
      <c r="AA57" s="203">
        <v>0.22408446779336177</v>
      </c>
      <c r="AB57" s="203">
        <v>-0.22177334388118197</v>
      </c>
      <c r="AC57" s="203">
        <v>-0.14169421002290239</v>
      </c>
      <c r="AD57" s="204">
        <v>-0.54798344461607362</v>
      </c>
      <c r="AE57" s="203">
        <v>-3.7358831498543021</v>
      </c>
      <c r="AF57" s="203">
        <v>-1.7283793898961286</v>
      </c>
      <c r="AG57" s="203">
        <v>-0.53929260435495729</v>
      </c>
      <c r="AH57" s="204">
        <v>-3.1961748918749922</v>
      </c>
      <c r="AI57" s="203">
        <v>-2.1125801934891664</v>
      </c>
      <c r="AJ57" s="203">
        <v>-2.3702967152449128</v>
      </c>
      <c r="AK57" s="203">
        <v>-3.9028427902410345</v>
      </c>
      <c r="AL57" s="204">
        <v>0.89522674228832422</v>
      </c>
      <c r="AM57" s="203">
        <v>2.3334052532931304</v>
      </c>
      <c r="AN57" s="203">
        <v>1.52328074849859</v>
      </c>
      <c r="AO57" s="203">
        <v>7.443609760173775E-2</v>
      </c>
      <c r="AP57" s="204">
        <v>-1.1211627317010642</v>
      </c>
      <c r="AQ57" s="203">
        <v>-2.3858936930225672</v>
      </c>
      <c r="AR57" s="203">
        <v>-2.1703758435649978</v>
      </c>
      <c r="AS57" s="203">
        <v>1.8716150380229779</v>
      </c>
      <c r="AT57" s="204">
        <v>0.81414930475103287</v>
      </c>
      <c r="AU57" s="205">
        <v>-0.21946189864191501</v>
      </c>
      <c r="AV57" s="206">
        <v>1.8127700200427199</v>
      </c>
      <c r="AW57" s="203">
        <v>97.017118086325965</v>
      </c>
    </row>
    <row r="58" spans="1:49" ht="29.25" x14ac:dyDescent="0.25">
      <c r="A58" s="130" t="s">
        <v>223</v>
      </c>
      <c r="B58" s="131">
        <v>3.5426216873275074</v>
      </c>
      <c r="C58" s="131">
        <v>0.92020846129141631</v>
      </c>
      <c r="D58" s="131">
        <v>-0.14169421002290239</v>
      </c>
      <c r="E58" s="131">
        <v>5.0280169956566034</v>
      </c>
      <c r="F58" s="131">
        <v>5.3054659491221345</v>
      </c>
      <c r="G58" s="131">
        <v>1.133885869018858</v>
      </c>
      <c r="H58" s="131">
        <v>4.863986890070815</v>
      </c>
      <c r="I58" s="131">
        <v>3.85960179355338</v>
      </c>
      <c r="J58" s="131">
        <v>12.077037219276887</v>
      </c>
      <c r="K58" s="131">
        <v>15.811700731535083</v>
      </c>
      <c r="L58" s="131">
        <v>3.6280607903947493</v>
      </c>
      <c r="M58" s="131">
        <v>7.4129073491787656</v>
      </c>
      <c r="N58" s="131">
        <v>2.0064926622536117</v>
      </c>
      <c r="O58" s="131">
        <v>5.1461195402474624</v>
      </c>
      <c r="P58" s="131">
        <v>3.1835177262402148</v>
      </c>
      <c r="Q58" s="131">
        <v>-1.1979990095956183</v>
      </c>
      <c r="R58" s="131">
        <v>3.9202668123864193</v>
      </c>
      <c r="S58" s="131">
        <v>1.4622984090868041</v>
      </c>
      <c r="T58" s="131">
        <v>3.4432246562008384</v>
      </c>
      <c r="U58" s="131">
        <v>4.1735801708895792</v>
      </c>
      <c r="V58" s="131">
        <v>19.261819456030938</v>
      </c>
      <c r="X58" s="41"/>
      <c r="Y58" s="197" t="s">
        <v>1050</v>
      </c>
      <c r="Z58" s="203">
        <v>4.6557093122964632</v>
      </c>
      <c r="AA58" s="203">
        <v>2.4310331981927558</v>
      </c>
      <c r="AB58" s="203">
        <v>2.7008115778931474</v>
      </c>
      <c r="AC58" s="203">
        <v>5.0280169956566034</v>
      </c>
      <c r="AD58" s="204">
        <v>3.1119802622791459</v>
      </c>
      <c r="AE58" s="203">
        <v>-0.3702909103105112</v>
      </c>
      <c r="AF58" s="203">
        <v>-4.8545279866509139</v>
      </c>
      <c r="AG58" s="203">
        <v>-6.4961861106776819</v>
      </c>
      <c r="AH58" s="204">
        <v>-2.2611758198008203</v>
      </c>
      <c r="AI58" s="203">
        <v>1.0159592289626929E-2</v>
      </c>
      <c r="AJ58" s="203">
        <v>4.4096373011890622</v>
      </c>
      <c r="AK58" s="203">
        <v>5.0981795226294091</v>
      </c>
      <c r="AL58" s="204">
        <v>7.7380138079576</v>
      </c>
      <c r="AM58" s="203">
        <v>9.9382466763506372</v>
      </c>
      <c r="AN58" s="203">
        <v>11.811075674668171</v>
      </c>
      <c r="AO58" s="203">
        <v>11.9427153186491</v>
      </c>
      <c r="AP58" s="204">
        <v>10.340894898989772</v>
      </c>
      <c r="AQ58" s="203">
        <v>8.4972980900885666</v>
      </c>
      <c r="AR58" s="203">
        <v>4.5580387026333824</v>
      </c>
      <c r="AS58" s="203">
        <v>3.4996884493944114</v>
      </c>
      <c r="AT58" s="204">
        <v>3.067054291942517</v>
      </c>
      <c r="AU58" s="205">
        <v>2.8923912595748114</v>
      </c>
      <c r="AV58" s="206">
        <v>2.6703980096698388</v>
      </c>
      <c r="AW58" s="203">
        <v>119.23841966933504</v>
      </c>
    </row>
    <row r="59" spans="1:49" x14ac:dyDescent="0.25">
      <c r="A59" s="130" t="s">
        <v>273</v>
      </c>
      <c r="B59" s="131">
        <v>2.0265006302006006</v>
      </c>
      <c r="C59" s="131">
        <v>-2.2384211519294372</v>
      </c>
      <c r="D59" s="131">
        <v>-0.54798344461607362</v>
      </c>
      <c r="E59" s="131">
        <v>3.1119802622791459</v>
      </c>
      <c r="F59" s="131">
        <v>4.0828839753591417</v>
      </c>
      <c r="G59" s="131">
        <v>-0.1692385276283126</v>
      </c>
      <c r="H59" s="131">
        <v>3.7537626273004276</v>
      </c>
      <c r="I59" s="131">
        <v>2.5194335304049797</v>
      </c>
      <c r="J59" s="131">
        <v>10.189831798125336</v>
      </c>
      <c r="K59" s="131">
        <v>17.104064819081067</v>
      </c>
      <c r="L59" s="131">
        <v>3.0655615453255791</v>
      </c>
      <c r="M59" s="131">
        <v>0.45403622374229347</v>
      </c>
      <c r="N59" s="131">
        <v>11.92878499937342</v>
      </c>
      <c r="O59" s="131">
        <v>2.7497566325219713</v>
      </c>
      <c r="P59" s="131">
        <v>-1.2119583906792131</v>
      </c>
      <c r="Q59" s="131">
        <v>-2.5060387879300428</v>
      </c>
      <c r="R59" s="131">
        <v>2.0402823109514578</v>
      </c>
      <c r="S59" s="131">
        <v>3.4807940308231977</v>
      </c>
      <c r="T59" s="131">
        <v>1.1439446329291281</v>
      </c>
      <c r="U59" s="131">
        <v>2.4998174097214498</v>
      </c>
      <c r="V59" s="131">
        <v>20.776882619629376</v>
      </c>
      <c r="X59" s="41"/>
      <c r="Y59" s="197" t="s">
        <v>148</v>
      </c>
      <c r="Z59" s="203">
        <v>5.5261030037057512</v>
      </c>
      <c r="AA59" s="203">
        <v>3.0520033786446188</v>
      </c>
      <c r="AB59" s="203">
        <v>3.6585571828402719</v>
      </c>
      <c r="AC59" s="203">
        <v>5.3054659491221345</v>
      </c>
      <c r="AD59" s="204">
        <v>4.0828839753591417</v>
      </c>
      <c r="AE59" s="203">
        <v>6.2297246321509459</v>
      </c>
      <c r="AF59" s="203">
        <v>3.1256112085531695</v>
      </c>
      <c r="AG59" s="203">
        <v>-1.0374462332318868</v>
      </c>
      <c r="AH59" s="204">
        <v>-5.9095880292170166</v>
      </c>
      <c r="AI59" s="203">
        <v>-8.4006294492325431</v>
      </c>
      <c r="AJ59" s="203">
        <v>-7.081737019526102</v>
      </c>
      <c r="AK59" s="203">
        <v>-7.8218779659421589</v>
      </c>
      <c r="AL59" s="204">
        <v>-4.4712154244727964</v>
      </c>
      <c r="AM59" s="203">
        <v>-1.9490125658944035</v>
      </c>
      <c r="AN59" s="203">
        <v>0.31181659639958337</v>
      </c>
      <c r="AO59" s="203">
        <v>3.9960005085564632</v>
      </c>
      <c r="AP59" s="204">
        <v>5.0375422161393679</v>
      </c>
      <c r="AQ59" s="203">
        <v>3.6343100279708551</v>
      </c>
      <c r="AR59" s="203">
        <v>5.2165066610606159</v>
      </c>
      <c r="AS59" s="203">
        <v>4.5104395863154068</v>
      </c>
      <c r="AT59" s="204">
        <v>5.4458217503080775</v>
      </c>
      <c r="AU59" s="205">
        <v>4.8935461667408031</v>
      </c>
      <c r="AV59" s="206">
        <v>4.0139640671106536</v>
      </c>
      <c r="AW59" s="203">
        <v>105.19503438770023</v>
      </c>
    </row>
    <row r="60" spans="1:49" x14ac:dyDescent="0.25">
      <c r="A60" s="130" t="s">
        <v>232</v>
      </c>
      <c r="B60" s="131">
        <v>2.4291892446000718</v>
      </c>
      <c r="C60" s="131">
        <v>3.4859107781700871</v>
      </c>
      <c r="D60" s="131">
        <v>-3.7358831498543021</v>
      </c>
      <c r="E60" s="131">
        <v>-0.3702909103105112</v>
      </c>
      <c r="F60" s="131">
        <v>6.2297246321509459</v>
      </c>
      <c r="G60" s="131">
        <v>1.8583660491028775</v>
      </c>
      <c r="H60" s="131">
        <v>3.6357316208155188</v>
      </c>
      <c r="I60" s="131">
        <v>0.59757018070452084</v>
      </c>
      <c r="J60" s="131">
        <v>11.020764553433192</v>
      </c>
      <c r="K60" s="131">
        <v>15.608452993402322</v>
      </c>
      <c r="L60" s="131">
        <v>2.2712571409639004</v>
      </c>
      <c r="M60" s="131">
        <v>2.1116528689754333</v>
      </c>
      <c r="N60" s="131">
        <v>14.573720302673209</v>
      </c>
      <c r="O60" s="131">
        <v>1.2309687292039628</v>
      </c>
      <c r="P60" s="131">
        <v>1.0889424982614582</v>
      </c>
      <c r="Q60" s="131">
        <v>-2.2086544489527626</v>
      </c>
      <c r="R60" s="131">
        <v>-0.22730597304427835</v>
      </c>
      <c r="S60" s="131">
        <v>0.96060010871359403</v>
      </c>
      <c r="T60" s="131">
        <v>1.3786228105632015</v>
      </c>
      <c r="U60" s="131">
        <v>1.79233589808514</v>
      </c>
      <c r="V60" s="131">
        <v>17.491942244633062</v>
      </c>
      <c r="X60" s="41"/>
      <c r="Y60" s="197" t="s">
        <v>149</v>
      </c>
      <c r="Z60" s="203">
        <v>2.2663890445224988</v>
      </c>
      <c r="AA60" s="203">
        <v>1.3084316037136778</v>
      </c>
      <c r="AB60" s="203">
        <v>2.2363325003763146</v>
      </c>
      <c r="AC60" s="203">
        <v>1.133885869018858</v>
      </c>
      <c r="AD60" s="204">
        <v>-0.1692385276283126</v>
      </c>
      <c r="AE60" s="203">
        <v>1.8583660491028775</v>
      </c>
      <c r="AF60" s="203">
        <v>-1.7832047833949538</v>
      </c>
      <c r="AG60" s="203">
        <v>-2.8115146664304036</v>
      </c>
      <c r="AH60" s="204">
        <v>-13.289916391526457</v>
      </c>
      <c r="AI60" s="203">
        <v>-15.575399238422182</v>
      </c>
      <c r="AJ60" s="203">
        <v>-9.0209651616198538</v>
      </c>
      <c r="AK60" s="203">
        <v>-1.3374627120510629</v>
      </c>
      <c r="AL60" s="204">
        <v>9.4706039791637053</v>
      </c>
      <c r="AM60" s="203">
        <v>13.878736261799984</v>
      </c>
      <c r="AN60" s="203">
        <v>9.9904616625318567</v>
      </c>
      <c r="AO60" s="203">
        <v>6.5582671580794116</v>
      </c>
      <c r="AP60" s="204">
        <v>6.7854959368621071</v>
      </c>
      <c r="AQ60" s="203">
        <v>4.0158398536618956</v>
      </c>
      <c r="AR60" s="203">
        <v>4.8650697612295568</v>
      </c>
      <c r="AS60" s="203">
        <v>4.0966701577390241</v>
      </c>
      <c r="AT60" s="204">
        <v>5.8708169919761355</v>
      </c>
      <c r="AU60" s="205">
        <v>5.0599907767849617</v>
      </c>
      <c r="AV60" s="206">
        <v>4.070727079172598</v>
      </c>
      <c r="AW60" s="203">
        <v>107.26092751910802</v>
      </c>
    </row>
    <row r="61" spans="1:49" x14ac:dyDescent="0.25">
      <c r="A61" s="130" t="s">
        <v>233</v>
      </c>
      <c r="B61" s="131">
        <v>1.3390252655183232</v>
      </c>
      <c r="C61" s="131">
        <v>0.60048937801144842</v>
      </c>
      <c r="D61" s="131">
        <v>-1.7283793898961286</v>
      </c>
      <c r="E61" s="131">
        <v>-4.8545279866509139</v>
      </c>
      <c r="F61" s="131">
        <v>3.1256112085531695</v>
      </c>
      <c r="G61" s="131">
        <v>-1.7832047833949538</v>
      </c>
      <c r="H61" s="131">
        <v>3.0203266314874133</v>
      </c>
      <c r="I61" s="131">
        <v>-0.37594442373557468</v>
      </c>
      <c r="J61" s="131">
        <v>7.1895718118815788</v>
      </c>
      <c r="K61" s="131">
        <v>9.2792893868282924</v>
      </c>
      <c r="L61" s="131">
        <v>3.4657547975288194</v>
      </c>
      <c r="M61" s="131">
        <v>5.6519688901170984</v>
      </c>
      <c r="N61" s="131">
        <v>13.859414581390705</v>
      </c>
      <c r="O61" s="131">
        <v>1.9150250115376855</v>
      </c>
      <c r="P61" s="131">
        <v>0.96464284316610804</v>
      </c>
      <c r="Q61" s="131">
        <v>-1.1183380754633654</v>
      </c>
      <c r="R61" s="131">
        <v>3.890490054764717</v>
      </c>
      <c r="S61" s="131">
        <v>1.4054104460012207</v>
      </c>
      <c r="T61" s="131">
        <v>-0.11775562346768575</v>
      </c>
      <c r="U61" s="131">
        <v>-3.8029820987162122E-2</v>
      </c>
      <c r="V61" s="131">
        <v>9.9880635375859441</v>
      </c>
      <c r="X61" s="41"/>
      <c r="Y61" s="197" t="s">
        <v>150</v>
      </c>
      <c r="Z61" s="203">
        <v>3.4627681612352967</v>
      </c>
      <c r="AA61" s="203">
        <v>5.5553325636021222</v>
      </c>
      <c r="AB61" s="203">
        <v>6.2515915797342947</v>
      </c>
      <c r="AC61" s="203">
        <v>4.863986890070815</v>
      </c>
      <c r="AD61" s="204">
        <v>3.7537626273004276</v>
      </c>
      <c r="AE61" s="203">
        <v>3.6357316208155188</v>
      </c>
      <c r="AF61" s="203">
        <v>3.0203266314874133</v>
      </c>
      <c r="AG61" s="203">
        <v>-6.1740748207569585</v>
      </c>
      <c r="AH61" s="204">
        <v>-17.150507505857583</v>
      </c>
      <c r="AI61" s="203">
        <v>-20.150409892208454</v>
      </c>
      <c r="AJ61" s="203">
        <v>-15.360904433209765</v>
      </c>
      <c r="AK61" s="203">
        <v>-3.9254349128827859</v>
      </c>
      <c r="AL61" s="204">
        <v>11.791751890767067</v>
      </c>
      <c r="AM61" s="203">
        <v>16.782893047065571</v>
      </c>
      <c r="AN61" s="203">
        <v>9.8897537758724461</v>
      </c>
      <c r="AO61" s="203">
        <v>8.7184871463001024</v>
      </c>
      <c r="AP61" s="204">
        <v>10.252507574188519</v>
      </c>
      <c r="AQ61" s="203">
        <v>9.3098604861213232</v>
      </c>
      <c r="AR61" s="203">
        <v>10.601713662203839</v>
      </c>
      <c r="AS61" s="203">
        <v>7.4279051225956794</v>
      </c>
      <c r="AT61" s="204">
        <v>7.5563513377579161</v>
      </c>
      <c r="AU61" s="205">
        <v>5.7140712662647752</v>
      </c>
      <c r="AV61" s="206">
        <v>2.1702315113700354</v>
      </c>
      <c r="AW61" s="203">
        <v>108.27728815731645</v>
      </c>
    </row>
    <row r="62" spans="1:49" ht="19.5" x14ac:dyDescent="0.25">
      <c r="A62" s="130" t="s">
        <v>234</v>
      </c>
      <c r="B62" s="131">
        <v>-0.94008395198963424</v>
      </c>
      <c r="C62" s="131">
        <v>2.5595742100794183</v>
      </c>
      <c r="D62" s="131">
        <v>-0.53929260435495729</v>
      </c>
      <c r="E62" s="131">
        <v>-6.4961861106776819</v>
      </c>
      <c r="F62" s="131">
        <v>-1.0374462332318868</v>
      </c>
      <c r="G62" s="131">
        <v>-2.8115146664304036</v>
      </c>
      <c r="H62" s="131">
        <v>-6.1740748207569585</v>
      </c>
      <c r="I62" s="131">
        <v>-2.4998750503600786</v>
      </c>
      <c r="J62" s="131">
        <v>4.0114629299152993</v>
      </c>
      <c r="K62" s="131">
        <v>9.7585696606190311</v>
      </c>
      <c r="L62" s="131">
        <v>3.1780077333031453</v>
      </c>
      <c r="M62" s="131">
        <v>3.4997226197906572</v>
      </c>
      <c r="N62" s="131">
        <v>15.274183481028381</v>
      </c>
      <c r="O62" s="131">
        <v>0.80974613733069134</v>
      </c>
      <c r="P62" s="131">
        <v>2.4545631550899616</v>
      </c>
      <c r="Q62" s="131">
        <v>-0.2919850945869662</v>
      </c>
      <c r="R62" s="131">
        <v>-0.52514952041131657</v>
      </c>
      <c r="S62" s="131">
        <v>-2.523710208068175</v>
      </c>
      <c r="T62" s="131">
        <v>0.30876710066836122</v>
      </c>
      <c r="U62" s="131">
        <v>0.33922939979309508</v>
      </c>
      <c r="V62" s="131">
        <v>11.120162898376007</v>
      </c>
      <c r="X62" s="41"/>
      <c r="Y62" s="197" t="s">
        <v>1051</v>
      </c>
      <c r="Z62" s="203">
        <v>3.7338882524930339</v>
      </c>
      <c r="AA62" s="203">
        <v>3.509849944264487</v>
      </c>
      <c r="AB62" s="203">
        <v>3.8763399885523464</v>
      </c>
      <c r="AC62" s="203">
        <v>3.85960179355338</v>
      </c>
      <c r="AD62" s="204">
        <v>2.5194335304049797</v>
      </c>
      <c r="AE62" s="203">
        <v>0.59757018070452084</v>
      </c>
      <c r="AF62" s="203">
        <v>-0.37594442373557468</v>
      </c>
      <c r="AG62" s="203">
        <v>-2.4998750503600786</v>
      </c>
      <c r="AH62" s="204">
        <v>-8.8327376771194839</v>
      </c>
      <c r="AI62" s="203">
        <v>-11.246721029098005</v>
      </c>
      <c r="AJ62" s="203">
        <v>-4.8809551369717097</v>
      </c>
      <c r="AK62" s="203">
        <v>1.2192259872154665</v>
      </c>
      <c r="AL62" s="204">
        <v>7.7960277576601733</v>
      </c>
      <c r="AM62" s="203">
        <v>12.693897080545868</v>
      </c>
      <c r="AN62" s="203">
        <v>6.3111398944584618</v>
      </c>
      <c r="AO62" s="203">
        <v>3.8269853689852029</v>
      </c>
      <c r="AP62" s="204">
        <v>3.3791399986910164</v>
      </c>
      <c r="AQ62" s="203">
        <v>2.5067487354302198</v>
      </c>
      <c r="AR62" s="203">
        <v>3.668981591898457</v>
      </c>
      <c r="AS62" s="203">
        <v>3.2365105500440139</v>
      </c>
      <c r="AT62" s="204">
        <v>5.1957308936923408</v>
      </c>
      <c r="AU62" s="205">
        <v>4.0337251797281315</v>
      </c>
      <c r="AV62" s="206">
        <v>3.5989422297121543</v>
      </c>
      <c r="AW62" s="203">
        <v>108.19685227286695</v>
      </c>
    </row>
    <row r="63" spans="1:49" x14ac:dyDescent="0.25">
      <c r="A63" s="130" t="s">
        <v>243</v>
      </c>
      <c r="B63" s="131">
        <v>-7.1397132727381578</v>
      </c>
      <c r="C63" s="131">
        <v>-0.77786428385452355</v>
      </c>
      <c r="D63" s="131">
        <v>-3.1961748918749922</v>
      </c>
      <c r="E63" s="131">
        <v>-2.2611758198008203</v>
      </c>
      <c r="F63" s="131">
        <v>-5.9095880292170166</v>
      </c>
      <c r="G63" s="131">
        <v>-13.289916391526457</v>
      </c>
      <c r="H63" s="131">
        <v>-17.150507505857583</v>
      </c>
      <c r="I63" s="131">
        <v>-8.8327376771194839</v>
      </c>
      <c r="J63" s="131">
        <v>0.71244748043972628</v>
      </c>
      <c r="K63" s="131">
        <v>3.1565686048465214</v>
      </c>
      <c r="L63" s="131">
        <v>-6.1126796873818723</v>
      </c>
      <c r="M63" s="131">
        <v>-2.6649647387910647</v>
      </c>
      <c r="N63" s="131">
        <v>3.4848877072932716</v>
      </c>
      <c r="O63" s="131">
        <v>-1.4923140210721719</v>
      </c>
      <c r="P63" s="131">
        <v>6.3700449810113913</v>
      </c>
      <c r="Q63" s="131">
        <v>-2.0252512213698837</v>
      </c>
      <c r="R63" s="131">
        <v>-6.9108422800063458</v>
      </c>
      <c r="S63" s="131">
        <v>-5.982527246608738</v>
      </c>
      <c r="T63" s="131">
        <v>-0.79260481087179979</v>
      </c>
      <c r="U63" s="131">
        <v>5.9519131721494034</v>
      </c>
      <c r="V63" s="131">
        <v>5.9222326701329209</v>
      </c>
      <c r="Y63" s="197" t="s">
        <v>1052</v>
      </c>
      <c r="Z63" s="203">
        <v>12.266178024673069</v>
      </c>
      <c r="AA63" s="203">
        <v>9.6376748781983537</v>
      </c>
      <c r="AB63" s="203">
        <v>12.419895324985553</v>
      </c>
      <c r="AC63" s="203">
        <v>12.077037219276887</v>
      </c>
      <c r="AD63" s="204">
        <v>10.189831798125336</v>
      </c>
      <c r="AE63" s="203">
        <v>11.020764553433192</v>
      </c>
      <c r="AF63" s="203">
        <v>7.1895718118815788</v>
      </c>
      <c r="AG63" s="203">
        <v>4.0114629299152993</v>
      </c>
      <c r="AH63" s="204">
        <v>0.71244748043972628</v>
      </c>
      <c r="AI63" s="203">
        <v>-0.1051323056297182</v>
      </c>
      <c r="AJ63" s="203">
        <v>1.3889411398740226</v>
      </c>
      <c r="AK63" s="203">
        <v>1.2534630002367209</v>
      </c>
      <c r="AL63" s="204">
        <v>1.2289406345122433</v>
      </c>
      <c r="AM63" s="203">
        <v>0.9650744786001475</v>
      </c>
      <c r="AN63" s="203">
        <v>1.7179313088625303</v>
      </c>
      <c r="AO63" s="203">
        <v>2.2609845454493849</v>
      </c>
      <c r="AP63" s="204">
        <v>4.2742220489916827</v>
      </c>
      <c r="AQ63" s="203">
        <v>3.5399357329920722</v>
      </c>
      <c r="AR63" s="203">
        <v>6.760077409317411</v>
      </c>
      <c r="AS63" s="203">
        <v>5.7821673649049998</v>
      </c>
      <c r="AT63" s="204">
        <v>7.264732083849923</v>
      </c>
      <c r="AU63" s="205">
        <v>10.538006882460804</v>
      </c>
      <c r="AV63" s="206">
        <v>10.305190929034392</v>
      </c>
      <c r="AW63" s="203">
        <v>130.18036155201239</v>
      </c>
    </row>
    <row r="64" spans="1:49" ht="19.5" x14ac:dyDescent="0.25">
      <c r="A64" s="130" t="s">
        <v>244</v>
      </c>
      <c r="B64" s="131">
        <v>-9.3752082679554043</v>
      </c>
      <c r="C64" s="131">
        <v>-2.4871077703330968</v>
      </c>
      <c r="D64" s="131">
        <v>-2.1125801934891664</v>
      </c>
      <c r="E64" s="131">
        <v>1.0159592289626929E-2</v>
      </c>
      <c r="F64" s="131">
        <v>-8.4006294492325431</v>
      </c>
      <c r="G64" s="131">
        <v>-15.575399238422182</v>
      </c>
      <c r="H64" s="131">
        <v>-20.150409892208454</v>
      </c>
      <c r="I64" s="131">
        <v>-11.246721029098005</v>
      </c>
      <c r="J64" s="131">
        <v>-0.1051323056297182</v>
      </c>
      <c r="K64" s="131">
        <v>9.1170344735180819E-2</v>
      </c>
      <c r="L64" s="131">
        <v>-2.9506353320647438</v>
      </c>
      <c r="M64" s="131">
        <v>-4.6959570962533999</v>
      </c>
      <c r="N64" s="131">
        <v>-9.0544559966567295</v>
      </c>
      <c r="O64" s="131">
        <v>-7.2184390751852234</v>
      </c>
      <c r="P64" s="131">
        <v>-12.602457255341214</v>
      </c>
      <c r="Q64" s="131">
        <v>4.4957080678440287</v>
      </c>
      <c r="R64" s="131">
        <v>-7.5750007707252269</v>
      </c>
      <c r="S64" s="131">
        <v>-15.105327919558997</v>
      </c>
      <c r="T64" s="131">
        <v>-2.8256521537618484</v>
      </c>
      <c r="U64" s="131">
        <v>6.0091872542272773</v>
      </c>
      <c r="V64" s="131">
        <v>1.8533484804944766</v>
      </c>
      <c r="Y64" s="197" t="s">
        <v>1053</v>
      </c>
      <c r="Z64" s="203">
        <v>13.000731624517957</v>
      </c>
      <c r="AA64" s="203">
        <v>10.734769155765678</v>
      </c>
      <c r="AB64" s="203">
        <v>15.728469419268931</v>
      </c>
      <c r="AC64" s="203">
        <v>15.811700731535083</v>
      </c>
      <c r="AD64" s="204">
        <v>17.104064819081067</v>
      </c>
      <c r="AE64" s="203">
        <v>15.608452993402322</v>
      </c>
      <c r="AF64" s="203">
        <v>9.2792893868282924</v>
      </c>
      <c r="AG64" s="203">
        <v>9.7585696606190311</v>
      </c>
      <c r="AH64" s="204">
        <v>3.1565686048465214</v>
      </c>
      <c r="AI64" s="203">
        <v>9.1170344735180819E-2</v>
      </c>
      <c r="AJ64" s="203">
        <v>6.6458593805772237</v>
      </c>
      <c r="AK64" s="203">
        <v>-2.8847305374312349</v>
      </c>
      <c r="AL64" s="204">
        <v>11.191798010609165</v>
      </c>
      <c r="AM64" s="203">
        <v>16.019639461747094</v>
      </c>
      <c r="AN64" s="203">
        <v>7.4818102395353359</v>
      </c>
      <c r="AO64" s="203">
        <v>18.167908670553356</v>
      </c>
      <c r="AP64" s="204">
        <v>8.9375494186939584</v>
      </c>
      <c r="AQ64" s="203">
        <v>5.6067115230596487</v>
      </c>
      <c r="AR64" s="203">
        <v>12.508053615149262</v>
      </c>
      <c r="AS64" s="203">
        <v>13.353997014210472</v>
      </c>
      <c r="AT64" s="204">
        <v>12.978492738821146</v>
      </c>
      <c r="AU64" s="205">
        <v>11.485973776844371</v>
      </c>
      <c r="AV64" s="206">
        <v>6.3428762746678302</v>
      </c>
      <c r="AW64" s="203">
        <v>149.86797764810223</v>
      </c>
    </row>
    <row r="65" spans="1:49" ht="29.25" x14ac:dyDescent="0.25">
      <c r="A65" s="130" t="s">
        <v>245</v>
      </c>
      <c r="B65" s="131">
        <v>-5.2876647273889743</v>
      </c>
      <c r="C65" s="131">
        <v>-4.7133861398187982</v>
      </c>
      <c r="D65" s="131">
        <v>-2.3702967152449128</v>
      </c>
      <c r="E65" s="131">
        <v>4.4096373011890622</v>
      </c>
      <c r="F65" s="131">
        <v>-7.081737019526102</v>
      </c>
      <c r="G65" s="131">
        <v>-9.0209651616198538</v>
      </c>
      <c r="H65" s="131">
        <v>-15.360904433209765</v>
      </c>
      <c r="I65" s="131">
        <v>-4.8809551369717097</v>
      </c>
      <c r="J65" s="131">
        <v>1.3889411398740226</v>
      </c>
      <c r="K65" s="131">
        <v>6.6458593805772237</v>
      </c>
      <c r="L65" s="131">
        <v>0.89429209055831294</v>
      </c>
      <c r="M65" s="131">
        <v>-4.5474491405501531</v>
      </c>
      <c r="N65" s="131">
        <v>-10.147243057013632</v>
      </c>
      <c r="O65" s="131">
        <v>-4.7464592802665013</v>
      </c>
      <c r="P65" s="131">
        <v>5.5465776924988663</v>
      </c>
      <c r="Q65" s="131">
        <v>0.15390770065544235</v>
      </c>
      <c r="R65" s="131">
        <v>-4.1995174914494555</v>
      </c>
      <c r="S65" s="131">
        <v>-5.9733059046244597</v>
      </c>
      <c r="T65" s="131">
        <v>0.20005945998866626</v>
      </c>
      <c r="U65" s="131">
        <v>2.3114736451614881</v>
      </c>
      <c r="V65" s="131">
        <v>9.2009389373392647</v>
      </c>
      <c r="Y65" s="197" t="s">
        <v>357</v>
      </c>
      <c r="Z65" s="203">
        <v>2.5506645131598171</v>
      </c>
      <c r="AA65" s="203">
        <v>2.8466804463433304</v>
      </c>
      <c r="AB65" s="203">
        <v>3.243385628294182</v>
      </c>
      <c r="AC65" s="203">
        <v>3.6280607903947493</v>
      </c>
      <c r="AD65" s="204">
        <v>3.0655615453255791</v>
      </c>
      <c r="AE65" s="203">
        <v>2.2712571409639004</v>
      </c>
      <c r="AF65" s="203">
        <v>3.4657547975288194</v>
      </c>
      <c r="AG65" s="203">
        <v>3.1780077333031453</v>
      </c>
      <c r="AH65" s="204">
        <v>-6.1126796873818723</v>
      </c>
      <c r="AI65" s="203">
        <v>-2.9506353320647438</v>
      </c>
      <c r="AJ65" s="203">
        <v>0.89429209055831294</v>
      </c>
      <c r="AK65" s="203">
        <v>0.53627226323034183</v>
      </c>
      <c r="AL65" s="204">
        <v>3.4410935462707792</v>
      </c>
      <c r="AM65" s="203">
        <v>0.81402873768368078</v>
      </c>
      <c r="AN65" s="203">
        <v>1.2661765923804191</v>
      </c>
      <c r="AO65" s="203">
        <v>2.1442911262442355</v>
      </c>
      <c r="AP65" s="204">
        <v>2.145403526103884</v>
      </c>
      <c r="AQ65" s="203">
        <v>1.7162346330306999</v>
      </c>
      <c r="AR65" s="203">
        <v>2.3329675765654034</v>
      </c>
      <c r="AS65" s="203">
        <v>3.3129097846534616</v>
      </c>
      <c r="AT65" s="204">
        <v>2.4223532124252767</v>
      </c>
      <c r="AU65" s="205">
        <v>2.1641040605759665</v>
      </c>
      <c r="AV65" s="206">
        <v>2.9205581032750949</v>
      </c>
      <c r="AW65" s="203">
        <v>111.33849384618317</v>
      </c>
    </row>
    <row r="66" spans="1:49" ht="19.5" x14ac:dyDescent="0.25">
      <c r="A66" s="130" t="s">
        <v>246</v>
      </c>
      <c r="B66" s="131">
        <v>-2.0356108403443041</v>
      </c>
      <c r="C66" s="131">
        <v>-4.4897769722300529</v>
      </c>
      <c r="D66" s="131">
        <v>-3.9028427902410345</v>
      </c>
      <c r="E66" s="131">
        <v>5.0981795226294091</v>
      </c>
      <c r="F66" s="131">
        <v>-7.8218779659421589</v>
      </c>
      <c r="G66" s="131">
        <v>-1.3374627120510629</v>
      </c>
      <c r="H66" s="131">
        <v>-3.9254349128827859</v>
      </c>
      <c r="I66" s="131">
        <v>1.2192259872154665</v>
      </c>
      <c r="J66" s="131">
        <v>1.2534630002367209</v>
      </c>
      <c r="K66" s="131">
        <v>-2.8847305374312349</v>
      </c>
      <c r="L66" s="131">
        <v>0.53627226323034183</v>
      </c>
      <c r="M66" s="131">
        <v>-7.5537076630117328</v>
      </c>
      <c r="N66" s="131">
        <v>-14.712024958807069</v>
      </c>
      <c r="O66" s="131">
        <v>-5.6129435060004003</v>
      </c>
      <c r="P66" s="131">
        <v>2.936075348569922</v>
      </c>
      <c r="Q66" s="131">
        <v>0.45193824065328236</v>
      </c>
      <c r="R66" s="131">
        <v>-0.62964696445444446</v>
      </c>
      <c r="S66" s="131">
        <v>-3.4823556641012554</v>
      </c>
      <c r="T66" s="131">
        <v>-0.70115201923740544</v>
      </c>
      <c r="U66" s="131">
        <v>1.0169797568237771</v>
      </c>
      <c r="V66" s="131">
        <v>-3.2524678934716666</v>
      </c>
      <c r="Y66" s="197" t="s">
        <v>1054</v>
      </c>
      <c r="Z66" s="203">
        <v>1.8536088608413603</v>
      </c>
      <c r="AA66" s="203">
        <v>1.3620858201165875</v>
      </c>
      <c r="AB66" s="203">
        <v>0.97625636023617179</v>
      </c>
      <c r="AC66" s="203">
        <v>7.4129073491787656</v>
      </c>
      <c r="AD66" s="204">
        <v>0.45403622374229347</v>
      </c>
      <c r="AE66" s="203">
        <v>2.1116528689754333</v>
      </c>
      <c r="AF66" s="203">
        <v>5.6519688901170984</v>
      </c>
      <c r="AG66" s="203">
        <v>3.4997226197906572</v>
      </c>
      <c r="AH66" s="204">
        <v>-2.6649647387910647</v>
      </c>
      <c r="AI66" s="203">
        <v>-4.6959570962533999</v>
      </c>
      <c r="AJ66" s="203">
        <v>-4.5474491405501531</v>
      </c>
      <c r="AK66" s="203">
        <v>-7.5537076630117328</v>
      </c>
      <c r="AL66" s="204">
        <v>-3.2306860558909412</v>
      </c>
      <c r="AM66" s="203">
        <v>-1.0472745690725205</v>
      </c>
      <c r="AN66" s="203">
        <v>0.59834634134365849</v>
      </c>
      <c r="AO66" s="203">
        <v>-0.75652512286701334</v>
      </c>
      <c r="AP66" s="204">
        <v>3.7246779402123176</v>
      </c>
      <c r="AQ66" s="203">
        <v>5.6727972378838976</v>
      </c>
      <c r="AR66" s="203">
        <v>4.1655104797098552</v>
      </c>
      <c r="AS66" s="203">
        <v>5.4681913363594736</v>
      </c>
      <c r="AT66" s="204">
        <v>3.5630342952740701</v>
      </c>
      <c r="AU66" s="205">
        <v>0.96988135362536809</v>
      </c>
      <c r="AV66" s="206">
        <v>1.0287340182812521</v>
      </c>
      <c r="AW66" s="203">
        <v>106.76399908881645</v>
      </c>
    </row>
    <row r="67" spans="1:49" ht="19.5" x14ac:dyDescent="0.25">
      <c r="A67" s="130" t="s">
        <v>347</v>
      </c>
      <c r="B67" s="131">
        <v>4.4185605787148363</v>
      </c>
      <c r="C67" s="131">
        <v>-0.43851538702674997</v>
      </c>
      <c r="D67" s="131">
        <v>0.89522674228832422</v>
      </c>
      <c r="E67" s="131">
        <v>7.7380138079576</v>
      </c>
      <c r="F67" s="131">
        <v>-4.4712154244727964</v>
      </c>
      <c r="G67" s="131">
        <v>9.4706039791637053</v>
      </c>
      <c r="H67" s="131">
        <v>11.791751890767067</v>
      </c>
      <c r="I67" s="131">
        <v>7.7960277576601733</v>
      </c>
      <c r="J67" s="131">
        <v>1.2289406345122433</v>
      </c>
      <c r="K67" s="131">
        <v>11.191798010609165</v>
      </c>
      <c r="L67" s="131">
        <v>3.4410935462707792</v>
      </c>
      <c r="M67" s="131">
        <v>-3.2306860558909412</v>
      </c>
      <c r="N67" s="131">
        <v>-2.6674657731917573</v>
      </c>
      <c r="O67" s="131">
        <v>-9.845452106177488E-2</v>
      </c>
      <c r="P67" s="131">
        <v>-0.71650719823441733</v>
      </c>
      <c r="Q67" s="131">
        <v>3.5311900393194096</v>
      </c>
      <c r="R67" s="131">
        <v>1.9412564773263918</v>
      </c>
      <c r="S67" s="131">
        <v>-1.3783985834712631</v>
      </c>
      <c r="T67" s="131">
        <v>-0.29388314223154355</v>
      </c>
      <c r="U67" s="131">
        <v>4.3398198843980218E-2</v>
      </c>
      <c r="V67" s="131">
        <v>6.9320674133473092</v>
      </c>
      <c r="Y67" s="197" t="s">
        <v>151</v>
      </c>
      <c r="Z67" s="203">
        <v>-4.9880611545060294</v>
      </c>
      <c r="AA67" s="203">
        <v>-3.2036776939545653</v>
      </c>
      <c r="AB67" s="203">
        <v>-5.4926631767010514</v>
      </c>
      <c r="AC67" s="203">
        <v>2.0064926622536117</v>
      </c>
      <c r="AD67" s="204">
        <v>11.92878499937342</v>
      </c>
      <c r="AE67" s="203">
        <v>14.573720302673209</v>
      </c>
      <c r="AF67" s="203">
        <v>13.859414581390705</v>
      </c>
      <c r="AG67" s="203">
        <v>15.274183481028381</v>
      </c>
      <c r="AH67" s="204">
        <v>3.4848877072932716</v>
      </c>
      <c r="AI67" s="203">
        <v>-9.0544559966567295</v>
      </c>
      <c r="AJ67" s="203">
        <v>-10.147243057013632</v>
      </c>
      <c r="AK67" s="203">
        <v>-14.712024958807069</v>
      </c>
      <c r="AL67" s="204">
        <v>-2.6674657731917573</v>
      </c>
      <c r="AM67" s="203">
        <v>1.9886704241615982</v>
      </c>
      <c r="AN67" s="203">
        <v>14.651126280277204</v>
      </c>
      <c r="AO67" s="203">
        <v>6.5944306759419646</v>
      </c>
      <c r="AP67" s="204">
        <v>3.0133598061656608</v>
      </c>
      <c r="AQ67" s="203">
        <v>1.2105962863474096</v>
      </c>
      <c r="AR67" s="203">
        <v>0.93238017327357259</v>
      </c>
      <c r="AS67" s="203">
        <v>3.0755111383834688</v>
      </c>
      <c r="AT67" s="204">
        <v>3.9154045400269233</v>
      </c>
      <c r="AU67" s="205">
        <v>4.2106133032179693</v>
      </c>
      <c r="AV67" s="206">
        <v>4.9979563076820943</v>
      </c>
      <c r="AW67" s="203">
        <v>124.3054127103689</v>
      </c>
    </row>
    <row r="68" spans="1:49" ht="29.25" x14ac:dyDescent="0.25">
      <c r="A68" s="130" t="s">
        <v>348</v>
      </c>
      <c r="B68" s="131">
        <v>7.4801788436953398</v>
      </c>
      <c r="C68" s="131">
        <v>4.0401136132317772</v>
      </c>
      <c r="D68" s="131">
        <v>2.3334052532931304</v>
      </c>
      <c r="E68" s="131">
        <v>9.9382466763506372</v>
      </c>
      <c r="F68" s="131">
        <v>-1.9490125658944035</v>
      </c>
      <c r="G68" s="131">
        <v>13.878736261799984</v>
      </c>
      <c r="H68" s="131">
        <v>16.782893047065571</v>
      </c>
      <c r="I68" s="131">
        <v>12.693897080545868</v>
      </c>
      <c r="J68" s="131">
        <v>0.9650744786001475</v>
      </c>
      <c r="K68" s="131">
        <v>16.019639461747094</v>
      </c>
      <c r="L68" s="131">
        <v>0.81402873768368078</v>
      </c>
      <c r="M68" s="131">
        <v>-1.0472745690725205</v>
      </c>
      <c r="N68" s="131">
        <v>1.9886704241615982</v>
      </c>
      <c r="O68" s="131">
        <v>1.5372713895485557</v>
      </c>
      <c r="P68" s="131">
        <v>10.291293597508421</v>
      </c>
      <c r="Q68" s="131">
        <v>-7.6318918811782872</v>
      </c>
      <c r="R68" s="131">
        <v>7.6732883852907108</v>
      </c>
      <c r="S68" s="131">
        <v>10.873984703164785</v>
      </c>
      <c r="T68" s="131">
        <v>-0.63109767063923572</v>
      </c>
      <c r="U68" s="131">
        <v>7.5496559972533017</v>
      </c>
      <c r="V68" s="131">
        <v>11.536512838511136</v>
      </c>
      <c r="Y68" s="197" t="s">
        <v>766</v>
      </c>
      <c r="Z68" s="203">
        <v>1.7944326400665789</v>
      </c>
      <c r="AA68" s="203">
        <v>0.90885276948624583</v>
      </c>
      <c r="AB68" s="203">
        <v>3.9879391368584427</v>
      </c>
      <c r="AC68" s="203">
        <v>5.1461195402474624</v>
      </c>
      <c r="AD68" s="204">
        <v>2.7497566325219713</v>
      </c>
      <c r="AE68" s="203">
        <v>1.2309687292039628</v>
      </c>
      <c r="AF68" s="203">
        <v>1.9150250115376855</v>
      </c>
      <c r="AG68" s="203">
        <v>0.80974613733069134</v>
      </c>
      <c r="AH68" s="204">
        <v>-1.4923140210721719</v>
      </c>
      <c r="AI68" s="203">
        <v>-7.2184390751852234</v>
      </c>
      <c r="AJ68" s="203">
        <v>-4.7464592802665013</v>
      </c>
      <c r="AK68" s="203">
        <v>-5.6129435060004003</v>
      </c>
      <c r="AL68" s="204">
        <v>-9.845452106177488E-2</v>
      </c>
      <c r="AM68" s="203">
        <v>1.5372713895485557</v>
      </c>
      <c r="AN68" s="203">
        <v>1.2299747055231958</v>
      </c>
      <c r="AO68" s="203">
        <v>3.3553983859950565</v>
      </c>
      <c r="AP68" s="204">
        <v>4.5224388561589279</v>
      </c>
      <c r="AQ68" s="203">
        <v>5.4353233047855998</v>
      </c>
      <c r="AR68" s="203">
        <v>5.7280176180323439</v>
      </c>
      <c r="AS68" s="203">
        <v>4.9938317283475531</v>
      </c>
      <c r="AT68" s="204">
        <v>2.7211650983225644</v>
      </c>
      <c r="AU68" s="205">
        <v>5.6254915159208441</v>
      </c>
      <c r="AV68" s="206">
        <v>2.9267989864086852</v>
      </c>
      <c r="AW68" s="203">
        <v>106.94168620641342</v>
      </c>
    </row>
    <row r="69" spans="1:49" x14ac:dyDescent="0.25">
      <c r="A69" s="130" t="s">
        <v>349</v>
      </c>
      <c r="B69" s="131">
        <v>5.0535498316869099</v>
      </c>
      <c r="C69" s="131">
        <v>5.7628694429790128</v>
      </c>
      <c r="D69" s="131">
        <v>1.52328074849859</v>
      </c>
      <c r="E69" s="131">
        <v>11.811075674668171</v>
      </c>
      <c r="F69" s="131">
        <v>0.31181659639958337</v>
      </c>
      <c r="G69" s="131">
        <v>9.9904616625318567</v>
      </c>
      <c r="H69" s="131">
        <v>9.8897537758724461</v>
      </c>
      <c r="I69" s="131">
        <v>6.3111398944584618</v>
      </c>
      <c r="J69" s="131">
        <v>1.7179313088625303</v>
      </c>
      <c r="K69" s="131">
        <v>7.4818102395353359</v>
      </c>
      <c r="L69" s="131">
        <v>1.2661765923804191</v>
      </c>
      <c r="M69" s="131">
        <v>0.59834634134365849</v>
      </c>
      <c r="N69" s="131">
        <v>14.651126280277204</v>
      </c>
      <c r="O69" s="131">
        <v>1.2299747055231958</v>
      </c>
      <c r="P69" s="131">
        <v>-4.0412233927713981</v>
      </c>
      <c r="Q69" s="131">
        <v>3.8802338922458546</v>
      </c>
      <c r="R69" s="131">
        <v>6.4793028495410798</v>
      </c>
      <c r="S69" s="131">
        <v>2.0018910892001696</v>
      </c>
      <c r="T69" s="131">
        <v>2.2124724822742303</v>
      </c>
      <c r="U69" s="131">
        <v>3.4360895444926154</v>
      </c>
      <c r="V69" s="131">
        <v>1.7224286520564958</v>
      </c>
      <c r="Y69" s="197" t="s">
        <v>152</v>
      </c>
      <c r="Z69" s="203">
        <v>1.4742695425882024</v>
      </c>
      <c r="AA69" s="203">
        <v>1.6894383243371669</v>
      </c>
      <c r="AB69" s="203">
        <v>1.0527069429559832</v>
      </c>
      <c r="AC69" s="203">
        <v>3.1835177262402148</v>
      </c>
      <c r="AD69" s="204">
        <v>-1.2119583906792131</v>
      </c>
      <c r="AE69" s="203">
        <v>1.0889424982614582</v>
      </c>
      <c r="AF69" s="203">
        <v>0.96464284316610804</v>
      </c>
      <c r="AG69" s="203">
        <v>2.4545631550899616</v>
      </c>
      <c r="AH69" s="204">
        <v>6.3700449810113913</v>
      </c>
      <c r="AI69" s="203">
        <v>-12.602457255341214</v>
      </c>
      <c r="AJ69" s="203">
        <v>5.5465776924988663</v>
      </c>
      <c r="AK69" s="203">
        <v>2.936075348569922</v>
      </c>
      <c r="AL69" s="204">
        <v>-0.71650719823441733</v>
      </c>
      <c r="AM69" s="203">
        <v>10.291293597508421</v>
      </c>
      <c r="AN69" s="203">
        <v>-4.0412233927713981</v>
      </c>
      <c r="AO69" s="203">
        <v>-3.4337485079822483</v>
      </c>
      <c r="AP69" s="204">
        <v>4.7857536933904044E-2</v>
      </c>
      <c r="AQ69" s="203">
        <v>0.88191744510883741</v>
      </c>
      <c r="AR69" s="203">
        <v>3.6047724265179548</v>
      </c>
      <c r="AS69" s="203">
        <v>2.6798195626749122</v>
      </c>
      <c r="AT69" s="204">
        <v>2.2157860128540374</v>
      </c>
      <c r="AU69" s="205">
        <v>0.42751433659957705</v>
      </c>
      <c r="AV69" s="206">
        <v>0.71292789188532879</v>
      </c>
      <c r="AW69" s="203">
        <v>106.69968928326195</v>
      </c>
    </row>
    <row r="70" spans="1:49" ht="19.5" x14ac:dyDescent="0.25">
      <c r="A70" s="130" t="s">
        <v>350</v>
      </c>
      <c r="B70" s="131">
        <v>4.2467982248787894</v>
      </c>
      <c r="C70" s="131">
        <v>2.2630267468526588</v>
      </c>
      <c r="D70" s="131">
        <v>7.443609760173775E-2</v>
      </c>
      <c r="E70" s="131">
        <v>11.9427153186491</v>
      </c>
      <c r="F70" s="131">
        <v>3.9960005085564632</v>
      </c>
      <c r="G70" s="131">
        <v>6.5582671580794116</v>
      </c>
      <c r="H70" s="131">
        <v>8.7184871463001024</v>
      </c>
      <c r="I70" s="131">
        <v>3.8269853689852029</v>
      </c>
      <c r="J70" s="131">
        <v>2.2609845454493849</v>
      </c>
      <c r="K70" s="131">
        <v>18.167908670553356</v>
      </c>
      <c r="L70" s="131">
        <v>2.1442911262442355</v>
      </c>
      <c r="M70" s="131">
        <v>-0.75652512286701334</v>
      </c>
      <c r="N70" s="131">
        <v>6.5944306759419646</v>
      </c>
      <c r="O70" s="131">
        <v>3.3553983859950565</v>
      </c>
      <c r="P70" s="131">
        <v>-3.4337485079822483</v>
      </c>
      <c r="Q70" s="131">
        <v>3.9029419282281541</v>
      </c>
      <c r="R70" s="131">
        <v>7.0593187539414126</v>
      </c>
      <c r="S70" s="131">
        <v>2.1783683768364259</v>
      </c>
      <c r="T70" s="131">
        <v>2.6977585195452791</v>
      </c>
      <c r="U70" s="131">
        <v>1.2265525176112346</v>
      </c>
      <c r="V70" s="131">
        <v>15.949518263624519</v>
      </c>
      <c r="Y70" s="197" t="s">
        <v>1055</v>
      </c>
      <c r="Z70" s="203">
        <v>7.4058097310236048</v>
      </c>
      <c r="AA70" s="203">
        <v>4.6428146766783529</v>
      </c>
      <c r="AB70" s="203">
        <v>-0.40167689834910147</v>
      </c>
      <c r="AC70" s="203">
        <v>-1.1979990095956183</v>
      </c>
      <c r="AD70" s="204">
        <v>-2.5060387879300428</v>
      </c>
      <c r="AE70" s="203">
        <v>-2.2086544489527626</v>
      </c>
      <c r="AF70" s="203">
        <v>-1.1183380754633654</v>
      </c>
      <c r="AG70" s="203">
        <v>-0.2919850945869662</v>
      </c>
      <c r="AH70" s="204">
        <v>-2.0252512213698837</v>
      </c>
      <c r="AI70" s="203">
        <v>4.4957080678440287</v>
      </c>
      <c r="AJ70" s="203">
        <v>0.15390770065544235</v>
      </c>
      <c r="AK70" s="203">
        <v>0.45193824065328236</v>
      </c>
      <c r="AL70" s="204">
        <v>3.5311900393194096</v>
      </c>
      <c r="AM70" s="203">
        <v>-7.6318918811782872</v>
      </c>
      <c r="AN70" s="203">
        <v>3.8802338922458546</v>
      </c>
      <c r="AO70" s="203">
        <v>3.9029419282281541</v>
      </c>
      <c r="AP70" s="204">
        <v>1.2177249095542964</v>
      </c>
      <c r="AQ70" s="203">
        <v>2.3345419164978232</v>
      </c>
      <c r="AR70" s="203">
        <v>3.5829079177771117</v>
      </c>
      <c r="AS70" s="203">
        <v>9.6578334916230801E-2</v>
      </c>
      <c r="AT70" s="204">
        <v>1.8861551169442325</v>
      </c>
      <c r="AU70" s="205">
        <v>1.3362659947863564</v>
      </c>
      <c r="AV70" s="206">
        <v>2.7238875180389144</v>
      </c>
      <c r="AW70" s="203">
        <v>109.46521143794581</v>
      </c>
    </row>
    <row r="71" spans="1:49" ht="29.25" x14ac:dyDescent="0.25">
      <c r="A71" s="130" t="s">
        <v>365</v>
      </c>
      <c r="B71" s="131">
        <v>4.3084692983479389</v>
      </c>
      <c r="C71" s="131">
        <v>-2.191436549331538</v>
      </c>
      <c r="D71" s="131">
        <v>-1.1211627317010642</v>
      </c>
      <c r="E71" s="131">
        <v>10.340894898989772</v>
      </c>
      <c r="F71" s="131">
        <v>5.0375422161393679</v>
      </c>
      <c r="G71" s="131">
        <v>6.7854959368621071</v>
      </c>
      <c r="H71" s="131">
        <v>10.252507574188519</v>
      </c>
      <c r="I71" s="131">
        <v>3.3791399986910164</v>
      </c>
      <c r="J71" s="131">
        <v>4.2742220489916827</v>
      </c>
      <c r="K71" s="131">
        <v>8.9375494186939584</v>
      </c>
      <c r="L71" s="131">
        <v>2.145403526103884</v>
      </c>
      <c r="M71" s="131">
        <v>3.7246779402123176</v>
      </c>
      <c r="N71" s="131">
        <v>3.0133598061656608</v>
      </c>
      <c r="O71" s="131">
        <v>4.5224388561589279</v>
      </c>
      <c r="P71" s="131">
        <v>4.7857536933904044E-2</v>
      </c>
      <c r="Q71" s="131">
        <v>1.2177249095542964</v>
      </c>
      <c r="R71" s="131">
        <v>4.1433503514011871</v>
      </c>
      <c r="S71" s="131">
        <v>0.27824485854714975</v>
      </c>
      <c r="T71" s="131">
        <v>1.8339184918338525</v>
      </c>
      <c r="U71" s="131">
        <v>-0.21871851540141707</v>
      </c>
      <c r="V71" s="131">
        <v>10.111499969731641</v>
      </c>
      <c r="Y71" s="197" t="s">
        <v>1056</v>
      </c>
      <c r="Z71" s="203">
        <v>3.9570777212178054</v>
      </c>
      <c r="AA71" s="203">
        <v>3.005277658911476</v>
      </c>
      <c r="AB71" s="203">
        <v>2.2228389107053159</v>
      </c>
      <c r="AC71" s="203">
        <v>3.9202668123864193</v>
      </c>
      <c r="AD71" s="204">
        <v>2.0402823109514578</v>
      </c>
      <c r="AE71" s="203">
        <v>-0.22730597304427835</v>
      </c>
      <c r="AF71" s="203">
        <v>3.890490054764717</v>
      </c>
      <c r="AG71" s="203">
        <v>-0.52514952041131657</v>
      </c>
      <c r="AH71" s="204">
        <v>-6.9108422800063458</v>
      </c>
      <c r="AI71" s="203">
        <v>-7.5750007707252269</v>
      </c>
      <c r="AJ71" s="203">
        <v>-4.1995174914494555</v>
      </c>
      <c r="AK71" s="203">
        <v>-0.62964696445444446</v>
      </c>
      <c r="AL71" s="204">
        <v>1.9412564773263918</v>
      </c>
      <c r="AM71" s="203">
        <v>7.6732883852907108</v>
      </c>
      <c r="AN71" s="203">
        <v>6.4793028495410798</v>
      </c>
      <c r="AO71" s="203">
        <v>7.0593187539414126</v>
      </c>
      <c r="AP71" s="204">
        <v>4.1433503514011871</v>
      </c>
      <c r="AQ71" s="203">
        <v>2.8729245283109828</v>
      </c>
      <c r="AR71" s="203">
        <v>1.3738075975259889</v>
      </c>
      <c r="AS71" s="203">
        <v>1.4090845059568258</v>
      </c>
      <c r="AT71" s="204">
        <v>-0.89887078842267876</v>
      </c>
      <c r="AU71" s="205">
        <v>3.6357160390539711</v>
      </c>
      <c r="AV71" s="206">
        <v>6.00218308136935</v>
      </c>
      <c r="AW71" s="203">
        <v>113.88047206248322</v>
      </c>
    </row>
    <row r="72" spans="1:49" ht="29.25" x14ac:dyDescent="0.25">
      <c r="A72" s="130" t="s">
        <v>366</v>
      </c>
      <c r="B72" s="131">
        <v>2.9534061983765625</v>
      </c>
      <c r="C72" s="131">
        <v>-8.4459395291950461</v>
      </c>
      <c r="D72" s="131">
        <v>-2.3858936930225672</v>
      </c>
      <c r="E72" s="131">
        <v>8.4972980900885666</v>
      </c>
      <c r="F72" s="131">
        <v>3.6343100279708551</v>
      </c>
      <c r="G72" s="131">
        <v>4.0158398536618956</v>
      </c>
      <c r="H72" s="131">
        <v>9.3098604861213232</v>
      </c>
      <c r="I72" s="131">
        <v>2.5067487354302198</v>
      </c>
      <c r="J72" s="131">
        <v>3.5399357329920722</v>
      </c>
      <c r="K72" s="131">
        <v>5.6067115230596487</v>
      </c>
      <c r="L72" s="131">
        <v>1.7162346330306999</v>
      </c>
      <c r="M72" s="131">
        <v>5.6727972378838976</v>
      </c>
      <c r="N72" s="131">
        <v>1.2105962863474096</v>
      </c>
      <c r="O72" s="131">
        <v>5.4353233047855998</v>
      </c>
      <c r="P72" s="131">
        <v>0.88191744510883741</v>
      </c>
      <c r="Q72" s="131">
        <v>2.3345419164978232</v>
      </c>
      <c r="R72" s="131">
        <v>2.8729245283109828</v>
      </c>
      <c r="S72" s="131">
        <v>2.3354269478000234</v>
      </c>
      <c r="T72" s="131">
        <v>2.9162839113973993</v>
      </c>
      <c r="U72" s="131">
        <v>-6.1570568820657705</v>
      </c>
      <c r="V72" s="131">
        <v>7.8309499806318073</v>
      </c>
      <c r="Y72" s="197" t="s">
        <v>358</v>
      </c>
      <c r="Z72" s="203">
        <v>4.5745373831896696</v>
      </c>
      <c r="AA72" s="203">
        <v>2.6100634987168192</v>
      </c>
      <c r="AB72" s="203">
        <v>1.5947987217067139</v>
      </c>
      <c r="AC72" s="203">
        <v>1.4622984090868041</v>
      </c>
      <c r="AD72" s="204">
        <v>3.4807940308231977</v>
      </c>
      <c r="AE72" s="203">
        <v>0.96060010871359403</v>
      </c>
      <c r="AF72" s="203">
        <v>1.4054104460012207</v>
      </c>
      <c r="AG72" s="203">
        <v>-2.523710208068175</v>
      </c>
      <c r="AH72" s="204">
        <v>-5.982527246608738</v>
      </c>
      <c r="AI72" s="203">
        <v>-15.105327919558997</v>
      </c>
      <c r="AJ72" s="203">
        <v>-5.9733059046244597</v>
      </c>
      <c r="AK72" s="203">
        <v>-3.4823556641012554</v>
      </c>
      <c r="AL72" s="204">
        <v>-1.3783985834712631</v>
      </c>
      <c r="AM72" s="203">
        <v>10.873984703164785</v>
      </c>
      <c r="AN72" s="203">
        <v>2.0018910892001696</v>
      </c>
      <c r="AO72" s="203">
        <v>2.1783683768364259</v>
      </c>
      <c r="AP72" s="204">
        <v>0.27824485854714975</v>
      </c>
      <c r="AQ72" s="203">
        <v>2.3354269478000234</v>
      </c>
      <c r="AR72" s="203">
        <v>3.2049714434065457</v>
      </c>
      <c r="AS72" s="203">
        <v>4.2114117729814993</v>
      </c>
      <c r="AT72" s="204">
        <v>4.3999261816324076</v>
      </c>
      <c r="AU72" s="205">
        <v>4.1424896587156201</v>
      </c>
      <c r="AV72" s="206">
        <v>5.6917721875429317</v>
      </c>
      <c r="AW72" s="203">
        <v>106.08703600553189</v>
      </c>
    </row>
    <row r="73" spans="1:49" ht="19.5" x14ac:dyDescent="0.25">
      <c r="A73" s="130" t="s">
        <v>367</v>
      </c>
      <c r="B73" s="131">
        <v>4.4057618584146363</v>
      </c>
      <c r="C73" s="131">
        <v>0.66795692752128488</v>
      </c>
      <c r="D73" s="131">
        <v>-2.1703758435649978</v>
      </c>
      <c r="E73" s="131">
        <v>4.5580387026333824</v>
      </c>
      <c r="F73" s="131">
        <v>5.2165066610606159</v>
      </c>
      <c r="G73" s="131">
        <v>4.8650697612295568</v>
      </c>
      <c r="H73" s="131">
        <v>10.601713662203839</v>
      </c>
      <c r="I73" s="131">
        <v>3.668981591898457</v>
      </c>
      <c r="J73" s="131">
        <v>6.760077409317411</v>
      </c>
      <c r="K73" s="131">
        <v>12.508053615149262</v>
      </c>
      <c r="L73" s="131">
        <v>2.3329675765654034</v>
      </c>
      <c r="M73" s="131">
        <v>4.1655104797098552</v>
      </c>
      <c r="N73" s="131">
        <v>0.93238017327357259</v>
      </c>
      <c r="O73" s="131">
        <v>5.7280176180323439</v>
      </c>
      <c r="P73" s="131">
        <v>3.6047724265179548</v>
      </c>
      <c r="Q73" s="131">
        <v>3.5829079177771117</v>
      </c>
      <c r="R73" s="131">
        <v>1.3738075975259889</v>
      </c>
      <c r="S73" s="131">
        <v>3.2049714434065457</v>
      </c>
      <c r="T73" s="131">
        <v>3.2674633243401807</v>
      </c>
      <c r="U73" s="131">
        <v>-2.7101871145533085</v>
      </c>
      <c r="V73" s="131">
        <v>17.379951232383007</v>
      </c>
      <c r="Y73" s="197" t="s">
        <v>1057</v>
      </c>
      <c r="Z73" s="203">
        <v>3.5893944755278628</v>
      </c>
      <c r="AA73" s="203">
        <v>4.1813126815027246</v>
      </c>
      <c r="AB73" s="203">
        <v>4.3637897367674761</v>
      </c>
      <c r="AC73" s="203">
        <v>3.4432246562008384</v>
      </c>
      <c r="AD73" s="204">
        <v>1.1439446329291281</v>
      </c>
      <c r="AE73" s="203">
        <v>1.3786228105632015</v>
      </c>
      <c r="AF73" s="203">
        <v>-0.11775562346768575</v>
      </c>
      <c r="AG73" s="203">
        <v>0.30876710066836122</v>
      </c>
      <c r="AH73" s="204">
        <v>-0.79260481087179979</v>
      </c>
      <c r="AI73" s="203">
        <v>-2.8256521537618484</v>
      </c>
      <c r="AJ73" s="203">
        <v>0.20005945998866626</v>
      </c>
      <c r="AK73" s="203">
        <v>-0.70115201923740544</v>
      </c>
      <c r="AL73" s="204">
        <v>-0.29388314223154355</v>
      </c>
      <c r="AM73" s="203">
        <v>-0.63109767063923572</v>
      </c>
      <c r="AN73" s="203">
        <v>2.2124724822742303</v>
      </c>
      <c r="AO73" s="203">
        <v>2.6977585195452791</v>
      </c>
      <c r="AP73" s="204">
        <v>1.8339184918338525</v>
      </c>
      <c r="AQ73" s="203">
        <v>2.9162839113973993</v>
      </c>
      <c r="AR73" s="203">
        <v>3.2674633243401807</v>
      </c>
      <c r="AS73" s="203">
        <v>3.0889767075280794</v>
      </c>
      <c r="AT73" s="204">
        <v>4.3915726130149491</v>
      </c>
      <c r="AU73" s="205">
        <v>4.5479338028199923</v>
      </c>
      <c r="AV73" s="206">
        <v>4.9106906344176027</v>
      </c>
      <c r="AW73" s="203">
        <v>110.82644963641633</v>
      </c>
    </row>
    <row r="74" spans="1:49" x14ac:dyDescent="0.25">
      <c r="A74" s="130" t="s">
        <v>368</v>
      </c>
      <c r="B74" s="131">
        <v>3.9522224911065607</v>
      </c>
      <c r="C74" s="131">
        <v>0.34388100487516837</v>
      </c>
      <c r="D74" s="131">
        <v>1.8716150380229779</v>
      </c>
      <c r="E74" s="131">
        <v>3.4996884493944114</v>
      </c>
      <c r="F74" s="131">
        <v>4.5104395863154068</v>
      </c>
      <c r="G74" s="131">
        <v>4.0966701577390241</v>
      </c>
      <c r="H74" s="131">
        <v>7.4279051225956794</v>
      </c>
      <c r="I74" s="131">
        <v>3.2365105500440139</v>
      </c>
      <c r="J74" s="131">
        <v>5.7821673649049998</v>
      </c>
      <c r="K74" s="131">
        <v>13.353997014210472</v>
      </c>
      <c r="L74" s="131">
        <v>3.3129097846534616</v>
      </c>
      <c r="M74" s="131">
        <v>5.4681913363594736</v>
      </c>
      <c r="N74" s="131">
        <v>3.0755111383834688</v>
      </c>
      <c r="O74" s="131">
        <v>4.9938317283475531</v>
      </c>
      <c r="P74" s="131">
        <v>2.6798195626749122</v>
      </c>
      <c r="Q74" s="131">
        <v>9.6578334916230801E-2</v>
      </c>
      <c r="R74" s="131">
        <v>1.4090845059568258</v>
      </c>
      <c r="S74" s="131">
        <v>4.2114117729814993</v>
      </c>
      <c r="T74" s="131">
        <v>3.0889767075280794</v>
      </c>
      <c r="U74" s="131">
        <v>1.0018097543258664</v>
      </c>
      <c r="V74" s="131">
        <v>20.453275664683336</v>
      </c>
      <c r="Y74" s="197" t="s">
        <v>153</v>
      </c>
      <c r="Z74" s="203">
        <v>-0.48711751349800325</v>
      </c>
      <c r="AA74" s="203">
        <v>0.1454212222150586</v>
      </c>
      <c r="AB74" s="203">
        <v>3.0776380982002083</v>
      </c>
      <c r="AC74" s="203">
        <v>4.1735801708895792</v>
      </c>
      <c r="AD74" s="204">
        <v>2.4998174097214498</v>
      </c>
      <c r="AE74" s="203">
        <v>1.79233589808514</v>
      </c>
      <c r="AF74" s="203">
        <v>-3.8029820987162122E-2</v>
      </c>
      <c r="AG74" s="203">
        <v>0.33922939979309508</v>
      </c>
      <c r="AH74" s="204">
        <v>5.9519131721494034</v>
      </c>
      <c r="AI74" s="203">
        <v>6.0091872542272773</v>
      </c>
      <c r="AJ74" s="203">
        <v>2.3114736451614881</v>
      </c>
      <c r="AK74" s="203">
        <v>1.0169797568237771</v>
      </c>
      <c r="AL74" s="204">
        <v>4.3398198843980218E-2</v>
      </c>
      <c r="AM74" s="203">
        <v>7.5496559972533017</v>
      </c>
      <c r="AN74" s="203">
        <v>3.4360895444926154</v>
      </c>
      <c r="AO74" s="203">
        <v>1.2265525176112346</v>
      </c>
      <c r="AP74" s="204">
        <v>-0.21871851540141707</v>
      </c>
      <c r="AQ74" s="203">
        <v>-6.1570568820657705</v>
      </c>
      <c r="AR74" s="203">
        <v>-2.7101871145533085</v>
      </c>
      <c r="AS74" s="203">
        <v>1.0018097543258664</v>
      </c>
      <c r="AT74" s="204">
        <v>2.8764431734952689</v>
      </c>
      <c r="AU74" s="205">
        <v>2.2868334913378474</v>
      </c>
      <c r="AV74" s="206">
        <v>-0.22683471641624653</v>
      </c>
      <c r="AW74" s="203">
        <v>102.68626537619224</v>
      </c>
    </row>
    <row r="75" spans="1:49" ht="29.25" x14ac:dyDescent="0.25">
      <c r="A75" s="130" t="s">
        <v>369</v>
      </c>
      <c r="B75" s="131">
        <v>4.8598065000485802</v>
      </c>
      <c r="C75" s="131">
        <v>6.6883772315213141</v>
      </c>
      <c r="D75" s="131">
        <v>0.81414930475103287</v>
      </c>
      <c r="E75" s="131">
        <v>3.067054291942517</v>
      </c>
      <c r="F75" s="131">
        <v>5.4458217503080775</v>
      </c>
      <c r="G75" s="131">
        <v>5.8708169919761355</v>
      </c>
      <c r="H75" s="131">
        <v>7.5563513377579161</v>
      </c>
      <c r="I75" s="131">
        <v>5.1957308936923408</v>
      </c>
      <c r="J75" s="131">
        <v>7.264732083849923</v>
      </c>
      <c r="K75" s="131">
        <v>12.978492738821146</v>
      </c>
      <c r="L75" s="131">
        <v>2.4223532124252767</v>
      </c>
      <c r="M75" s="131">
        <v>3.5630342952740701</v>
      </c>
      <c r="N75" s="131">
        <v>3.9154045400269233</v>
      </c>
      <c r="O75" s="131">
        <v>2.7211650983225644</v>
      </c>
      <c r="P75" s="131">
        <v>2.2157860128540374</v>
      </c>
      <c r="Q75" s="131">
        <v>1.8861551169442325</v>
      </c>
      <c r="R75" s="131">
        <v>-0.89887078842267876</v>
      </c>
      <c r="S75" s="131">
        <v>4.3999261816324076</v>
      </c>
      <c r="T75" s="131">
        <v>4.3915726130149491</v>
      </c>
      <c r="U75" s="131">
        <v>2.8764431734952689</v>
      </c>
      <c r="V75" s="131">
        <v>14.233399087007781</v>
      </c>
      <c r="Y75" s="198" t="s">
        <v>359</v>
      </c>
      <c r="Z75" s="207">
        <v>17.791584847423291</v>
      </c>
      <c r="AA75" s="207">
        <v>14.878005804804673</v>
      </c>
      <c r="AB75" s="207">
        <v>19.947119390234125</v>
      </c>
      <c r="AC75" s="207">
        <v>19.261819456030938</v>
      </c>
      <c r="AD75" s="208">
        <v>20.776882619629376</v>
      </c>
      <c r="AE75" s="207">
        <v>17.491942244633062</v>
      </c>
      <c r="AF75" s="207">
        <v>9.9880635375859441</v>
      </c>
      <c r="AG75" s="207">
        <v>11.120162898376007</v>
      </c>
      <c r="AH75" s="208">
        <v>5.9222326701329209</v>
      </c>
      <c r="AI75" s="207">
        <v>1.8533484804944766</v>
      </c>
      <c r="AJ75" s="207">
        <v>9.2009389373392647</v>
      </c>
      <c r="AK75" s="207">
        <v>-3.2524678934716666</v>
      </c>
      <c r="AL75" s="208">
        <v>6.9320674133473092</v>
      </c>
      <c r="AM75" s="207">
        <v>11.536512838511136</v>
      </c>
      <c r="AN75" s="207">
        <v>1.7224286520564958</v>
      </c>
      <c r="AO75" s="207">
        <v>15.949518263624519</v>
      </c>
      <c r="AP75" s="208">
        <v>10.111499969731641</v>
      </c>
      <c r="AQ75" s="207">
        <v>7.8309499806318073</v>
      </c>
      <c r="AR75" s="207">
        <v>17.379951232383007</v>
      </c>
      <c r="AS75" s="207">
        <v>20.453275664683336</v>
      </c>
      <c r="AT75" s="208">
        <v>14.233399087007781</v>
      </c>
      <c r="AU75" s="207">
        <v>11.01406181942528</v>
      </c>
      <c r="AV75" s="209">
        <v>5.1173060933574321</v>
      </c>
      <c r="AW75" s="207">
        <v>150.74981787607163</v>
      </c>
    </row>
    <row r="76" spans="1:49" x14ac:dyDescent="0.25">
      <c r="A76" s="130" t="s">
        <v>370</v>
      </c>
      <c r="B76" s="131">
        <v>4.4498579057963505</v>
      </c>
      <c r="C76" s="131">
        <v>11.136047299654162</v>
      </c>
      <c r="D76" s="131">
        <v>-0.21946189864191501</v>
      </c>
      <c r="E76" s="131">
        <v>2.8923912595748114</v>
      </c>
      <c r="F76" s="131">
        <v>4.8935461667408031</v>
      </c>
      <c r="G76" s="131">
        <v>5.0599907767849617</v>
      </c>
      <c r="H76" s="131">
        <v>5.7140712662647752</v>
      </c>
      <c r="I76" s="131">
        <v>4.0337251797281315</v>
      </c>
      <c r="J76" s="131">
        <v>10.538006882460804</v>
      </c>
      <c r="K76" s="131">
        <v>11.485973776844371</v>
      </c>
      <c r="L76" s="131">
        <v>2.1641040605759665</v>
      </c>
      <c r="M76" s="131">
        <v>0.96988135362536809</v>
      </c>
      <c r="N76" s="131">
        <v>4.2106133032179693</v>
      </c>
      <c r="O76" s="131">
        <v>5.6254915159208441</v>
      </c>
      <c r="P76" s="131">
        <v>0.42751433659957705</v>
      </c>
      <c r="Q76" s="131">
        <v>1.3362659947863564</v>
      </c>
      <c r="R76" s="131">
        <v>3.6357160390539711</v>
      </c>
      <c r="S76" s="131">
        <v>4.1424896587156201</v>
      </c>
      <c r="T76" s="131">
        <v>4.5479338028199923</v>
      </c>
      <c r="U76" s="131">
        <v>2.2868334913378474</v>
      </c>
      <c r="V76" s="131">
        <v>11.01406181942528</v>
      </c>
    </row>
    <row r="77" spans="1:49" x14ac:dyDescent="0.25">
      <c r="A77" s="130" t="s">
        <v>391</v>
      </c>
      <c r="B77" s="132">
        <v>3.3151711754853208</v>
      </c>
      <c r="C77" s="132">
        <v>1.7064306367972959</v>
      </c>
      <c r="D77" s="132">
        <v>1.8127700200427199</v>
      </c>
      <c r="E77" s="132">
        <v>2.6703980096698388</v>
      </c>
      <c r="F77" s="132">
        <v>4.0139640671106536</v>
      </c>
      <c r="G77" s="132">
        <v>4.070727079172598</v>
      </c>
      <c r="H77" s="132">
        <v>2.1702315113700354</v>
      </c>
      <c r="I77" s="132">
        <v>3.5989422297121543</v>
      </c>
      <c r="J77" s="132">
        <v>10.305190929034392</v>
      </c>
      <c r="K77" s="132">
        <v>6.3428762746678302</v>
      </c>
      <c r="L77" s="132">
        <v>2.9205581032750949</v>
      </c>
      <c r="M77" s="132">
        <v>1.0287340182812521</v>
      </c>
      <c r="N77" s="132">
        <v>4.9979563076820943</v>
      </c>
      <c r="O77" s="132">
        <v>2.9267989864086852</v>
      </c>
      <c r="P77" s="132">
        <v>0.71292789188532879</v>
      </c>
      <c r="Q77" s="132">
        <v>2.7238875180389144</v>
      </c>
      <c r="R77" s="132">
        <v>6.00218308136935</v>
      </c>
      <c r="S77" s="132">
        <v>5.6917721875429317</v>
      </c>
      <c r="T77" s="132">
        <v>4.9106906344176027</v>
      </c>
      <c r="U77" s="132">
        <v>-0.22683471641624653</v>
      </c>
      <c r="V77" s="132">
        <v>5.1173060933574321</v>
      </c>
    </row>
    <row r="78" spans="1:49" x14ac:dyDescent="0.25">
      <c r="A78" s="41" t="s">
        <v>1049</v>
      </c>
      <c r="B78" s="237">
        <f>B28/B20*100</f>
        <v>108.76334758451365</v>
      </c>
      <c r="C78" s="237">
        <f t="shared" ref="C78:U78" si="22">C28/C20*100</f>
        <v>103.80179895742667</v>
      </c>
      <c r="D78" s="237">
        <f t="shared" si="22"/>
        <v>97.017118086325965</v>
      </c>
      <c r="E78" s="237">
        <f t="shared" si="22"/>
        <v>119.23841966933504</v>
      </c>
      <c r="F78" s="237">
        <f t="shared" si="22"/>
        <v>105.19503438770023</v>
      </c>
      <c r="G78" s="237">
        <f t="shared" si="22"/>
        <v>107.26092751910802</v>
      </c>
      <c r="H78" s="237">
        <f t="shared" si="22"/>
        <v>108.27728815731645</v>
      </c>
      <c r="I78" s="237">
        <f t="shared" si="22"/>
        <v>108.19685227286695</v>
      </c>
      <c r="J78" s="237">
        <f t="shared" si="22"/>
        <v>130.18036155201239</v>
      </c>
      <c r="K78" s="237">
        <f t="shared" si="22"/>
        <v>149.86797764810223</v>
      </c>
      <c r="L78" s="237">
        <f t="shared" si="22"/>
        <v>111.33849384618317</v>
      </c>
      <c r="M78" s="237">
        <f t="shared" si="22"/>
        <v>106.76399908881645</v>
      </c>
      <c r="N78" s="237">
        <f t="shared" si="22"/>
        <v>124.3054127103689</v>
      </c>
      <c r="O78" s="237">
        <f t="shared" si="22"/>
        <v>106.94168620641342</v>
      </c>
      <c r="P78" s="237">
        <f t="shared" si="22"/>
        <v>106.69968928326195</v>
      </c>
      <c r="Q78" s="237">
        <f t="shared" si="22"/>
        <v>109.46521143794581</v>
      </c>
      <c r="R78" s="237">
        <f t="shared" si="22"/>
        <v>113.88047206248322</v>
      </c>
      <c r="S78" s="237">
        <f t="shared" si="22"/>
        <v>106.08703600553189</v>
      </c>
      <c r="T78" s="237">
        <f t="shared" si="22"/>
        <v>110.82644963641633</v>
      </c>
      <c r="U78" s="237">
        <f t="shared" si="22"/>
        <v>102.68626537619224</v>
      </c>
      <c r="V78" s="237">
        <f>V28/V20*100</f>
        <v>150.74981787607163</v>
      </c>
    </row>
    <row r="79" spans="1:49" x14ac:dyDescent="0.25">
      <c r="B79" s="251"/>
      <c r="C79" s="251"/>
      <c r="D79" s="251"/>
      <c r="E79" s="251"/>
      <c r="F79" s="251"/>
      <c r="G79" s="251"/>
      <c r="H79" s="251"/>
      <c r="I79" s="251"/>
      <c r="J79" s="251"/>
      <c r="K79" s="251"/>
      <c r="L79" s="251"/>
      <c r="M79" s="251"/>
      <c r="N79" s="251"/>
      <c r="O79" s="251"/>
      <c r="P79" s="251"/>
      <c r="Q79" s="251"/>
      <c r="R79" s="251"/>
      <c r="S79" s="251"/>
      <c r="T79" s="251"/>
      <c r="U79" s="251"/>
      <c r="V79" s="251"/>
    </row>
    <row r="80" spans="1:49" x14ac:dyDescent="0.25">
      <c r="B80" s="251"/>
      <c r="C80" s="251"/>
      <c r="D80" s="251"/>
      <c r="E80" s="251"/>
      <c r="F80" s="251"/>
      <c r="G80" s="251"/>
      <c r="H80" s="251"/>
      <c r="I80" s="251"/>
      <c r="J80" s="251"/>
      <c r="K80" s="251"/>
      <c r="L80" s="251"/>
      <c r="M80" s="251"/>
      <c r="N80" s="251"/>
      <c r="O80" s="251"/>
      <c r="P80" s="251"/>
      <c r="Q80" s="251"/>
      <c r="R80" s="251"/>
      <c r="S80" s="251"/>
      <c r="T80" s="251"/>
      <c r="U80" s="251"/>
      <c r="V80" s="251"/>
    </row>
  </sheetData>
  <sheetProtection password="DD17" sheet="1" objects="1" scenarios="1" selectLockedCells="1"/>
  <mergeCells count="7">
    <mergeCell ref="AW53:AW54"/>
    <mergeCell ref="Z53:AC53"/>
    <mergeCell ref="AD53:AG53"/>
    <mergeCell ref="AH53:AK53"/>
    <mergeCell ref="AL53:AO53"/>
    <mergeCell ref="AP53:AS53"/>
    <mergeCell ref="AT53:AV53"/>
  </mergeCells>
  <phoneticPr fontId="35" type="noConversion"/>
  <pageMargins left="0.70866141732283472" right="0.70866141732283472" top="0.74803149606299213" bottom="0.74803149606299213" header="0.31496062992125984" footer="0.31496062992125984"/>
  <pageSetup paperSize="9" scale="74"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F0"/>
  </sheetPr>
  <dimension ref="A1:AI123"/>
  <sheetViews>
    <sheetView topLeftCell="AF1" workbookViewId="0">
      <selection activeCell="AG15" sqref="AG15"/>
    </sheetView>
  </sheetViews>
  <sheetFormatPr baseColWidth="10" defaultColWidth="9" defaultRowHeight="15.75" x14ac:dyDescent="0.25"/>
  <cols>
    <col min="1" max="1" width="13.125" style="97" customWidth="1"/>
    <col min="2" max="2" width="13.625" style="97" customWidth="1"/>
    <col min="3" max="3" width="19.625" style="97" customWidth="1"/>
    <col min="4" max="4" width="13.5" style="97" bestFit="1" customWidth="1"/>
    <col min="5" max="5" width="14.875" style="97" customWidth="1"/>
    <col min="6" max="6" width="12.375" style="97" bestFit="1" customWidth="1"/>
    <col min="7" max="10" width="12.5" style="97" bestFit="1" customWidth="1"/>
    <col min="11" max="11" width="12.375" style="97" bestFit="1" customWidth="1"/>
    <col min="12" max="13" width="12.5" style="97" bestFit="1" customWidth="1"/>
    <col min="14" max="14" width="12.375" style="97" bestFit="1" customWidth="1"/>
    <col min="15" max="15" width="11.125" style="97" bestFit="1" customWidth="1"/>
    <col min="16" max="17" width="11.375" style="97" bestFit="1" customWidth="1"/>
    <col min="18" max="18" width="12" style="97" bestFit="1" customWidth="1"/>
    <col min="19" max="19" width="11.875" style="97" bestFit="1" customWidth="1"/>
    <col min="20" max="20" width="11.375" style="97" bestFit="1" customWidth="1"/>
    <col min="21" max="21" width="11.125" style="97" bestFit="1" customWidth="1"/>
    <col min="22" max="23" width="11.375" style="97" bestFit="1" customWidth="1"/>
    <col min="24" max="24" width="11.125" style="97" bestFit="1" customWidth="1"/>
    <col min="25" max="26" width="9" style="97"/>
    <col min="27" max="27" width="11" style="97" customWidth="1"/>
    <col min="28" max="29" width="9" style="97"/>
    <col min="30" max="30" width="11.125" style="97" customWidth="1"/>
    <col min="31" max="31" width="12.125" style="97" customWidth="1"/>
    <col min="32" max="16384" width="9" style="97"/>
  </cols>
  <sheetData>
    <row r="1" spans="1:35" ht="15.75" customHeight="1" x14ac:dyDescent="0.25">
      <c r="A1" s="95"/>
      <c r="B1" s="96"/>
      <c r="C1" s="96"/>
      <c r="D1" s="96"/>
      <c r="E1" s="96"/>
      <c r="F1" s="96"/>
      <c r="G1" s="96"/>
      <c r="H1" s="96"/>
      <c r="I1" s="96"/>
      <c r="J1" s="96"/>
      <c r="K1" s="96"/>
      <c r="L1" s="96"/>
      <c r="M1" s="96"/>
      <c r="N1" s="96"/>
      <c r="O1" s="96"/>
      <c r="P1" s="96"/>
      <c r="AI1" s="326" t="s">
        <v>777</v>
      </c>
    </row>
    <row r="2" spans="1:35" ht="15.75" customHeight="1" x14ac:dyDescent="0.3">
      <c r="A2" s="669" t="s">
        <v>951</v>
      </c>
      <c r="B2" s="669"/>
      <c r="C2" s="669"/>
      <c r="D2" s="669"/>
      <c r="E2" s="669"/>
      <c r="F2" s="669"/>
      <c r="G2" s="669"/>
      <c r="H2" s="669"/>
      <c r="I2" s="669"/>
      <c r="J2" s="669"/>
      <c r="K2" s="669"/>
      <c r="L2" s="669"/>
      <c r="M2" s="669"/>
      <c r="N2" s="669"/>
      <c r="O2" s="96"/>
      <c r="P2" s="96"/>
      <c r="AI2" s="283" t="s">
        <v>1187</v>
      </c>
    </row>
    <row r="3" spans="1:35" x14ac:dyDescent="0.25">
      <c r="A3" s="656" t="s">
        <v>167</v>
      </c>
      <c r="B3" s="656"/>
      <c r="C3" s="656"/>
      <c r="D3" s="656"/>
      <c r="E3" s="656"/>
      <c r="F3" s="656"/>
      <c r="G3" s="656"/>
      <c r="H3" s="656"/>
      <c r="I3" s="656"/>
      <c r="J3" s="656"/>
      <c r="K3" s="656"/>
      <c r="L3" s="656"/>
      <c r="M3" s="656"/>
      <c r="N3" s="656"/>
      <c r="O3" s="96"/>
      <c r="P3" s="96"/>
    </row>
    <row r="4" spans="1:35" s="96" customFormat="1" ht="12" x14ac:dyDescent="0.2">
      <c r="A4" s="670" t="s">
        <v>168</v>
      </c>
      <c r="B4" s="670"/>
      <c r="C4" s="670"/>
      <c r="D4" s="670"/>
      <c r="E4" s="670"/>
      <c r="F4" s="670"/>
      <c r="G4" s="670"/>
      <c r="H4" s="670"/>
      <c r="I4" s="670"/>
      <c r="J4" s="670"/>
      <c r="K4" s="670"/>
      <c r="L4" s="670"/>
      <c r="M4" s="670"/>
      <c r="N4" s="670"/>
    </row>
    <row r="5" spans="1:35" s="96" customFormat="1" ht="12" x14ac:dyDescent="0.2">
      <c r="A5" s="670" t="s">
        <v>154</v>
      </c>
      <c r="B5" s="670"/>
      <c r="C5" s="670"/>
      <c r="D5" s="670"/>
      <c r="E5" s="670"/>
      <c r="F5" s="670"/>
      <c r="G5" s="670"/>
      <c r="H5" s="670"/>
      <c r="I5" s="670"/>
      <c r="J5" s="670"/>
      <c r="K5" s="670"/>
      <c r="L5" s="670"/>
      <c r="M5" s="670"/>
      <c r="N5" s="670"/>
      <c r="Q5" s="98"/>
      <c r="R5" s="98"/>
      <c r="S5" s="98"/>
      <c r="T5" s="98"/>
      <c r="U5" s="98"/>
    </row>
    <row r="6" spans="1:35" s="96" customFormat="1" ht="12" x14ac:dyDescent="0.2">
      <c r="A6" s="244"/>
      <c r="B6" s="244"/>
      <c r="C6" s="244"/>
      <c r="D6" s="244"/>
      <c r="E6" s="244"/>
      <c r="F6" s="244"/>
      <c r="G6" s="244"/>
      <c r="H6" s="244"/>
      <c r="I6" s="244"/>
      <c r="J6" s="244"/>
      <c r="K6" s="244"/>
      <c r="L6" s="244"/>
      <c r="M6" s="244"/>
      <c r="N6" s="244"/>
      <c r="Q6" s="98"/>
      <c r="R6" s="98"/>
      <c r="S6" s="98"/>
      <c r="T6" s="98"/>
      <c r="U6" s="98"/>
    </row>
    <row r="7" spans="1:35" s="96" customFormat="1" ht="12" x14ac:dyDescent="0.2">
      <c r="A7" s="244" t="s">
        <v>363</v>
      </c>
      <c r="B7" s="244"/>
      <c r="C7" s="244"/>
      <c r="D7" s="244"/>
      <c r="E7" s="244"/>
      <c r="F7" s="244"/>
      <c r="G7" s="244"/>
      <c r="H7" s="244"/>
      <c r="I7" s="244"/>
      <c r="J7" s="244"/>
      <c r="K7" s="244"/>
      <c r="L7" s="244"/>
      <c r="M7" s="244"/>
      <c r="N7" s="244"/>
      <c r="Q7" s="98"/>
      <c r="R7" s="98"/>
      <c r="S7" s="98"/>
      <c r="T7" s="98"/>
      <c r="U7" s="98"/>
      <c r="Y7" s="96" t="s">
        <v>371</v>
      </c>
    </row>
    <row r="8" spans="1:35" s="96" customFormat="1" ht="12" x14ac:dyDescent="0.2">
      <c r="A8" s="99" t="s">
        <v>155</v>
      </c>
      <c r="B8" s="99"/>
      <c r="C8" s="99"/>
      <c r="D8" s="99"/>
      <c r="E8" s="99"/>
      <c r="F8" s="99"/>
      <c r="G8" s="99"/>
      <c r="H8" s="99"/>
      <c r="I8" s="99"/>
      <c r="J8" s="99"/>
      <c r="K8" s="99"/>
      <c r="L8" s="99"/>
      <c r="M8" s="99"/>
      <c r="N8" s="99"/>
      <c r="Q8" s="98"/>
      <c r="R8" s="98"/>
      <c r="S8" s="98"/>
      <c r="T8" s="98"/>
      <c r="U8" s="98"/>
    </row>
    <row r="9" spans="1:35" s="103" customFormat="1" ht="84.75" customHeight="1" thickBot="1" x14ac:dyDescent="0.25">
      <c r="A9" s="128" t="s">
        <v>169</v>
      </c>
      <c r="B9" s="128" t="s">
        <v>170</v>
      </c>
      <c r="C9" s="128" t="s">
        <v>171</v>
      </c>
      <c r="D9" s="128" t="s">
        <v>251</v>
      </c>
      <c r="E9" s="220" t="s">
        <v>156</v>
      </c>
      <c r="F9" s="220" t="s">
        <v>157</v>
      </c>
      <c r="G9" s="220" t="s">
        <v>160</v>
      </c>
      <c r="H9" s="220" t="s">
        <v>159</v>
      </c>
      <c r="I9" s="220" t="s">
        <v>158</v>
      </c>
      <c r="J9" s="220" t="s">
        <v>161</v>
      </c>
      <c r="K9" s="220" t="s">
        <v>162</v>
      </c>
      <c r="L9" s="220" t="s">
        <v>163</v>
      </c>
      <c r="M9" s="220" t="s">
        <v>164</v>
      </c>
      <c r="N9" s="128" t="s">
        <v>165</v>
      </c>
      <c r="O9" s="221"/>
      <c r="P9" s="100"/>
      <c r="Q9" s="101"/>
      <c r="R9" s="101"/>
      <c r="S9" s="101"/>
      <c r="T9" s="102"/>
      <c r="U9" s="102"/>
      <c r="Y9" s="104" t="s">
        <v>311</v>
      </c>
      <c r="Z9" s="104" t="s">
        <v>957</v>
      </c>
      <c r="AA9" s="105" t="s">
        <v>372</v>
      </c>
      <c r="AB9" s="105" t="s">
        <v>354</v>
      </c>
      <c r="AC9" s="105" t="s">
        <v>373</v>
      </c>
      <c r="AD9" s="105" t="s">
        <v>148</v>
      </c>
      <c r="AE9" s="105" t="s">
        <v>374</v>
      </c>
    </row>
    <row r="10" spans="1:35" s="96" customFormat="1" ht="12.75" customHeight="1" thickTop="1" x14ac:dyDescent="0.2">
      <c r="A10" s="106">
        <v>1988</v>
      </c>
      <c r="B10" s="107">
        <v>416305.23599999998</v>
      </c>
      <c r="C10" s="107">
        <v>33857.548000000003</v>
      </c>
      <c r="D10" s="107">
        <v>382447.68800000002</v>
      </c>
      <c r="E10" s="107">
        <v>30211.487000000001</v>
      </c>
      <c r="F10" s="107">
        <v>11293.063</v>
      </c>
      <c r="G10" s="107">
        <v>5000.3760000000002</v>
      </c>
      <c r="H10" s="107">
        <v>15258.916999999999</v>
      </c>
      <c r="I10" s="107">
        <v>91239.887000000002</v>
      </c>
      <c r="J10" s="107">
        <v>96968.623999999996</v>
      </c>
      <c r="K10" s="107">
        <v>36184.339999999997</v>
      </c>
      <c r="L10" s="107">
        <v>37099.839999999997</v>
      </c>
      <c r="M10" s="107">
        <v>65065.669000000002</v>
      </c>
      <c r="N10" s="107">
        <v>-5874.5150000000003</v>
      </c>
      <c r="O10" s="108"/>
      <c r="P10" s="109"/>
      <c r="Q10" s="110"/>
      <c r="R10" s="111"/>
      <c r="S10" s="111"/>
      <c r="T10" s="112"/>
      <c r="U10" s="112"/>
      <c r="V10" s="113"/>
      <c r="W10" s="113"/>
      <c r="Y10" s="114">
        <v>1988</v>
      </c>
      <c r="Z10" s="115">
        <f t="shared" ref="Z10:AE14" si="0">D10/$D10*100</f>
        <v>100</v>
      </c>
      <c r="AA10" s="222">
        <f t="shared" si="0"/>
        <v>7.899508337464443</v>
      </c>
      <c r="AB10" s="222">
        <f t="shared" si="0"/>
        <v>2.9528386114861283</v>
      </c>
      <c r="AC10" s="222">
        <f t="shared" si="0"/>
        <v>1.3074666567209057</v>
      </c>
      <c r="AD10" s="222">
        <f t="shared" si="0"/>
        <v>3.9898050056979293</v>
      </c>
      <c r="AE10" s="222">
        <f t="shared" si="0"/>
        <v>23.856827969633326</v>
      </c>
    </row>
    <row r="11" spans="1:35" s="96" customFormat="1" ht="12.75" customHeight="1" x14ac:dyDescent="0.2">
      <c r="A11" s="106">
        <v>1989</v>
      </c>
      <c r="B11" s="107">
        <v>548857.97400000005</v>
      </c>
      <c r="C11" s="107">
        <v>45562.934999999998</v>
      </c>
      <c r="D11" s="107">
        <v>503295.03899999999</v>
      </c>
      <c r="E11" s="107">
        <v>39024.618999999999</v>
      </c>
      <c r="F11" s="107">
        <v>11906.38</v>
      </c>
      <c r="G11" s="107">
        <v>6678.0129999999999</v>
      </c>
      <c r="H11" s="107">
        <v>19013.733</v>
      </c>
      <c r="I11" s="107">
        <v>110228.504</v>
      </c>
      <c r="J11" s="107">
        <v>125599.291</v>
      </c>
      <c r="K11" s="107">
        <v>45950.43</v>
      </c>
      <c r="L11" s="107">
        <v>61022.074999999997</v>
      </c>
      <c r="M11" s="107">
        <v>87157.066000000006</v>
      </c>
      <c r="N11" s="107">
        <v>-3285.0720000000001</v>
      </c>
      <c r="O11" s="108"/>
      <c r="P11" s="109"/>
      <c r="Q11" s="110"/>
      <c r="R11" s="111"/>
      <c r="S11" s="111"/>
      <c r="T11" s="112"/>
      <c r="U11" s="112"/>
      <c r="V11" s="113"/>
      <c r="W11" s="113"/>
      <c r="Y11" s="114">
        <f>Y10+1</f>
        <v>1989</v>
      </c>
      <c r="Z11" s="115">
        <f t="shared" si="0"/>
        <v>100</v>
      </c>
      <c r="AA11" s="222">
        <f t="shared" si="0"/>
        <v>7.75382548525379</v>
      </c>
      <c r="AB11" s="222">
        <f t="shared" si="0"/>
        <v>2.3656859450982983</v>
      </c>
      <c r="AC11" s="222">
        <f t="shared" si="0"/>
        <v>1.3268584989966492</v>
      </c>
      <c r="AD11" s="222">
        <f t="shared" si="0"/>
        <v>3.7778502720349683</v>
      </c>
      <c r="AE11" s="222">
        <f t="shared" si="0"/>
        <v>21.901369069525042</v>
      </c>
    </row>
    <row r="12" spans="1:35" s="96" customFormat="1" ht="12.75" customHeight="1" x14ac:dyDescent="0.2">
      <c r="A12" s="106">
        <v>1990</v>
      </c>
      <c r="B12" s="107">
        <v>734801.8</v>
      </c>
      <c r="C12" s="107">
        <v>62801.8</v>
      </c>
      <c r="D12" s="107">
        <v>672000.1</v>
      </c>
      <c r="E12" s="107">
        <v>48989.9</v>
      </c>
      <c r="F12" s="107">
        <v>15820.1</v>
      </c>
      <c r="G12" s="107">
        <v>9195.7000000000007</v>
      </c>
      <c r="H12" s="107">
        <v>26503.9</v>
      </c>
      <c r="I12" s="107">
        <v>140608.5</v>
      </c>
      <c r="J12" s="107">
        <v>167201.5</v>
      </c>
      <c r="K12" s="107">
        <v>61450.5</v>
      </c>
      <c r="L12" s="107">
        <v>89628.2</v>
      </c>
      <c r="M12" s="107">
        <v>120352.1</v>
      </c>
      <c r="N12" s="107">
        <v>-7750.3</v>
      </c>
      <c r="O12" s="108"/>
      <c r="P12" s="109"/>
      <c r="Q12" s="110"/>
      <c r="R12" s="111"/>
      <c r="S12" s="111"/>
      <c r="T12" s="112"/>
      <c r="U12" s="112"/>
      <c r="V12" s="113"/>
      <c r="W12" s="113"/>
      <c r="Y12" s="114">
        <f t="shared" ref="Y12:Y33" si="1">Y11+1</f>
        <v>1990</v>
      </c>
      <c r="Z12" s="115">
        <f t="shared" si="0"/>
        <v>100</v>
      </c>
      <c r="AA12" s="222">
        <f t="shared" si="0"/>
        <v>7.2901626056305648</v>
      </c>
      <c r="AB12" s="222">
        <f t="shared" si="0"/>
        <v>2.3541811972944648</v>
      </c>
      <c r="AC12" s="222">
        <f t="shared" si="0"/>
        <v>1.3684075344631648</v>
      </c>
      <c r="AD12" s="222">
        <f t="shared" si="0"/>
        <v>3.9440321511856919</v>
      </c>
      <c r="AE12" s="222">
        <f t="shared" si="0"/>
        <v>20.923880814898688</v>
      </c>
    </row>
    <row r="13" spans="1:35" s="96" customFormat="1" ht="12.75" customHeight="1" x14ac:dyDescent="0.2">
      <c r="A13" s="106">
        <v>1991</v>
      </c>
      <c r="B13" s="107">
        <v>945190.1</v>
      </c>
      <c r="C13" s="107">
        <v>80891.399999999994</v>
      </c>
      <c r="D13" s="107">
        <v>864298.7</v>
      </c>
      <c r="E13" s="107">
        <v>61408.9</v>
      </c>
      <c r="F13" s="107">
        <v>16024.4</v>
      </c>
      <c r="G13" s="107">
        <v>12933.1</v>
      </c>
      <c r="H13" s="107">
        <v>35698.400000000001</v>
      </c>
      <c r="I13" s="107">
        <v>178728.6</v>
      </c>
      <c r="J13" s="107">
        <v>201009.3</v>
      </c>
      <c r="K13" s="107">
        <v>86563</v>
      </c>
      <c r="L13" s="107">
        <v>118951.5</v>
      </c>
      <c r="M13" s="107">
        <v>164169.60000000001</v>
      </c>
      <c r="N13" s="107">
        <v>-11188.1</v>
      </c>
      <c r="O13" s="108"/>
      <c r="P13" s="109"/>
      <c r="Q13" s="110"/>
      <c r="R13" s="111"/>
      <c r="S13" s="111"/>
      <c r="T13" s="112"/>
      <c r="U13" s="112"/>
      <c r="V13" s="113"/>
      <c r="W13" s="113"/>
      <c r="Y13" s="114">
        <f t="shared" si="1"/>
        <v>1991</v>
      </c>
      <c r="Z13" s="115">
        <f t="shared" si="0"/>
        <v>100</v>
      </c>
      <c r="AA13" s="222">
        <f t="shared" si="0"/>
        <v>7.1050552314842088</v>
      </c>
      <c r="AB13" s="222">
        <f t="shared" si="0"/>
        <v>1.8540349534252452</v>
      </c>
      <c r="AC13" s="222">
        <f t="shared" si="0"/>
        <v>1.4963692528983326</v>
      </c>
      <c r="AD13" s="222">
        <f t="shared" si="0"/>
        <v>4.1303313310548777</v>
      </c>
      <c r="AE13" s="222">
        <f t="shared" si="0"/>
        <v>20.679031450585313</v>
      </c>
    </row>
    <row r="14" spans="1:35" s="96" customFormat="1" ht="12.75" customHeight="1" x14ac:dyDescent="0.2">
      <c r="A14" s="106">
        <v>1992</v>
      </c>
      <c r="B14" s="107">
        <v>1123936.5</v>
      </c>
      <c r="C14" s="107">
        <v>96285.7</v>
      </c>
      <c r="D14" s="107">
        <v>1027650.8</v>
      </c>
      <c r="E14" s="107">
        <v>67424.7</v>
      </c>
      <c r="F14" s="107">
        <v>17959.400000000001</v>
      </c>
      <c r="G14" s="107">
        <v>16447.8</v>
      </c>
      <c r="H14" s="107">
        <v>46371.9</v>
      </c>
      <c r="I14" s="107">
        <v>208364.6</v>
      </c>
      <c r="J14" s="107">
        <v>234755.5</v>
      </c>
      <c r="K14" s="107">
        <v>97970.4</v>
      </c>
      <c r="L14" s="107">
        <v>149021.4</v>
      </c>
      <c r="M14" s="107">
        <v>212930.8</v>
      </c>
      <c r="N14" s="107">
        <v>-23595.7</v>
      </c>
      <c r="O14" s="108"/>
      <c r="P14" s="109"/>
      <c r="Q14" s="110"/>
      <c r="R14" s="111"/>
      <c r="S14" s="111"/>
      <c r="T14" s="112"/>
      <c r="U14" s="112"/>
      <c r="V14" s="113"/>
      <c r="W14" s="113"/>
      <c r="Y14" s="114">
        <f t="shared" si="1"/>
        <v>1992</v>
      </c>
      <c r="Z14" s="115">
        <f t="shared" si="0"/>
        <v>100</v>
      </c>
      <c r="AA14" s="222">
        <f t="shared" si="0"/>
        <v>6.5610516724163501</v>
      </c>
      <c r="AB14" s="222">
        <f t="shared" si="0"/>
        <v>1.7476169920755185</v>
      </c>
      <c r="AC14" s="222">
        <f t="shared" si="0"/>
        <v>1.6005242247658444</v>
      </c>
      <c r="AD14" s="222">
        <f t="shared" si="0"/>
        <v>4.5124180314947449</v>
      </c>
      <c r="AE14" s="222">
        <f t="shared" si="0"/>
        <v>20.275817427476337</v>
      </c>
    </row>
    <row r="15" spans="1:35" ht="12.75" customHeight="1" x14ac:dyDescent="0.25">
      <c r="A15" s="116"/>
      <c r="B15" s="117"/>
      <c r="C15" s="117"/>
      <c r="D15" s="117"/>
      <c r="E15" s="117"/>
      <c r="F15" s="117"/>
      <c r="G15" s="117"/>
      <c r="I15" s="117"/>
      <c r="J15" s="117"/>
      <c r="K15" s="117"/>
      <c r="L15" s="117"/>
      <c r="M15" s="117"/>
      <c r="N15" s="117"/>
      <c r="O15" s="117"/>
      <c r="P15" s="118"/>
      <c r="Q15" s="119"/>
      <c r="R15" s="120"/>
      <c r="S15" s="121"/>
      <c r="T15" s="121"/>
      <c r="U15" s="122"/>
      <c r="V15" s="122"/>
      <c r="Y15" s="114">
        <f t="shared" si="1"/>
        <v>1993</v>
      </c>
      <c r="Z15" s="115">
        <f t="shared" ref="Z15:Z33" si="2">D19/$D19*100</f>
        <v>100</v>
      </c>
      <c r="AA15" s="222">
        <f t="shared" ref="AA15:AA33" si="3">E19/$D19*100</f>
        <v>4.8318154842171017</v>
      </c>
      <c r="AB15" s="222">
        <f t="shared" ref="AB15:AB33" si="4">F19/$D19*100</f>
        <v>4.8032406775308978</v>
      </c>
      <c r="AC15" s="222">
        <f t="shared" ref="AC15:AC33" si="5">G19/$D19*100</f>
        <v>1.2874251414279927</v>
      </c>
      <c r="AD15" s="222">
        <f t="shared" ref="AD15:AD33" si="6">H19/$D19*100</f>
        <v>6.7664533593342675</v>
      </c>
      <c r="AE15" s="222">
        <f t="shared" ref="AE15:AE33" si="7">I19/$D19*100</f>
        <v>18.302241731821503</v>
      </c>
    </row>
    <row r="16" spans="1:35" ht="12.75" customHeight="1" x14ac:dyDescent="0.25">
      <c r="A16" s="116"/>
      <c r="B16" s="117"/>
      <c r="C16" s="117"/>
      <c r="D16" s="117"/>
      <c r="E16" s="117"/>
      <c r="F16" s="117"/>
      <c r="G16" s="117"/>
      <c r="H16" s="117"/>
      <c r="I16" s="117"/>
      <c r="J16" s="117"/>
      <c r="K16" s="117"/>
      <c r="L16" s="117"/>
      <c r="M16" s="117"/>
      <c r="N16" s="117"/>
      <c r="O16" s="118"/>
      <c r="P16" s="119"/>
      <c r="Q16" s="120"/>
      <c r="R16" s="121"/>
      <c r="S16" s="121"/>
      <c r="T16" s="122"/>
      <c r="U16" s="122"/>
      <c r="Y16" s="114">
        <f t="shared" si="1"/>
        <v>1994</v>
      </c>
      <c r="Z16" s="115">
        <f t="shared" si="2"/>
        <v>100</v>
      </c>
      <c r="AA16" s="222">
        <f t="shared" si="3"/>
        <v>4.6763008486534936</v>
      </c>
      <c r="AB16" s="222">
        <f t="shared" si="4"/>
        <v>4.5261900587227233</v>
      </c>
      <c r="AC16" s="222">
        <f t="shared" si="5"/>
        <v>1.1457313332027248</v>
      </c>
      <c r="AD16" s="222">
        <f t="shared" si="6"/>
        <v>7.0498128162286635</v>
      </c>
      <c r="AE16" s="222">
        <f t="shared" si="7"/>
        <v>17.629262562978397</v>
      </c>
    </row>
    <row r="17" spans="1:31" ht="12.75" customHeight="1" x14ac:dyDescent="0.25">
      <c r="A17" s="64" t="s">
        <v>362</v>
      </c>
      <c r="B17" s="117"/>
      <c r="C17" s="117"/>
      <c r="D17" s="117"/>
      <c r="E17" s="117"/>
      <c r="F17" s="117"/>
      <c r="G17" s="117"/>
      <c r="H17" s="117"/>
      <c r="I17" s="117"/>
      <c r="J17" s="117"/>
      <c r="K17" s="117"/>
      <c r="L17" s="117"/>
      <c r="M17" s="117"/>
      <c r="N17" s="117"/>
      <c r="O17" s="118"/>
      <c r="P17" s="119"/>
      <c r="Q17" s="120"/>
      <c r="R17" s="121"/>
      <c r="S17" s="121"/>
      <c r="T17" s="122"/>
      <c r="U17" s="122"/>
      <c r="Y17" s="114">
        <f t="shared" si="1"/>
        <v>1995</v>
      </c>
      <c r="Z17" s="115">
        <f t="shared" si="2"/>
        <v>100</v>
      </c>
      <c r="AA17" s="222">
        <f t="shared" si="3"/>
        <v>4.8258910185519843</v>
      </c>
      <c r="AB17" s="222">
        <f t="shared" si="4"/>
        <v>5.9708704772910766</v>
      </c>
      <c r="AC17" s="222">
        <f t="shared" si="5"/>
        <v>1.1963061407372459</v>
      </c>
      <c r="AD17" s="222">
        <f t="shared" si="6"/>
        <v>5.5289454393068045</v>
      </c>
      <c r="AE17" s="222">
        <f t="shared" si="7"/>
        <v>19.795929541111789</v>
      </c>
    </row>
    <row r="18" spans="1:31" s="123" customFormat="1" ht="57" customHeight="1" x14ac:dyDescent="0.25">
      <c r="A18" s="327" t="s">
        <v>311</v>
      </c>
      <c r="B18" s="513" t="s">
        <v>1159</v>
      </c>
      <c r="C18" s="513" t="s">
        <v>352</v>
      </c>
      <c r="D18" s="513" t="s">
        <v>1031</v>
      </c>
      <c r="E18" s="513" t="s">
        <v>1032</v>
      </c>
      <c r="F18" s="513" t="s">
        <v>1160</v>
      </c>
      <c r="G18" s="513" t="s">
        <v>1161</v>
      </c>
      <c r="H18" s="513" t="s">
        <v>1162</v>
      </c>
      <c r="I18" s="513" t="s">
        <v>1163</v>
      </c>
      <c r="J18" s="513" t="s">
        <v>356</v>
      </c>
      <c r="K18" s="513" t="s">
        <v>1035</v>
      </c>
      <c r="L18" s="513" t="s">
        <v>1164</v>
      </c>
      <c r="M18" s="513" t="s">
        <v>1037</v>
      </c>
      <c r="N18" s="513" t="s">
        <v>1038</v>
      </c>
      <c r="O18" s="513" t="s">
        <v>1165</v>
      </c>
      <c r="P18" s="513" t="s">
        <v>360</v>
      </c>
      <c r="Q18" s="513" t="s">
        <v>1166</v>
      </c>
      <c r="R18" s="513" t="s">
        <v>361</v>
      </c>
      <c r="S18" s="513" t="s">
        <v>1043</v>
      </c>
      <c r="T18" s="513" t="s">
        <v>1167</v>
      </c>
      <c r="U18" s="513" t="s">
        <v>1168</v>
      </c>
      <c r="V18" s="513" t="s">
        <v>1169</v>
      </c>
      <c r="W18" s="513" t="s">
        <v>1170</v>
      </c>
      <c r="X18" s="513" t="s">
        <v>359</v>
      </c>
      <c r="Y18" s="114">
        <f t="shared" si="1"/>
        <v>1996</v>
      </c>
      <c r="Z18" s="115">
        <f t="shared" si="2"/>
        <v>100</v>
      </c>
      <c r="AA18" s="222">
        <f t="shared" si="3"/>
        <v>5.1434868846019537</v>
      </c>
      <c r="AB18" s="222">
        <f t="shared" si="4"/>
        <v>6.9080779416659039</v>
      </c>
      <c r="AC18" s="222">
        <f t="shared" si="5"/>
        <v>1.1244100415435114</v>
      </c>
      <c r="AD18" s="222">
        <f t="shared" si="6"/>
        <v>5.7617874001580676</v>
      </c>
      <c r="AE18" s="222">
        <f t="shared" si="7"/>
        <v>21.156169351953181</v>
      </c>
    </row>
    <row r="19" spans="1:31" ht="12.75" customHeight="1" x14ac:dyDescent="0.25">
      <c r="A19" s="94">
        <v>1993</v>
      </c>
      <c r="B19" s="124">
        <f>AVERAGE(B42:B45)</f>
        <v>1528707424.015995</v>
      </c>
      <c r="C19" s="124">
        <f t="shared" ref="C19:X19" si="8">AVERAGE(C42:C45)</f>
        <v>64272791.533333324</v>
      </c>
      <c r="D19" s="124">
        <f t="shared" si="8"/>
        <v>1464434632.4826627</v>
      </c>
      <c r="E19" s="124">
        <f t="shared" si="8"/>
        <v>70758779.328535095</v>
      </c>
      <c r="F19" s="124">
        <f t="shared" si="8"/>
        <v>70340319.963257357</v>
      </c>
      <c r="G19" s="124">
        <f t="shared" si="8"/>
        <v>18853499.638360426</v>
      </c>
      <c r="H19" s="124">
        <f t="shared" si="8"/>
        <v>99090286.384877577</v>
      </c>
      <c r="I19" s="124">
        <f t="shared" si="8"/>
        <v>268024366.44148874</v>
      </c>
      <c r="J19" s="124">
        <f t="shared" si="8"/>
        <v>172817314.447759</v>
      </c>
      <c r="K19" s="124">
        <f t="shared" si="8"/>
        <v>86004344.374118775</v>
      </c>
      <c r="L19" s="124">
        <f t="shared" si="8"/>
        <v>33250156.889683601</v>
      </c>
      <c r="M19" s="124">
        <f t="shared" si="8"/>
        <v>58006194.782533631</v>
      </c>
      <c r="N19" s="124">
        <f t="shared" si="8"/>
        <v>162237401.65602174</v>
      </c>
      <c r="O19" s="124">
        <f t="shared" si="8"/>
        <v>58503557.049778953</v>
      </c>
      <c r="P19" s="124">
        <f t="shared" si="8"/>
        <v>5788898.1561329197</v>
      </c>
      <c r="Q19" s="124">
        <f t="shared" si="8"/>
        <v>42028253.499628723</v>
      </c>
      <c r="R19" s="124">
        <f t="shared" si="8"/>
        <v>76144082.896787599</v>
      </c>
      <c r="S19" s="124">
        <f t="shared" si="8"/>
        <v>48123207.482817799</v>
      </c>
      <c r="T19" s="124">
        <f t="shared" si="8"/>
        <v>4882228.1859692428</v>
      </c>
      <c r="U19" s="124">
        <f t="shared" si="8"/>
        <v>50128756.387472145</v>
      </c>
      <c r="V19" s="124">
        <f t="shared" si="8"/>
        <v>42149975.949302256</v>
      </c>
      <c r="W19" s="124">
        <f t="shared" si="8"/>
        <v>135858509.19493499</v>
      </c>
      <c r="X19" s="124">
        <f t="shared" si="8"/>
        <v>-38555500.226799175</v>
      </c>
      <c r="Y19" s="114">
        <f t="shared" si="1"/>
        <v>1997</v>
      </c>
      <c r="Z19" s="115">
        <f t="shared" si="2"/>
        <v>100</v>
      </c>
      <c r="AA19" s="222">
        <f t="shared" si="3"/>
        <v>4.7465898584542758</v>
      </c>
      <c r="AB19" s="222">
        <f t="shared" si="4"/>
        <v>5.2982004194573538</v>
      </c>
      <c r="AC19" s="222">
        <f t="shared" si="5"/>
        <v>1.1406123658442424</v>
      </c>
      <c r="AD19" s="222">
        <f t="shared" si="6"/>
        <v>6.3060104801886467</v>
      </c>
      <c r="AE19" s="222">
        <f t="shared" si="7"/>
        <v>21.611843422172463</v>
      </c>
    </row>
    <row r="20" spans="1:31" ht="12.75" customHeight="1" x14ac:dyDescent="0.25">
      <c r="A20" s="94">
        <f>A19+1</f>
        <v>1994</v>
      </c>
      <c r="B20" s="124">
        <f>AVERAGE(B46:B49)</f>
        <v>1733066505.8613472</v>
      </c>
      <c r="C20" s="124">
        <f t="shared" ref="C20:X20" si="9">AVERAGE(C46:C49)</f>
        <v>80361241.675000027</v>
      </c>
      <c r="D20" s="124">
        <f t="shared" si="9"/>
        <v>1652705264.1863451</v>
      </c>
      <c r="E20" s="124">
        <f t="shared" si="9"/>
        <v>77285470.294887021</v>
      </c>
      <c r="F20" s="124">
        <f t="shared" si="9"/>
        <v>74804581.367589474</v>
      </c>
      <c r="G20" s="124">
        <f t="shared" si="9"/>
        <v>18935562.057273827</v>
      </c>
      <c r="H20" s="124">
        <f t="shared" si="9"/>
        <v>116512627.52909476</v>
      </c>
      <c r="I20" s="124">
        <f t="shared" si="9"/>
        <v>291359750.41557652</v>
      </c>
      <c r="J20" s="124">
        <f t="shared" si="9"/>
        <v>201776490.82275674</v>
      </c>
      <c r="K20" s="124">
        <f t="shared" si="9"/>
        <v>99263689.500957474</v>
      </c>
      <c r="L20" s="124">
        <f t="shared" si="9"/>
        <v>37548689.232456878</v>
      </c>
      <c r="M20" s="124">
        <f t="shared" si="9"/>
        <v>69114965.140561551</v>
      </c>
      <c r="N20" s="124">
        <f t="shared" si="9"/>
        <v>187594851.41433877</v>
      </c>
      <c r="O20" s="124">
        <f t="shared" si="9"/>
        <v>64581790.688957006</v>
      </c>
      <c r="P20" s="124">
        <f t="shared" si="9"/>
        <v>6294061.6571203806</v>
      </c>
      <c r="Q20" s="124">
        <f t="shared" si="9"/>
        <v>45381827.372173876</v>
      </c>
      <c r="R20" s="124">
        <f t="shared" si="9"/>
        <v>92254536.592835769</v>
      </c>
      <c r="S20" s="124">
        <f t="shared" si="9"/>
        <v>55187526.371194974</v>
      </c>
      <c r="T20" s="124">
        <f t="shared" si="9"/>
        <v>5345718.5753162624</v>
      </c>
      <c r="U20" s="124">
        <f t="shared" si="9"/>
        <v>56712193.683006667</v>
      </c>
      <c r="V20" s="124">
        <f t="shared" si="9"/>
        <v>50651609.090830408</v>
      </c>
      <c r="W20" s="124">
        <f t="shared" si="9"/>
        <v>147901889.356929</v>
      </c>
      <c r="X20" s="124">
        <f t="shared" si="9"/>
        <v>-45802566.977512479</v>
      </c>
      <c r="Y20" s="114">
        <f t="shared" si="1"/>
        <v>1998</v>
      </c>
      <c r="Z20" s="115">
        <f t="shared" si="2"/>
        <v>100</v>
      </c>
      <c r="AA20" s="222">
        <f t="shared" si="3"/>
        <v>4.6719395786555911</v>
      </c>
      <c r="AB20" s="222">
        <f t="shared" si="4"/>
        <v>3.7512853272815052</v>
      </c>
      <c r="AC20" s="222">
        <f t="shared" si="5"/>
        <v>1.1491489422775036</v>
      </c>
      <c r="AD20" s="222">
        <f t="shared" si="6"/>
        <v>6.4559311961234433</v>
      </c>
      <c r="AE20" s="222">
        <f t="shared" si="7"/>
        <v>22.025478216965858</v>
      </c>
    </row>
    <row r="21" spans="1:31" ht="12.75" customHeight="1" x14ac:dyDescent="0.25">
      <c r="A21" s="94">
        <f t="shared" ref="A21:A37" si="10">A20+1</f>
        <v>1995</v>
      </c>
      <c r="B21" s="124">
        <f>AVERAGE(B50:B53)</f>
        <v>2152179515.8908753</v>
      </c>
      <c r="C21" s="124">
        <f t="shared" ref="C21:X21" si="11">AVERAGE(C50:C53)</f>
        <v>93646419.599999934</v>
      </c>
      <c r="D21" s="124">
        <f t="shared" si="11"/>
        <v>2058533096.290875</v>
      </c>
      <c r="E21" s="124">
        <f t="shared" si="11"/>
        <v>99342563.807821408</v>
      </c>
      <c r="F21" s="124">
        <f t="shared" si="11"/>
        <v>122912344.91169775</v>
      </c>
      <c r="G21" s="124">
        <f t="shared" si="11"/>
        <v>24626357.840036299</v>
      </c>
      <c r="H21" s="124">
        <f t="shared" si="11"/>
        <v>113815171.74399549</v>
      </c>
      <c r="I21" s="124">
        <f t="shared" si="11"/>
        <v>407505761.32220852</v>
      </c>
      <c r="J21" s="124">
        <f t="shared" si="11"/>
        <v>236288657.26877999</v>
      </c>
      <c r="K21" s="124">
        <f t="shared" si="11"/>
        <v>130042975.04295424</v>
      </c>
      <c r="L21" s="124">
        <f t="shared" si="11"/>
        <v>44157344.713069007</v>
      </c>
      <c r="M21" s="124">
        <f t="shared" si="11"/>
        <v>84459328.578052998</v>
      </c>
      <c r="N21" s="124">
        <f t="shared" si="11"/>
        <v>245626792.23483574</v>
      </c>
      <c r="O21" s="124">
        <f t="shared" si="11"/>
        <v>80108897.267551601</v>
      </c>
      <c r="P21" s="124">
        <f t="shared" si="11"/>
        <v>7645580.7146629971</v>
      </c>
      <c r="Q21" s="124">
        <f t="shared" si="11"/>
        <v>58223468.867502153</v>
      </c>
      <c r="R21" s="124">
        <f t="shared" si="11"/>
        <v>109417917.3106395</v>
      </c>
      <c r="S21" s="124">
        <f t="shared" si="11"/>
        <v>65961308.972039349</v>
      </c>
      <c r="T21" s="124">
        <f t="shared" si="11"/>
        <v>6390397.3662345801</v>
      </c>
      <c r="U21" s="124">
        <f t="shared" si="11"/>
        <v>62539496.818753779</v>
      </c>
      <c r="V21" s="124">
        <f t="shared" si="11"/>
        <v>57452975.423816606</v>
      </c>
      <c r="W21" s="124">
        <f t="shared" si="11"/>
        <v>156746190.61904323</v>
      </c>
      <c r="X21" s="124">
        <f t="shared" si="11"/>
        <v>-54730434.532819629</v>
      </c>
      <c r="Y21" s="114">
        <f t="shared" si="1"/>
        <v>1999</v>
      </c>
      <c r="Z21" s="115">
        <f t="shared" si="2"/>
        <v>100</v>
      </c>
      <c r="AA21" s="222">
        <f t="shared" si="3"/>
        <v>4.3826141956065623</v>
      </c>
      <c r="AB21" s="222">
        <f t="shared" si="4"/>
        <v>4.3566697457962036</v>
      </c>
      <c r="AC21" s="222">
        <f t="shared" si="5"/>
        <v>1.1746406799807361</v>
      </c>
      <c r="AD21" s="222">
        <f t="shared" si="6"/>
        <v>6.548367865847764</v>
      </c>
      <c r="AE21" s="222">
        <f t="shared" si="7"/>
        <v>21.603322102385633</v>
      </c>
    </row>
    <row r="22" spans="1:31" ht="12.75" customHeight="1" x14ac:dyDescent="0.25">
      <c r="A22" s="94">
        <f t="shared" si="10"/>
        <v>1996</v>
      </c>
      <c r="B22" s="124">
        <f>AVERAGE(B54:B57)</f>
        <v>2238676536.9435472</v>
      </c>
      <c r="C22" s="124">
        <f t="shared" ref="C22:X22" si="12">AVERAGE(C54:C57)</f>
        <v>120382366.05833325</v>
      </c>
      <c r="D22" s="124">
        <f t="shared" si="12"/>
        <v>2823440030.7930326</v>
      </c>
      <c r="E22" s="124">
        <f t="shared" si="12"/>
        <v>145223267.67844099</v>
      </c>
      <c r="F22" s="124">
        <f t="shared" si="12"/>
        <v>195045437.96337849</v>
      </c>
      <c r="G22" s="124">
        <f t="shared" si="12"/>
        <v>31747043.223196074</v>
      </c>
      <c r="H22" s="124">
        <f t="shared" si="12"/>
        <v>162680611.945252</v>
      </c>
      <c r="I22" s="124">
        <f t="shared" si="12"/>
        <v>597331754.46541297</v>
      </c>
      <c r="J22" s="124">
        <f t="shared" si="12"/>
        <v>353346094.0565595</v>
      </c>
      <c r="K22" s="124">
        <f t="shared" si="12"/>
        <v>181056739.69121826</v>
      </c>
      <c r="L22" s="124">
        <f t="shared" si="12"/>
        <v>55871331.660183027</v>
      </c>
      <c r="M22" s="124">
        <f t="shared" si="12"/>
        <v>105127453.87521447</v>
      </c>
      <c r="N22" s="124">
        <f t="shared" si="12"/>
        <v>322565778.45625597</v>
      </c>
      <c r="O22" s="124">
        <f t="shared" si="12"/>
        <v>106984725.10546878</v>
      </c>
      <c r="P22" s="124">
        <f t="shared" si="12"/>
        <v>10656334.236437993</v>
      </c>
      <c r="Q22" s="124">
        <f t="shared" si="12"/>
        <v>82401986.665977493</v>
      </c>
      <c r="R22" s="124">
        <f t="shared" si="12"/>
        <v>135816374.04696751</v>
      </c>
      <c r="S22" s="124">
        <f t="shared" si="12"/>
        <v>80453453.742364943</v>
      </c>
      <c r="T22" s="124">
        <f t="shared" si="12"/>
        <v>8791043.2753636744</v>
      </c>
      <c r="U22" s="124">
        <f t="shared" si="12"/>
        <v>80808674.246879041</v>
      </c>
      <c r="V22" s="124">
        <f t="shared" si="12"/>
        <v>72849904.011287972</v>
      </c>
      <c r="W22" s="124">
        <f t="shared" si="12"/>
        <v>165017112.67456275</v>
      </c>
      <c r="X22" s="124">
        <f t="shared" si="12"/>
        <v>-70335090.227388531</v>
      </c>
      <c r="Y22" s="114">
        <f t="shared" si="1"/>
        <v>2000</v>
      </c>
      <c r="Z22" s="115">
        <f t="shared" si="2"/>
        <v>100</v>
      </c>
      <c r="AA22" s="222">
        <f t="shared" si="3"/>
        <v>3.887925676763603</v>
      </c>
      <c r="AB22" s="222">
        <f t="shared" si="4"/>
        <v>5.6848464649643518</v>
      </c>
      <c r="AC22" s="222">
        <f t="shared" si="5"/>
        <v>1.1281930590908869</v>
      </c>
      <c r="AD22" s="222">
        <f t="shared" si="6"/>
        <v>6.5388393051341822</v>
      </c>
      <c r="AE22" s="222">
        <f t="shared" si="7"/>
        <v>21.003682760883766</v>
      </c>
    </row>
    <row r="23" spans="1:31" ht="12.75" customHeight="1" x14ac:dyDescent="0.25">
      <c r="A23" s="94">
        <f t="shared" si="10"/>
        <v>1997</v>
      </c>
      <c r="B23" s="124">
        <f>AVERAGE(B59:B61)</f>
        <v>3824167858.2947001</v>
      </c>
      <c r="C23" s="124">
        <f t="shared" ref="C23:X23" si="13">AVERAGE(C59:C61)</f>
        <v>173936342.33333334</v>
      </c>
      <c r="D23" s="124">
        <f t="shared" si="13"/>
        <v>3650231515.9613667</v>
      </c>
      <c r="E23" s="124">
        <f t="shared" si="13"/>
        <v>173261518.946724</v>
      </c>
      <c r="F23" s="124">
        <f t="shared" si="13"/>
        <v>193396581.48982966</v>
      </c>
      <c r="G23" s="124">
        <f t="shared" si="13"/>
        <v>41634992.052999102</v>
      </c>
      <c r="H23" s="124">
        <f t="shared" si="13"/>
        <v>230183981.94767269</v>
      </c>
      <c r="I23" s="124">
        <f t="shared" si="13"/>
        <v>788882319.77636278</v>
      </c>
      <c r="J23" s="124">
        <f t="shared" si="13"/>
        <v>511093859.82523203</v>
      </c>
      <c r="K23" s="124">
        <f t="shared" si="13"/>
        <v>254916187.51700798</v>
      </c>
      <c r="L23" s="124">
        <f t="shared" si="13"/>
        <v>80124192.372623727</v>
      </c>
      <c r="M23" s="124">
        <f t="shared" si="13"/>
        <v>124103628.62398601</v>
      </c>
      <c r="N23" s="124">
        <f t="shared" si="13"/>
        <v>395683605.65415126</v>
      </c>
      <c r="O23" s="124">
        <f t="shared" si="13"/>
        <v>137436705.14654601</v>
      </c>
      <c r="P23" s="124">
        <f t="shared" si="13"/>
        <v>14953732.812680801</v>
      </c>
      <c r="Q23" s="124">
        <f t="shared" si="13"/>
        <v>103656381.81429148</v>
      </c>
      <c r="R23" s="124">
        <f t="shared" si="13"/>
        <v>171209976.21777263</v>
      </c>
      <c r="S23" s="124">
        <f t="shared" si="13"/>
        <v>104505952.91651595</v>
      </c>
      <c r="T23" s="124">
        <f t="shared" si="13"/>
        <v>11597749.524684915</v>
      </c>
      <c r="U23" s="124">
        <f t="shared" si="13"/>
        <v>107995532.73620634</v>
      </c>
      <c r="V23" s="124">
        <f t="shared" si="13"/>
        <v>93681011.728805006</v>
      </c>
      <c r="W23" s="124">
        <f t="shared" si="13"/>
        <v>194048554.07571101</v>
      </c>
      <c r="X23" s="124">
        <f t="shared" si="13"/>
        <v>-82134949.218436837</v>
      </c>
      <c r="Y23" s="114">
        <f t="shared" si="1"/>
        <v>2001</v>
      </c>
      <c r="Z23" s="115">
        <f t="shared" si="2"/>
        <v>100</v>
      </c>
      <c r="AA23" s="222">
        <f t="shared" si="3"/>
        <v>4.0830528009251656</v>
      </c>
      <c r="AB23" s="222">
        <f t="shared" si="4"/>
        <v>4.5714609223923333</v>
      </c>
      <c r="AC23" s="222">
        <f t="shared" si="5"/>
        <v>1.1449800443107445</v>
      </c>
      <c r="AD23" s="222">
        <f t="shared" si="6"/>
        <v>6.4514878720387037</v>
      </c>
      <c r="AE23" s="222">
        <f t="shared" si="7"/>
        <v>20.052474446762982</v>
      </c>
    </row>
    <row r="24" spans="1:31" ht="12.75" customHeight="1" x14ac:dyDescent="0.25">
      <c r="A24" s="94">
        <f t="shared" si="10"/>
        <v>1998</v>
      </c>
      <c r="B24" s="124">
        <f>AVERAGE(B62:B65)</f>
        <v>4456601590.8450575</v>
      </c>
      <c r="C24" s="124">
        <f t="shared" ref="C24:X24" si="14">AVERAGE(C62:C65)</f>
        <v>225895726.25</v>
      </c>
      <c r="D24" s="124">
        <f t="shared" si="14"/>
        <v>4230705864.5950627</v>
      </c>
      <c r="E24" s="124">
        <f t="shared" si="14"/>
        <v>197656021.74451998</v>
      </c>
      <c r="F24" s="124">
        <f t="shared" si="14"/>
        <v>158705848.33899274</v>
      </c>
      <c r="G24" s="124">
        <f t="shared" si="14"/>
        <v>48617111.693866476</v>
      </c>
      <c r="H24" s="124">
        <f t="shared" si="14"/>
        <v>273131459.72861671</v>
      </c>
      <c r="I24" s="124">
        <f t="shared" si="14"/>
        <v>931833198.63028264</v>
      </c>
      <c r="J24" s="124">
        <f t="shared" si="14"/>
        <v>597649759.30968952</v>
      </c>
      <c r="K24" s="124">
        <f t="shared" si="14"/>
        <v>310591212.38129449</v>
      </c>
      <c r="L24" s="124">
        <f t="shared" si="14"/>
        <v>102306306.81128812</v>
      </c>
      <c r="M24" s="124">
        <f t="shared" si="14"/>
        <v>148749886.01221997</v>
      </c>
      <c r="N24" s="124">
        <f t="shared" si="14"/>
        <v>458663283.28099626</v>
      </c>
      <c r="O24" s="124">
        <f t="shared" si="14"/>
        <v>160224591.52361125</v>
      </c>
      <c r="P24" s="124">
        <f t="shared" si="14"/>
        <v>16748505.132237349</v>
      </c>
      <c r="Q24" s="124">
        <f t="shared" si="14"/>
        <v>123118512.923069</v>
      </c>
      <c r="R24" s="124">
        <f t="shared" si="14"/>
        <v>197592842.32365826</v>
      </c>
      <c r="S24" s="124">
        <f t="shared" si="14"/>
        <v>122850323.04231951</v>
      </c>
      <c r="T24" s="124">
        <f t="shared" si="14"/>
        <v>13308669.599381305</v>
      </c>
      <c r="U24" s="124">
        <f t="shared" si="14"/>
        <v>130680798.23278475</v>
      </c>
      <c r="V24" s="124">
        <f t="shared" si="14"/>
        <v>111926555.10939251</v>
      </c>
      <c r="W24" s="124">
        <f t="shared" si="14"/>
        <v>220304613.810018</v>
      </c>
      <c r="X24" s="124">
        <f t="shared" si="14"/>
        <v>-93953635.033179283</v>
      </c>
      <c r="Y24" s="114">
        <f t="shared" si="1"/>
        <v>2002</v>
      </c>
      <c r="Z24" s="115">
        <f t="shared" si="2"/>
        <v>100</v>
      </c>
      <c r="AA24" s="222">
        <f t="shared" si="3"/>
        <v>3.9816055527112102</v>
      </c>
      <c r="AB24" s="222">
        <f t="shared" si="4"/>
        <v>4.899960633394346</v>
      </c>
      <c r="AC24" s="222">
        <f t="shared" si="5"/>
        <v>1.2487453440475991</v>
      </c>
      <c r="AD24" s="222">
        <f t="shared" si="6"/>
        <v>6.4423465749995898</v>
      </c>
      <c r="AE24" s="222">
        <f t="shared" si="7"/>
        <v>19.401769200030685</v>
      </c>
    </row>
    <row r="25" spans="1:31" ht="12.75" customHeight="1" x14ac:dyDescent="0.25">
      <c r="A25" s="94">
        <f t="shared" si="10"/>
        <v>1999</v>
      </c>
      <c r="B25" s="124">
        <f>AVERAGE(B66:B69)</f>
        <v>5416363672.1410475</v>
      </c>
      <c r="C25" s="124">
        <f t="shared" ref="C25:X25" si="15">AVERAGE(C66:C69)</f>
        <v>287685184.08333325</v>
      </c>
      <c r="D25" s="124">
        <f t="shared" si="15"/>
        <v>5128678488.0577173</v>
      </c>
      <c r="E25" s="124">
        <f t="shared" si="15"/>
        <v>224770191.46463752</v>
      </c>
      <c r="F25" s="124">
        <f t="shared" si="15"/>
        <v>223439584.04836875</v>
      </c>
      <c r="G25" s="124">
        <f t="shared" si="15"/>
        <v>60243543.8661469</v>
      </c>
      <c r="H25" s="124">
        <f t="shared" si="15"/>
        <v>335844734.05461848</v>
      </c>
      <c r="I25" s="124">
        <f t="shared" si="15"/>
        <v>1107964933.3708701</v>
      </c>
      <c r="J25" s="124">
        <f t="shared" si="15"/>
        <v>740446383.77318156</v>
      </c>
      <c r="K25" s="124">
        <f t="shared" si="15"/>
        <v>387897826.32230228</v>
      </c>
      <c r="L25" s="124">
        <f t="shared" si="15"/>
        <v>129597032.611981</v>
      </c>
      <c r="M25" s="124">
        <f t="shared" si="15"/>
        <v>169134342.974143</v>
      </c>
      <c r="N25" s="124">
        <f t="shared" si="15"/>
        <v>542286762.13772047</v>
      </c>
      <c r="O25" s="124">
        <f t="shared" si="15"/>
        <v>191578526.79170102</v>
      </c>
      <c r="P25" s="124">
        <f t="shared" si="15"/>
        <v>19060610.068016075</v>
      </c>
      <c r="Q25" s="124">
        <f t="shared" si="15"/>
        <v>148352009.17415723</v>
      </c>
      <c r="R25" s="124">
        <f t="shared" si="15"/>
        <v>237675914.48766652</v>
      </c>
      <c r="S25" s="124">
        <f t="shared" si="15"/>
        <v>148754632.79988652</v>
      </c>
      <c r="T25" s="124">
        <f t="shared" si="15"/>
        <v>18063924.703445151</v>
      </c>
      <c r="U25" s="124">
        <f t="shared" si="15"/>
        <v>157294758.58386499</v>
      </c>
      <c r="V25" s="124">
        <f t="shared" si="15"/>
        <v>137554510.82022625</v>
      </c>
      <c r="W25" s="124">
        <f t="shared" si="15"/>
        <v>256658987.72466502</v>
      </c>
      <c r="X25" s="124">
        <f t="shared" si="15"/>
        <v>-107940721.71988526</v>
      </c>
      <c r="Y25" s="114">
        <f t="shared" si="1"/>
        <v>2003</v>
      </c>
      <c r="Z25" s="115">
        <f t="shared" si="2"/>
        <v>100</v>
      </c>
      <c r="AA25" s="222">
        <f t="shared" si="3"/>
        <v>3.9893971564951678</v>
      </c>
      <c r="AB25" s="222">
        <f t="shared" si="4"/>
        <v>6.1874799542202936</v>
      </c>
      <c r="AC25" s="222">
        <f t="shared" si="5"/>
        <v>1.3310676948628688</v>
      </c>
      <c r="AD25" s="222">
        <f t="shared" si="6"/>
        <v>6.5647357599885252</v>
      </c>
      <c r="AE25" s="222">
        <f t="shared" si="7"/>
        <v>18.782993905254834</v>
      </c>
    </row>
    <row r="26" spans="1:31" ht="12.75" customHeight="1" x14ac:dyDescent="0.25">
      <c r="A26" s="94">
        <f t="shared" si="10"/>
        <v>2000</v>
      </c>
      <c r="B26" s="124">
        <f>AVERAGE(B70:B73)</f>
        <v>6355259632.4835653</v>
      </c>
      <c r="C26" s="124">
        <f t="shared" ref="C26:X26" si="16">AVERAGE(C70:C73)</f>
        <v>310948351.25000024</v>
      </c>
      <c r="D26" s="124">
        <f t="shared" si="16"/>
        <v>6044311281.2335682</v>
      </c>
      <c r="E26" s="124">
        <f t="shared" si="16"/>
        <v>234998330.28659901</v>
      </c>
      <c r="F26" s="124">
        <f t="shared" si="16"/>
        <v>343609816.20264798</v>
      </c>
      <c r="G26" s="124">
        <f t="shared" si="16"/>
        <v>68191500.344724581</v>
      </c>
      <c r="H26" s="124">
        <f t="shared" si="16"/>
        <v>395227801.78196001</v>
      </c>
      <c r="I26" s="124">
        <f t="shared" si="16"/>
        <v>1269527966.5906076</v>
      </c>
      <c r="J26" s="124">
        <f t="shared" si="16"/>
        <v>921443596.49265444</v>
      </c>
      <c r="K26" s="124">
        <f t="shared" si="16"/>
        <v>451796745.64503247</v>
      </c>
      <c r="L26" s="124">
        <f t="shared" si="16"/>
        <v>155287059.68947226</v>
      </c>
      <c r="M26" s="124">
        <f t="shared" si="16"/>
        <v>179945283.11959976</v>
      </c>
      <c r="N26" s="124">
        <f t="shared" si="16"/>
        <v>614479371.97418356</v>
      </c>
      <c r="O26" s="124">
        <f t="shared" si="16"/>
        <v>222425412.46833149</v>
      </c>
      <c r="P26" s="124">
        <f t="shared" si="16"/>
        <v>21699090.335085623</v>
      </c>
      <c r="Q26" s="124">
        <f t="shared" si="16"/>
        <v>168242938.74752724</v>
      </c>
      <c r="R26" s="124">
        <f t="shared" si="16"/>
        <v>277757125.52380127</v>
      </c>
      <c r="S26" s="124">
        <f t="shared" si="16"/>
        <v>171941857.19644827</v>
      </c>
      <c r="T26" s="124">
        <f t="shared" si="16"/>
        <v>20752662.594869874</v>
      </c>
      <c r="U26" s="124">
        <f t="shared" si="16"/>
        <v>187630389.2236805</v>
      </c>
      <c r="V26" s="124">
        <f t="shared" si="16"/>
        <v>160804590.38598624</v>
      </c>
      <c r="W26" s="124">
        <f t="shared" si="16"/>
        <v>291023042.62656301</v>
      </c>
      <c r="X26" s="124">
        <f t="shared" si="16"/>
        <v>-112473299.99620751</v>
      </c>
      <c r="Y26" s="114">
        <f t="shared" si="1"/>
        <v>2004</v>
      </c>
      <c r="Z26" s="115">
        <f t="shared" si="2"/>
        <v>100</v>
      </c>
      <c r="AA26" s="222">
        <f t="shared" si="3"/>
        <v>3.8540573125164705</v>
      </c>
      <c r="AB26" s="222">
        <f t="shared" si="4"/>
        <v>7.1995711020046871</v>
      </c>
      <c r="AC26" s="222">
        <f t="shared" si="5"/>
        <v>1.4191865714228398</v>
      </c>
      <c r="AD26" s="222">
        <f t="shared" si="6"/>
        <v>6.7602428268585326</v>
      </c>
      <c r="AE26" s="222">
        <f t="shared" si="7"/>
        <v>18.690045304031464</v>
      </c>
    </row>
    <row r="27" spans="1:31" ht="12.75" customHeight="1" x14ac:dyDescent="0.25">
      <c r="A27" s="94">
        <f t="shared" si="10"/>
        <v>2001</v>
      </c>
      <c r="B27" s="124">
        <f>AVERAGE(B74:B77)</f>
        <v>6632856157.1606255</v>
      </c>
      <c r="C27" s="124">
        <f t="shared" ref="C27:X27" si="17">AVERAGE(C74:C77)</f>
        <v>347907835.75</v>
      </c>
      <c r="D27" s="124">
        <f t="shared" si="17"/>
        <v>6284948321.4106274</v>
      </c>
      <c r="E27" s="124">
        <f t="shared" si="17"/>
        <v>256617758.47405577</v>
      </c>
      <c r="F27" s="124">
        <f t="shared" si="17"/>
        <v>287313956.50583977</v>
      </c>
      <c r="G27" s="124">
        <f t="shared" si="17"/>
        <v>71961404.075394794</v>
      </c>
      <c r="H27" s="124">
        <f t="shared" si="17"/>
        <v>405472678.71970671</v>
      </c>
      <c r="I27" s="124">
        <f t="shared" si="17"/>
        <v>1260287656.1431251</v>
      </c>
      <c r="J27" s="124">
        <f t="shared" si="17"/>
        <v>957222137.23818529</v>
      </c>
      <c r="K27" s="124">
        <f t="shared" si="17"/>
        <v>471322204.00626349</v>
      </c>
      <c r="L27" s="124">
        <f t="shared" si="17"/>
        <v>182841775.76866874</v>
      </c>
      <c r="M27" s="124">
        <f t="shared" si="17"/>
        <v>186670537.14239374</v>
      </c>
      <c r="N27" s="124">
        <f t="shared" si="17"/>
        <v>670175019.75511169</v>
      </c>
      <c r="O27" s="124">
        <f t="shared" si="17"/>
        <v>232189284.91994676</v>
      </c>
      <c r="P27" s="124">
        <f t="shared" si="17"/>
        <v>22735097.574776974</v>
      </c>
      <c r="Q27" s="124">
        <f t="shared" si="17"/>
        <v>178415760.55573827</v>
      </c>
      <c r="R27" s="124">
        <f t="shared" si="17"/>
        <v>315820180.85640025</v>
      </c>
      <c r="S27" s="124">
        <f t="shared" si="17"/>
        <v>202542245.55031452</v>
      </c>
      <c r="T27" s="124">
        <f t="shared" si="17"/>
        <v>25708108.522121374</v>
      </c>
      <c r="U27" s="124">
        <f t="shared" si="17"/>
        <v>200083997.66943651</v>
      </c>
      <c r="V27" s="124">
        <f t="shared" si="17"/>
        <v>180338971.34465975</v>
      </c>
      <c r="W27" s="124">
        <f t="shared" si="17"/>
        <v>291905297.55173129</v>
      </c>
      <c r="X27" s="124">
        <f t="shared" si="17"/>
        <v>-114675750.96324825</v>
      </c>
      <c r="Y27" s="114">
        <f t="shared" si="1"/>
        <v>2005</v>
      </c>
      <c r="Z27" s="115">
        <f t="shared" si="2"/>
        <v>100</v>
      </c>
      <c r="AA27" s="222">
        <f t="shared" si="3"/>
        <v>3.722351503781355</v>
      </c>
      <c r="AB27" s="222">
        <f t="shared" si="4"/>
        <v>7.3396640191071105</v>
      </c>
      <c r="AC27" s="222">
        <f t="shared" si="5"/>
        <v>1.4284899320167133</v>
      </c>
      <c r="AD27" s="222">
        <f t="shared" si="6"/>
        <v>6.8859089199624659</v>
      </c>
      <c r="AE27" s="222">
        <f t="shared" si="7"/>
        <v>18.401618676918854</v>
      </c>
    </row>
    <row r="28" spans="1:31" ht="12.75" customHeight="1" x14ac:dyDescent="0.25">
      <c r="A28" s="94">
        <f t="shared" si="10"/>
        <v>2002</v>
      </c>
      <c r="B28" s="124">
        <f>AVERAGE(B78:B81)</f>
        <v>6971191392.020813</v>
      </c>
      <c r="C28" s="124">
        <f t="shared" ref="C28:X28" si="18">AVERAGE(C78:C81)</f>
        <v>341375350</v>
      </c>
      <c r="D28" s="124">
        <f t="shared" si="18"/>
        <v>6629816042.020813</v>
      </c>
      <c r="E28" s="124">
        <f t="shared" si="18"/>
        <v>263973123.66363925</v>
      </c>
      <c r="F28" s="124">
        <f t="shared" si="18"/>
        <v>324858376.12548298</v>
      </c>
      <c r="G28" s="124">
        <f t="shared" si="18"/>
        <v>82789519.143655717</v>
      </c>
      <c r="H28" s="124">
        <f t="shared" si="18"/>
        <v>427115726.71190119</v>
      </c>
      <c r="I28" s="124">
        <f t="shared" si="18"/>
        <v>1286301606.8594875</v>
      </c>
      <c r="J28" s="124">
        <f t="shared" si="18"/>
        <v>1009578206.5427048</v>
      </c>
      <c r="K28" s="124">
        <f t="shared" si="18"/>
        <v>489533242.56024575</v>
      </c>
      <c r="L28" s="124">
        <f t="shared" si="18"/>
        <v>190341853.33865851</v>
      </c>
      <c r="M28" s="124">
        <f t="shared" si="18"/>
        <v>184605255.87274826</v>
      </c>
      <c r="N28" s="124">
        <f t="shared" si="18"/>
        <v>733401929.23724079</v>
      </c>
      <c r="O28" s="124">
        <f t="shared" si="18"/>
        <v>240443313.58842176</v>
      </c>
      <c r="P28" s="124">
        <f t="shared" si="18"/>
        <v>24030271.0569029</v>
      </c>
      <c r="Q28" s="124">
        <f t="shared" si="18"/>
        <v>187298583.34578326</v>
      </c>
      <c r="R28" s="124">
        <f t="shared" si="18"/>
        <v>349619731.70717824</v>
      </c>
      <c r="S28" s="124">
        <f t="shared" si="18"/>
        <v>213707556.96022674</v>
      </c>
      <c r="T28" s="124">
        <f t="shared" si="18"/>
        <v>30317526.897796925</v>
      </c>
      <c r="U28" s="124">
        <f t="shared" si="18"/>
        <v>205160316.61394125</v>
      </c>
      <c r="V28" s="124">
        <f t="shared" si="18"/>
        <v>198194319.9405145</v>
      </c>
      <c r="W28" s="124">
        <f t="shared" si="18"/>
        <v>302237521.57125026</v>
      </c>
      <c r="X28" s="124">
        <f t="shared" si="18"/>
        <v>-113691939.71697</v>
      </c>
      <c r="Y28" s="114">
        <f t="shared" si="1"/>
        <v>2006</v>
      </c>
      <c r="Z28" s="115">
        <f t="shared" si="2"/>
        <v>100</v>
      </c>
      <c r="AA28" s="222">
        <f t="shared" si="3"/>
        <v>3.666276151300691</v>
      </c>
      <c r="AB28" s="222">
        <f t="shared" si="4"/>
        <v>8.5577945899014747</v>
      </c>
      <c r="AC28" s="222">
        <f t="shared" si="5"/>
        <v>1.47323078052495</v>
      </c>
      <c r="AD28" s="222">
        <f t="shared" si="6"/>
        <v>7.1056885105320449</v>
      </c>
      <c r="AE28" s="222">
        <f t="shared" si="7"/>
        <v>18.681324521662965</v>
      </c>
    </row>
    <row r="29" spans="1:31" ht="12.75" customHeight="1" x14ac:dyDescent="0.25">
      <c r="A29" s="94">
        <f t="shared" si="10"/>
        <v>2003</v>
      </c>
      <c r="B29" s="124">
        <f>AVERAGE(B82:B85)</f>
        <v>7555803382.9166679</v>
      </c>
      <c r="C29" s="124">
        <f t="shared" ref="C29:X29" si="19">AVERAGE(C82:C85)</f>
        <v>393030116.91666675</v>
      </c>
      <c r="D29" s="124">
        <f t="shared" si="19"/>
        <v>7162773265.999999</v>
      </c>
      <c r="E29" s="124">
        <f t="shared" si="19"/>
        <v>285751473</v>
      </c>
      <c r="F29" s="124">
        <f t="shared" si="19"/>
        <v>443195160.00000018</v>
      </c>
      <c r="G29" s="124">
        <f t="shared" si="19"/>
        <v>95341361.000000015</v>
      </c>
      <c r="H29" s="124">
        <f t="shared" si="19"/>
        <v>470217138</v>
      </c>
      <c r="I29" s="124">
        <f t="shared" si="19"/>
        <v>1345383266.0000024</v>
      </c>
      <c r="J29" s="124">
        <f t="shared" si="19"/>
        <v>1092779493</v>
      </c>
      <c r="K29" s="124">
        <f t="shared" si="19"/>
        <v>514969353</v>
      </c>
      <c r="L29" s="124">
        <f t="shared" si="19"/>
        <v>199192740.99999973</v>
      </c>
      <c r="M29" s="124">
        <f t="shared" si="19"/>
        <v>193370347</v>
      </c>
      <c r="N29" s="124">
        <f t="shared" si="19"/>
        <v>796264183.99999976</v>
      </c>
      <c r="O29" s="124">
        <f t="shared" si="19"/>
        <v>258878273.00000024</v>
      </c>
      <c r="P29" s="124">
        <f t="shared" si="19"/>
        <v>26462883</v>
      </c>
      <c r="Q29" s="124">
        <f t="shared" si="19"/>
        <v>194903246</v>
      </c>
      <c r="R29" s="124">
        <f t="shared" si="19"/>
        <v>376383616.00000024</v>
      </c>
      <c r="S29" s="124">
        <f t="shared" si="19"/>
        <v>223302801</v>
      </c>
      <c r="T29" s="124">
        <f t="shared" si="19"/>
        <v>30528531.999999996</v>
      </c>
      <c r="U29" s="124">
        <f t="shared" si="19"/>
        <v>212505644</v>
      </c>
      <c r="V29" s="124">
        <f t="shared" si="19"/>
        <v>206611209</v>
      </c>
      <c r="W29" s="124">
        <f t="shared" si="19"/>
        <v>317119802</v>
      </c>
      <c r="X29" s="124">
        <f t="shared" si="19"/>
        <v>-120387256.00000001</v>
      </c>
      <c r="Y29" s="114">
        <f t="shared" si="1"/>
        <v>2007</v>
      </c>
      <c r="Z29" s="115">
        <f t="shared" si="2"/>
        <v>100</v>
      </c>
      <c r="AA29" s="222">
        <f t="shared" si="3"/>
        <v>3.6420191558868908</v>
      </c>
      <c r="AB29" s="222">
        <f t="shared" si="4"/>
        <v>8.9940832839142644</v>
      </c>
      <c r="AC29" s="222">
        <f t="shared" si="5"/>
        <v>1.5113260086530274</v>
      </c>
      <c r="AD29" s="222">
        <f t="shared" si="6"/>
        <v>7.0858102136905927</v>
      </c>
      <c r="AE29" s="222">
        <f t="shared" si="7"/>
        <v>18.415321646141983</v>
      </c>
    </row>
    <row r="30" spans="1:31" ht="12.75" customHeight="1" x14ac:dyDescent="0.25">
      <c r="A30" s="94">
        <f t="shared" si="10"/>
        <v>2004</v>
      </c>
      <c r="B30" s="124">
        <f>AVERAGE(B86:B89)</f>
        <v>8574823219.9164877</v>
      </c>
      <c r="C30" s="124">
        <f t="shared" ref="C30:X30" si="20">AVERAGE(C86:C89)</f>
        <v>390210474.91666698</v>
      </c>
      <c r="D30" s="124">
        <f t="shared" si="20"/>
        <v>8184612744.9998226</v>
      </c>
      <c r="E30" s="124">
        <f t="shared" si="20"/>
        <v>315439665.99982071</v>
      </c>
      <c r="F30" s="124">
        <f t="shared" si="20"/>
        <v>589257013.99999976</v>
      </c>
      <c r="G30" s="124">
        <f t="shared" si="20"/>
        <v>116154924.99999976</v>
      </c>
      <c r="H30" s="124">
        <f t="shared" si="20"/>
        <v>553299695.99999976</v>
      </c>
      <c r="I30" s="124">
        <f t="shared" si="20"/>
        <v>1529707830</v>
      </c>
      <c r="J30" s="124">
        <f t="shared" si="20"/>
        <v>1261521363</v>
      </c>
      <c r="K30" s="124">
        <f t="shared" si="20"/>
        <v>570923845</v>
      </c>
      <c r="L30" s="124">
        <f t="shared" si="20"/>
        <v>231598588</v>
      </c>
      <c r="M30" s="124">
        <f t="shared" si="20"/>
        <v>222850734.99999973</v>
      </c>
      <c r="N30" s="124">
        <f t="shared" si="20"/>
        <v>882984592</v>
      </c>
      <c r="O30" s="124">
        <f t="shared" si="20"/>
        <v>288329904</v>
      </c>
      <c r="P30" s="124">
        <f t="shared" si="20"/>
        <v>31037095.999999978</v>
      </c>
      <c r="Q30" s="124">
        <f t="shared" si="20"/>
        <v>211783033</v>
      </c>
      <c r="R30" s="124">
        <f t="shared" si="20"/>
        <v>399764074.99999976</v>
      </c>
      <c r="S30" s="124">
        <f t="shared" si="20"/>
        <v>240913367.00000024</v>
      </c>
      <c r="T30" s="124">
        <f t="shared" si="20"/>
        <v>32378171</v>
      </c>
      <c r="U30" s="124">
        <f t="shared" si="20"/>
        <v>227706813</v>
      </c>
      <c r="V30" s="124">
        <f t="shared" si="20"/>
        <v>219391911.99999976</v>
      </c>
      <c r="W30" s="124">
        <f t="shared" si="20"/>
        <v>334209484</v>
      </c>
      <c r="X30" s="124">
        <f t="shared" si="20"/>
        <v>-74639364</v>
      </c>
      <c r="Y30" s="114">
        <f t="shared" si="1"/>
        <v>2008</v>
      </c>
      <c r="Z30" s="115">
        <f t="shared" si="2"/>
        <v>100</v>
      </c>
      <c r="AA30" s="222">
        <f t="shared" si="3"/>
        <v>3.6480379579311708</v>
      </c>
      <c r="AB30" s="222">
        <f t="shared" si="4"/>
        <v>10.08272765920921</v>
      </c>
      <c r="AC30" s="222">
        <f t="shared" si="5"/>
        <v>1.5505324425692881</v>
      </c>
      <c r="AD30" s="222">
        <f t="shared" si="6"/>
        <v>7.3081120933123538</v>
      </c>
      <c r="AE30" s="222">
        <f t="shared" si="7"/>
        <v>17.797607054007905</v>
      </c>
    </row>
    <row r="31" spans="1:31" ht="12.75" customHeight="1" x14ac:dyDescent="0.25">
      <c r="A31" s="94">
        <f t="shared" si="10"/>
        <v>2005</v>
      </c>
      <c r="B31" s="124">
        <f>AVERAGE(B90:B93)</f>
        <v>9251737494.4832153</v>
      </c>
      <c r="C31" s="124">
        <f t="shared" ref="C31:X31" si="21">AVERAGE(C90:C93)</f>
        <v>395564401.16666675</v>
      </c>
      <c r="D31" s="124">
        <f t="shared" si="21"/>
        <v>8856173093.3165474</v>
      </c>
      <c r="E31" s="124">
        <f t="shared" si="21"/>
        <v>329657892.31654823</v>
      </c>
      <c r="F31" s="124">
        <f t="shared" si="21"/>
        <v>650013349.99999976</v>
      </c>
      <c r="G31" s="124">
        <f t="shared" si="21"/>
        <v>126509541</v>
      </c>
      <c r="H31" s="124">
        <f t="shared" si="21"/>
        <v>609828013</v>
      </c>
      <c r="I31" s="124">
        <f t="shared" si="21"/>
        <v>1629679202</v>
      </c>
      <c r="J31" s="124">
        <f t="shared" si="21"/>
        <v>1388173040.9999976</v>
      </c>
      <c r="K31" s="124">
        <f t="shared" si="21"/>
        <v>623878336</v>
      </c>
      <c r="L31" s="124">
        <f t="shared" si="21"/>
        <v>264200094</v>
      </c>
      <c r="M31" s="124">
        <f t="shared" si="21"/>
        <v>292781709</v>
      </c>
      <c r="N31" s="124">
        <f t="shared" si="21"/>
        <v>958469360.99999976</v>
      </c>
      <c r="O31" s="124">
        <f t="shared" si="21"/>
        <v>313669722</v>
      </c>
      <c r="P31" s="124">
        <f t="shared" si="21"/>
        <v>34186850</v>
      </c>
      <c r="Q31" s="124">
        <f t="shared" si="21"/>
        <v>230266695.99999976</v>
      </c>
      <c r="R31" s="124">
        <f t="shared" si="21"/>
        <v>437233720</v>
      </c>
      <c r="S31" s="124">
        <f t="shared" si="21"/>
        <v>257422151.00000024</v>
      </c>
      <c r="T31" s="124">
        <f t="shared" si="21"/>
        <v>34082956</v>
      </c>
      <c r="U31" s="124">
        <f t="shared" si="21"/>
        <v>237882425</v>
      </c>
      <c r="V31" s="124">
        <f t="shared" si="21"/>
        <v>231534632.00000024</v>
      </c>
      <c r="W31" s="124">
        <f t="shared" si="21"/>
        <v>353407065.00000024</v>
      </c>
      <c r="X31" s="124">
        <f t="shared" si="21"/>
        <v>-146703663</v>
      </c>
      <c r="Y31" s="114">
        <f t="shared" si="1"/>
        <v>2009</v>
      </c>
      <c r="Z31" s="115">
        <f t="shared" si="2"/>
        <v>100</v>
      </c>
      <c r="AA31" s="222">
        <f t="shared" si="3"/>
        <v>3.9248258879824425</v>
      </c>
      <c r="AB31" s="222">
        <f t="shared" si="4"/>
        <v>7.8574134698364704</v>
      </c>
      <c r="AC31" s="222">
        <f t="shared" si="5"/>
        <v>1.2167958007968007</v>
      </c>
      <c r="AD31" s="222">
        <f t="shared" si="6"/>
        <v>7.1261034866678177</v>
      </c>
      <c r="AE31" s="222">
        <f t="shared" si="7"/>
        <v>17.798941758323242</v>
      </c>
    </row>
    <row r="32" spans="1:31" ht="12.75" customHeight="1" x14ac:dyDescent="0.25">
      <c r="A32" s="94">
        <f t="shared" si="10"/>
        <v>2006</v>
      </c>
      <c r="B32" s="124">
        <f>AVERAGE(B94:B97)</f>
        <v>10379090976.455143</v>
      </c>
      <c r="C32" s="124">
        <f t="shared" ref="C32:X32" si="22">AVERAGE(C94:C97)</f>
        <v>400971122.91666651</v>
      </c>
      <c r="D32" s="124">
        <f t="shared" si="22"/>
        <v>9978119853.5384674</v>
      </c>
      <c r="E32" s="124">
        <f t="shared" si="22"/>
        <v>365825428.53848028</v>
      </c>
      <c r="F32" s="124">
        <f t="shared" si="22"/>
        <v>853907001</v>
      </c>
      <c r="G32" s="124">
        <f t="shared" si="22"/>
        <v>147000732.99999976</v>
      </c>
      <c r="H32" s="124">
        <f t="shared" si="22"/>
        <v>709014115.99999976</v>
      </c>
      <c r="I32" s="124">
        <f t="shared" si="22"/>
        <v>1864044951.0000024</v>
      </c>
      <c r="J32" s="124">
        <f t="shared" si="22"/>
        <v>1546360586.9999974</v>
      </c>
      <c r="K32" s="124">
        <f t="shared" si="22"/>
        <v>693705975.99999976</v>
      </c>
      <c r="L32" s="124">
        <f t="shared" si="22"/>
        <v>299010772</v>
      </c>
      <c r="M32" s="124">
        <f t="shared" si="22"/>
        <v>322754804</v>
      </c>
      <c r="N32" s="124">
        <f t="shared" si="22"/>
        <v>1051038325.0000025</v>
      </c>
      <c r="O32" s="124">
        <f t="shared" si="22"/>
        <v>334959055</v>
      </c>
      <c r="P32" s="124">
        <f t="shared" si="22"/>
        <v>41810202</v>
      </c>
      <c r="Q32" s="124">
        <f t="shared" si="22"/>
        <v>248697951</v>
      </c>
      <c r="R32" s="124">
        <f t="shared" si="22"/>
        <v>474946674.00000024</v>
      </c>
      <c r="S32" s="124">
        <f t="shared" si="22"/>
        <v>280914367</v>
      </c>
      <c r="T32" s="124">
        <f t="shared" si="22"/>
        <v>37006724.000000022</v>
      </c>
      <c r="U32" s="124">
        <f t="shared" si="22"/>
        <v>249513174.00000003</v>
      </c>
      <c r="V32" s="124">
        <f t="shared" si="22"/>
        <v>247401830</v>
      </c>
      <c r="W32" s="124">
        <f t="shared" si="22"/>
        <v>386720613</v>
      </c>
      <c r="X32" s="124">
        <f t="shared" si="22"/>
        <v>-176513430</v>
      </c>
      <c r="Y32" s="114">
        <f t="shared" si="1"/>
        <v>2010</v>
      </c>
      <c r="Z32" s="115">
        <f t="shared" si="2"/>
        <v>100</v>
      </c>
      <c r="AA32" s="222">
        <f t="shared" si="3"/>
        <v>3.9144264261371129</v>
      </c>
      <c r="AB32" s="222">
        <f t="shared" si="4"/>
        <v>8.6370312962884821</v>
      </c>
      <c r="AC32" s="222">
        <f t="shared" si="5"/>
        <v>1.244240878942015</v>
      </c>
      <c r="AD32" s="222">
        <f t="shared" si="6"/>
        <v>6.673804758385689</v>
      </c>
      <c r="AE32" s="222">
        <f t="shared" si="7"/>
        <v>18.11389811591031</v>
      </c>
    </row>
    <row r="33" spans="1:31" ht="12.75" customHeight="1" x14ac:dyDescent="0.25">
      <c r="A33" s="94">
        <f t="shared" si="10"/>
        <v>2007</v>
      </c>
      <c r="B33" s="124">
        <f>AVERAGE(B98:B101)</f>
        <v>11320836376.811024</v>
      </c>
      <c r="C33" s="124">
        <f t="shared" ref="C33:X33" si="23">AVERAGE(C98:C101)</f>
        <v>436368098.08333302</v>
      </c>
      <c r="D33" s="124">
        <f t="shared" si="23"/>
        <v>10884468278.727701</v>
      </c>
      <c r="E33" s="124">
        <f t="shared" si="23"/>
        <v>396414419.72769499</v>
      </c>
      <c r="F33" s="124">
        <f t="shared" si="23"/>
        <v>978958141.99999881</v>
      </c>
      <c r="G33" s="124">
        <f t="shared" si="23"/>
        <v>164499800.00000024</v>
      </c>
      <c r="H33" s="124">
        <f t="shared" si="23"/>
        <v>771252765</v>
      </c>
      <c r="I33" s="124">
        <f t="shared" si="23"/>
        <v>2004409843</v>
      </c>
      <c r="J33" s="124">
        <f t="shared" si="23"/>
        <v>1689131896</v>
      </c>
      <c r="K33" s="124">
        <f t="shared" si="23"/>
        <v>741260021.99999976</v>
      </c>
      <c r="L33" s="124">
        <f t="shared" si="23"/>
        <v>352268283.99999976</v>
      </c>
      <c r="M33" s="124">
        <f t="shared" si="23"/>
        <v>384949350</v>
      </c>
      <c r="N33" s="124">
        <f t="shared" si="23"/>
        <v>1122930471</v>
      </c>
      <c r="O33" s="124">
        <f t="shared" si="23"/>
        <v>360175703.00000024</v>
      </c>
      <c r="P33" s="124">
        <f t="shared" si="23"/>
        <v>41982219</v>
      </c>
      <c r="Q33" s="124">
        <f t="shared" si="23"/>
        <v>267618265.00000021</v>
      </c>
      <c r="R33" s="124">
        <f t="shared" si="23"/>
        <v>514911999</v>
      </c>
      <c r="S33" s="124">
        <f t="shared" si="23"/>
        <v>309555104.00000024</v>
      </c>
      <c r="T33" s="124">
        <f t="shared" si="23"/>
        <v>40330453</v>
      </c>
      <c r="U33" s="124">
        <f t="shared" si="23"/>
        <v>264714493.99999973</v>
      </c>
      <c r="V33" s="124">
        <f t="shared" si="23"/>
        <v>266279336</v>
      </c>
      <c r="W33" s="124">
        <f t="shared" si="23"/>
        <v>416499084</v>
      </c>
      <c r="X33" s="124">
        <f t="shared" si="23"/>
        <v>-203673371</v>
      </c>
      <c r="Y33" s="114">
        <f t="shared" si="1"/>
        <v>2011</v>
      </c>
      <c r="Z33" s="115">
        <f t="shared" si="2"/>
        <v>100</v>
      </c>
      <c r="AA33" s="222">
        <f t="shared" si="3"/>
        <v>3.7597062585071437</v>
      </c>
      <c r="AB33" s="222">
        <f t="shared" si="4"/>
        <v>10.379319740632591</v>
      </c>
      <c r="AC33" s="222">
        <f t="shared" si="5"/>
        <v>1.2311154547382066</v>
      </c>
      <c r="AD33" s="222">
        <f t="shared" si="6"/>
        <v>6.6889453602779216</v>
      </c>
      <c r="AE33" s="222">
        <f t="shared" si="7"/>
        <v>18.075001844168696</v>
      </c>
    </row>
    <row r="34" spans="1:31" ht="12.75" customHeight="1" x14ac:dyDescent="0.25">
      <c r="A34" s="94">
        <f t="shared" si="10"/>
        <v>2008</v>
      </c>
      <c r="B34" s="124">
        <f>AVERAGE(B102:B105)</f>
        <v>12181256080.584724</v>
      </c>
      <c r="C34" s="124">
        <f t="shared" ref="C34:X34" si="24">AVERAGE(C102:C105)</f>
        <v>315664174.93333328</v>
      </c>
      <c r="D34" s="124">
        <f t="shared" si="24"/>
        <v>11865591905.651375</v>
      </c>
      <c r="E34" s="124">
        <f t="shared" si="24"/>
        <v>432861296.65137076</v>
      </c>
      <c r="F34" s="124">
        <f t="shared" si="24"/>
        <v>1196375317.0000005</v>
      </c>
      <c r="G34" s="124">
        <f t="shared" si="24"/>
        <v>183979852</v>
      </c>
      <c r="H34" s="124">
        <f t="shared" si="24"/>
        <v>867150756.99999988</v>
      </c>
      <c r="I34" s="124">
        <f t="shared" si="24"/>
        <v>2111791422</v>
      </c>
      <c r="J34" s="124">
        <f t="shared" si="24"/>
        <v>1843398659.0000026</v>
      </c>
      <c r="K34" s="124">
        <f t="shared" si="24"/>
        <v>778476028</v>
      </c>
      <c r="L34" s="124">
        <f t="shared" si="24"/>
        <v>367675122.99999976</v>
      </c>
      <c r="M34" s="124">
        <f t="shared" si="24"/>
        <v>419622961.00000024</v>
      </c>
      <c r="N34" s="124">
        <f t="shared" si="24"/>
        <v>1210219152</v>
      </c>
      <c r="O34" s="124">
        <f t="shared" si="24"/>
        <v>386605247</v>
      </c>
      <c r="P34" s="124">
        <f t="shared" si="24"/>
        <v>50797363.00000003</v>
      </c>
      <c r="Q34" s="124">
        <f t="shared" si="24"/>
        <v>285835950.99999976</v>
      </c>
      <c r="R34" s="124">
        <f t="shared" si="24"/>
        <v>559565577</v>
      </c>
      <c r="S34" s="124">
        <f t="shared" si="24"/>
        <v>334907798.99999976</v>
      </c>
      <c r="T34" s="124">
        <f t="shared" si="24"/>
        <v>42559742.00000003</v>
      </c>
      <c r="U34" s="124">
        <f t="shared" si="24"/>
        <v>274045882</v>
      </c>
      <c r="V34" s="124">
        <f t="shared" si="24"/>
        <v>278990883.9999997</v>
      </c>
      <c r="W34" s="124">
        <f t="shared" si="24"/>
        <v>459814463</v>
      </c>
      <c r="X34" s="124">
        <f t="shared" si="24"/>
        <v>-219081569.99999976</v>
      </c>
      <c r="Y34" s="114" t="s">
        <v>369</v>
      </c>
      <c r="Z34" s="115">
        <f t="shared" ref="Z34:AE34" si="25">D118/$D118*100</f>
        <v>100</v>
      </c>
      <c r="AA34" s="222">
        <f t="shared" si="25"/>
        <v>3.705924665900743</v>
      </c>
      <c r="AB34" s="222">
        <f t="shared" si="25"/>
        <v>10.992805500799006</v>
      </c>
      <c r="AC34" s="222">
        <f t="shared" si="25"/>
        <v>1.2564710862754029</v>
      </c>
      <c r="AD34" s="222">
        <f t="shared" si="25"/>
        <v>6.84430659905669</v>
      </c>
      <c r="AE34" s="222">
        <f t="shared" si="25"/>
        <v>18.63904650855137</v>
      </c>
    </row>
    <row r="35" spans="1:31" ht="12.75" customHeight="1" x14ac:dyDescent="0.25">
      <c r="A35" s="94">
        <f t="shared" si="10"/>
        <v>2009</v>
      </c>
      <c r="B35" s="124">
        <f>AVERAGE(B106:B109)</f>
        <v>11937249747.509449</v>
      </c>
      <c r="C35" s="124">
        <f t="shared" ref="C35:X35" si="26">AVERAGE(C106:C109)</f>
        <v>499027252.91666675</v>
      </c>
      <c r="D35" s="124">
        <f t="shared" si="26"/>
        <v>11438222494.592798</v>
      </c>
      <c r="E35" s="124">
        <f t="shared" si="26"/>
        <v>448930317.59280926</v>
      </c>
      <c r="F35" s="124">
        <f t="shared" si="26"/>
        <v>898748434.99999964</v>
      </c>
      <c r="G35" s="124">
        <f t="shared" si="26"/>
        <v>139179811.00000024</v>
      </c>
      <c r="H35" s="124">
        <f t="shared" si="26"/>
        <v>815099572</v>
      </c>
      <c r="I35" s="124">
        <f t="shared" si="26"/>
        <v>2035882560</v>
      </c>
      <c r="J35" s="124">
        <f t="shared" si="26"/>
        <v>1729952023.0000024</v>
      </c>
      <c r="K35" s="124">
        <f t="shared" si="26"/>
        <v>772767148.00000024</v>
      </c>
      <c r="L35" s="124">
        <f t="shared" si="26"/>
        <v>387360032</v>
      </c>
      <c r="M35" s="124">
        <f t="shared" si="26"/>
        <v>433206206</v>
      </c>
      <c r="N35" s="124">
        <f t="shared" si="26"/>
        <v>1218135299</v>
      </c>
      <c r="O35" s="124">
        <f t="shared" si="26"/>
        <v>381744411</v>
      </c>
      <c r="P35" s="124">
        <f t="shared" si="26"/>
        <v>48215214.999999978</v>
      </c>
      <c r="Q35" s="124">
        <f t="shared" si="26"/>
        <v>288884485.00000024</v>
      </c>
      <c r="R35" s="124">
        <f t="shared" si="26"/>
        <v>593113975</v>
      </c>
      <c r="S35" s="124">
        <f t="shared" si="26"/>
        <v>354523208</v>
      </c>
      <c r="T35" s="124">
        <f t="shared" si="26"/>
        <v>42959360</v>
      </c>
      <c r="U35" s="124">
        <f t="shared" si="26"/>
        <v>263474693</v>
      </c>
      <c r="V35" s="124">
        <f t="shared" si="26"/>
        <v>288204086.00000024</v>
      </c>
      <c r="W35" s="124">
        <f t="shared" si="26"/>
        <v>504768607</v>
      </c>
      <c r="X35" s="124">
        <f t="shared" si="26"/>
        <v>-206926949</v>
      </c>
      <c r="Y35" s="125" t="s">
        <v>370</v>
      </c>
      <c r="Z35" s="126">
        <f t="shared" ref="Z35:AE36" si="27">D119/$D119*100</f>
        <v>100</v>
      </c>
      <c r="AA35" s="222">
        <f t="shared" si="27"/>
        <v>4.3184800982277771</v>
      </c>
      <c r="AB35" s="222">
        <f t="shared" si="27"/>
        <v>10.227538215223701</v>
      </c>
      <c r="AC35" s="222">
        <f t="shared" si="27"/>
        <v>1.2092823681631149</v>
      </c>
      <c r="AD35" s="222">
        <f t="shared" si="27"/>
        <v>6.9136614345231067</v>
      </c>
      <c r="AE35" s="222">
        <f t="shared" si="27"/>
        <v>18.514332662044065</v>
      </c>
    </row>
    <row r="36" spans="1:31" x14ac:dyDescent="0.25">
      <c r="A36" s="94">
        <f t="shared" si="10"/>
        <v>2010</v>
      </c>
      <c r="B36" s="124">
        <f>AVERAGE(B110:B113)</f>
        <v>13071596968.733276</v>
      </c>
      <c r="C36" s="124">
        <f t="shared" ref="C36:X36" si="28">AVERAGE(C110:C113)</f>
        <v>543592011</v>
      </c>
      <c r="D36" s="124">
        <f t="shared" si="28"/>
        <v>12528004957.733299</v>
      </c>
      <c r="E36" s="124">
        <f t="shared" si="28"/>
        <v>490399536.73327994</v>
      </c>
      <c r="F36" s="124">
        <f t="shared" si="28"/>
        <v>1082047708.9999976</v>
      </c>
      <c r="G36" s="124">
        <f t="shared" si="28"/>
        <v>155878559</v>
      </c>
      <c r="H36" s="124">
        <f t="shared" si="28"/>
        <v>836094591</v>
      </c>
      <c r="I36" s="124">
        <f t="shared" si="28"/>
        <v>2269310054.0000024</v>
      </c>
      <c r="J36" s="124">
        <f t="shared" si="28"/>
        <v>1997368235</v>
      </c>
      <c r="K36" s="124">
        <f t="shared" si="28"/>
        <v>888744160</v>
      </c>
      <c r="L36" s="124">
        <f t="shared" si="28"/>
        <v>395545621</v>
      </c>
      <c r="M36" s="124">
        <f t="shared" si="28"/>
        <v>456445432</v>
      </c>
      <c r="N36" s="124">
        <f t="shared" si="28"/>
        <v>1269831182</v>
      </c>
      <c r="O36" s="124">
        <f t="shared" si="28"/>
        <v>387088665</v>
      </c>
      <c r="P36" s="124">
        <f t="shared" si="28"/>
        <v>51485440</v>
      </c>
      <c r="Q36" s="124">
        <f t="shared" si="28"/>
        <v>300991326</v>
      </c>
      <c r="R36" s="124">
        <f t="shared" si="28"/>
        <v>630184336.00000024</v>
      </c>
      <c r="S36" s="124">
        <f t="shared" si="28"/>
        <v>378000013.99999976</v>
      </c>
      <c r="T36" s="124">
        <f t="shared" si="28"/>
        <v>47495605</v>
      </c>
      <c r="U36" s="124">
        <f t="shared" si="28"/>
        <v>283425026</v>
      </c>
      <c r="V36" s="124">
        <f t="shared" si="28"/>
        <v>304740127</v>
      </c>
      <c r="W36" s="124">
        <f t="shared" si="28"/>
        <v>547480447</v>
      </c>
      <c r="X36" s="124">
        <f t="shared" si="28"/>
        <v>-244551108</v>
      </c>
      <c r="Y36" s="125" t="s">
        <v>391</v>
      </c>
      <c r="Z36" s="126">
        <f t="shared" si="27"/>
        <v>100</v>
      </c>
      <c r="AA36" s="222">
        <f t="shared" si="27"/>
        <v>3.7091957922971472</v>
      </c>
      <c r="AB36" s="222">
        <f t="shared" si="27"/>
        <v>9.9813259811661261</v>
      </c>
      <c r="AC36" s="222">
        <f t="shared" si="27"/>
        <v>1.2460151862324103</v>
      </c>
      <c r="AD36" s="222">
        <f t="shared" si="27"/>
        <v>6.753333290056637</v>
      </c>
      <c r="AE36" s="222">
        <f t="shared" si="27"/>
        <v>18.259797377372873</v>
      </c>
    </row>
    <row r="37" spans="1:31" x14ac:dyDescent="0.25">
      <c r="A37" s="94">
        <f t="shared" si="10"/>
        <v>2011</v>
      </c>
      <c r="B37" s="124">
        <f>AVERAGE(B114:B117)</f>
        <v>14395832797.376225</v>
      </c>
      <c r="C37" s="124">
        <f t="shared" ref="C37:X37" si="29">AVERAGE(C114:C117)</f>
        <v>507735840.91666675</v>
      </c>
      <c r="D37" s="124">
        <f t="shared" si="29"/>
        <v>13888096956.459549</v>
      </c>
      <c r="E37" s="124">
        <f t="shared" si="29"/>
        <v>522151650.45954978</v>
      </c>
      <c r="F37" s="124">
        <f t="shared" si="29"/>
        <v>1441489989</v>
      </c>
      <c r="G37" s="124">
        <f t="shared" si="29"/>
        <v>170978508</v>
      </c>
      <c r="H37" s="124">
        <f t="shared" si="29"/>
        <v>928967217.00000024</v>
      </c>
      <c r="I37" s="124">
        <f t="shared" si="29"/>
        <v>2510273781</v>
      </c>
      <c r="J37" s="124">
        <f t="shared" si="29"/>
        <v>2280631420.0000024</v>
      </c>
      <c r="K37" s="124">
        <f t="shared" si="29"/>
        <v>960349938.00000072</v>
      </c>
      <c r="L37" s="124">
        <f t="shared" si="29"/>
        <v>397461082.99999976</v>
      </c>
      <c r="M37" s="124">
        <f t="shared" si="29"/>
        <v>486835820.99999976</v>
      </c>
      <c r="N37" s="124">
        <f t="shared" si="29"/>
        <v>1334522897.0000024</v>
      </c>
      <c r="O37" s="124">
        <f t="shared" si="29"/>
        <v>418295000.99999976</v>
      </c>
      <c r="P37" s="124">
        <f t="shared" si="29"/>
        <v>54344973.00000003</v>
      </c>
      <c r="Q37" s="124">
        <f t="shared" si="29"/>
        <v>326476274.99999976</v>
      </c>
      <c r="R37" s="124">
        <f t="shared" si="29"/>
        <v>678251883.99999976</v>
      </c>
      <c r="S37" s="124">
        <f t="shared" si="29"/>
        <v>408696300</v>
      </c>
      <c r="T37" s="124">
        <f t="shared" si="29"/>
        <v>50457034</v>
      </c>
      <c r="U37" s="124">
        <f t="shared" si="29"/>
        <v>304256626</v>
      </c>
      <c r="V37" s="124">
        <f t="shared" si="29"/>
        <v>323911423.99999976</v>
      </c>
      <c r="W37" s="124">
        <f t="shared" si="29"/>
        <v>591206419.00000024</v>
      </c>
      <c r="X37" s="124">
        <f t="shared" si="29"/>
        <v>-301461284.00000024</v>
      </c>
    </row>
    <row r="38" spans="1:31" x14ac:dyDescent="0.25">
      <c r="A38" s="127"/>
      <c r="B38" s="127"/>
      <c r="C38" s="127"/>
      <c r="D38" s="127"/>
      <c r="E38" s="127"/>
      <c r="F38" s="127"/>
      <c r="G38" s="127"/>
      <c r="H38" s="127"/>
      <c r="I38" s="127"/>
      <c r="J38" s="127"/>
      <c r="K38" s="127"/>
      <c r="L38" s="127"/>
      <c r="M38" s="127"/>
      <c r="N38" s="127"/>
      <c r="O38" s="127"/>
      <c r="P38" s="127"/>
      <c r="Q38" s="127"/>
      <c r="R38" s="127"/>
      <c r="S38" s="127"/>
      <c r="T38" s="127"/>
      <c r="U38" s="127"/>
      <c r="V38" s="127"/>
      <c r="W38" s="127"/>
      <c r="X38" s="127"/>
    </row>
    <row r="39" spans="1:31" x14ac:dyDescent="0.25">
      <c r="A39" s="328" t="s">
        <v>1158</v>
      </c>
      <c r="B39" s="328"/>
      <c r="C39" s="328"/>
      <c r="D39" s="328"/>
      <c r="E39" s="328"/>
      <c r="F39" s="328"/>
      <c r="G39" s="328"/>
      <c r="H39" s="328"/>
      <c r="I39" s="328"/>
      <c r="J39" s="328"/>
      <c r="K39" s="328"/>
      <c r="L39" s="328"/>
      <c r="M39" s="328"/>
      <c r="N39" s="328"/>
      <c r="O39" s="328"/>
      <c r="P39" s="328"/>
      <c r="Q39" s="328"/>
      <c r="R39" s="328"/>
      <c r="S39" s="328"/>
      <c r="T39" s="328"/>
      <c r="U39" s="328"/>
      <c r="V39" s="328"/>
      <c r="W39" s="328"/>
      <c r="X39" s="328"/>
    </row>
    <row r="40" spans="1:31" x14ac:dyDescent="0.25">
      <c r="A40" s="328" t="s">
        <v>401</v>
      </c>
      <c r="B40" s="328"/>
      <c r="C40" s="328"/>
      <c r="D40" s="328"/>
      <c r="E40" s="328"/>
      <c r="F40" s="328"/>
      <c r="G40" s="328"/>
      <c r="H40" s="328"/>
      <c r="I40" s="328"/>
      <c r="J40" s="328"/>
      <c r="K40" s="328"/>
      <c r="L40" s="328"/>
      <c r="M40" s="328"/>
      <c r="N40" s="328"/>
      <c r="O40" s="328"/>
      <c r="P40" s="328"/>
      <c r="Q40" s="328"/>
      <c r="R40" s="328"/>
      <c r="S40" s="328"/>
      <c r="T40" s="328"/>
      <c r="U40" s="328"/>
      <c r="V40" s="328"/>
      <c r="W40" s="328"/>
      <c r="X40" s="328"/>
    </row>
    <row r="41" spans="1:31" s="129" customFormat="1" ht="78.75" x14ac:dyDescent="0.25">
      <c r="A41" s="327" t="s">
        <v>311</v>
      </c>
      <c r="B41" s="513" t="s">
        <v>1159</v>
      </c>
      <c r="C41" s="513" t="s">
        <v>352</v>
      </c>
      <c r="D41" s="513" t="s">
        <v>1031</v>
      </c>
      <c r="E41" s="513" t="s">
        <v>1032</v>
      </c>
      <c r="F41" s="513" t="s">
        <v>1160</v>
      </c>
      <c r="G41" s="513" t="s">
        <v>1161</v>
      </c>
      <c r="H41" s="513" t="s">
        <v>1162</v>
      </c>
      <c r="I41" s="513" t="s">
        <v>1163</v>
      </c>
      <c r="J41" s="513" t="s">
        <v>356</v>
      </c>
      <c r="K41" s="513" t="s">
        <v>1035</v>
      </c>
      <c r="L41" s="513" t="s">
        <v>1164</v>
      </c>
      <c r="M41" s="513" t="s">
        <v>1037</v>
      </c>
      <c r="N41" s="513" t="s">
        <v>1038</v>
      </c>
      <c r="O41" s="513" t="s">
        <v>1165</v>
      </c>
      <c r="P41" s="513" t="s">
        <v>360</v>
      </c>
      <c r="Q41" s="513" t="s">
        <v>1166</v>
      </c>
      <c r="R41" s="513" t="s">
        <v>361</v>
      </c>
      <c r="S41" s="513" t="s">
        <v>1043</v>
      </c>
      <c r="T41" s="513" t="s">
        <v>1167</v>
      </c>
      <c r="U41" s="513" t="s">
        <v>1168</v>
      </c>
      <c r="V41" s="513" t="s">
        <v>1169</v>
      </c>
      <c r="W41" s="513" t="s">
        <v>1170</v>
      </c>
      <c r="X41" s="513" t="s">
        <v>359</v>
      </c>
    </row>
    <row r="42" spans="1:31" x14ac:dyDescent="0.25">
      <c r="A42" s="327" t="s">
        <v>312</v>
      </c>
      <c r="B42" s="329">
        <v>1463888984.63116</v>
      </c>
      <c r="C42" s="329">
        <v>64964468.966666698</v>
      </c>
      <c r="D42" s="329">
        <v>1398924515.66449</v>
      </c>
      <c r="E42" s="329">
        <v>67826035.693108395</v>
      </c>
      <c r="F42" s="329">
        <v>68672294.595971406</v>
      </c>
      <c r="G42" s="329">
        <v>17907310.2818515</v>
      </c>
      <c r="H42" s="329">
        <v>95304719.566652998</v>
      </c>
      <c r="I42" s="329">
        <v>266169497.657114</v>
      </c>
      <c r="J42" s="329">
        <v>162106878.56546301</v>
      </c>
      <c r="K42" s="329">
        <v>82546941.770303994</v>
      </c>
      <c r="L42" s="329">
        <v>27985003.880696699</v>
      </c>
      <c r="M42" s="329">
        <v>52875250.248822302</v>
      </c>
      <c r="N42" s="329">
        <v>157013505.712569</v>
      </c>
      <c r="O42" s="329">
        <v>54666787.561706297</v>
      </c>
      <c r="P42" s="329">
        <v>5323200.8655339302</v>
      </c>
      <c r="Q42" s="329">
        <v>36121613.671772003</v>
      </c>
      <c r="R42" s="329">
        <v>72159899.892273396</v>
      </c>
      <c r="S42" s="329">
        <v>43836564.188676201</v>
      </c>
      <c r="T42" s="329">
        <v>3367015.2677418301</v>
      </c>
      <c r="U42" s="329">
        <v>47881681.886095099</v>
      </c>
      <c r="V42" s="329">
        <v>39513243.088383697</v>
      </c>
      <c r="W42" s="329">
        <v>134415677.882718</v>
      </c>
      <c r="X42" s="329">
        <v>-36768606.612962097</v>
      </c>
    </row>
    <row r="43" spans="1:31" x14ac:dyDescent="0.25">
      <c r="A43" s="327" t="s">
        <v>313</v>
      </c>
      <c r="B43" s="329">
        <v>1503780464.40097</v>
      </c>
      <c r="C43" s="329">
        <v>63914187.333333299</v>
      </c>
      <c r="D43" s="329">
        <v>1439866277.0676401</v>
      </c>
      <c r="E43" s="329">
        <v>68488062.844701201</v>
      </c>
      <c r="F43" s="329">
        <v>73140703.2041087</v>
      </c>
      <c r="G43" s="329">
        <v>18777628.650015499</v>
      </c>
      <c r="H43" s="329">
        <v>96119646.686489806</v>
      </c>
      <c r="I43" s="329">
        <v>264791233.509736</v>
      </c>
      <c r="J43" s="329">
        <v>168587202.28174201</v>
      </c>
      <c r="K43" s="329">
        <v>84160375.008473605</v>
      </c>
      <c r="L43" s="329">
        <v>32243246.770423599</v>
      </c>
      <c r="M43" s="329">
        <v>57678532.744250499</v>
      </c>
      <c r="N43" s="329">
        <v>160150814.197326</v>
      </c>
      <c r="O43" s="329">
        <v>55188255.070310801</v>
      </c>
      <c r="P43" s="329">
        <v>5905310.0381441303</v>
      </c>
      <c r="Q43" s="329">
        <v>39336046.734786801</v>
      </c>
      <c r="R43" s="329">
        <v>73981860.707328603</v>
      </c>
      <c r="S43" s="329">
        <v>46450210.5848983</v>
      </c>
      <c r="T43" s="329">
        <v>4247282.8215872403</v>
      </c>
      <c r="U43" s="329">
        <v>49727954.227990799</v>
      </c>
      <c r="V43" s="329">
        <v>41785565.494739302</v>
      </c>
      <c r="W43" s="329">
        <v>137113941.90915099</v>
      </c>
      <c r="X43" s="329">
        <v>-38007596.418568604</v>
      </c>
    </row>
    <row r="44" spans="1:31" x14ac:dyDescent="0.25">
      <c r="A44" s="327" t="s">
        <v>314</v>
      </c>
      <c r="B44" s="329">
        <v>1528695844.9723301</v>
      </c>
      <c r="C44" s="329">
        <v>60440146.733333297</v>
      </c>
      <c r="D44" s="329">
        <v>1468255698.2390001</v>
      </c>
      <c r="E44" s="329">
        <v>66953012.920562103</v>
      </c>
      <c r="F44" s="329">
        <v>69022441.079493806</v>
      </c>
      <c r="G44" s="329">
        <v>19904131.040102102</v>
      </c>
      <c r="H44" s="329">
        <v>99156744.040191501</v>
      </c>
      <c r="I44" s="329">
        <v>262902657.07853299</v>
      </c>
      <c r="J44" s="329">
        <v>172730914.68994099</v>
      </c>
      <c r="K44" s="329">
        <v>86095571.165089294</v>
      </c>
      <c r="L44" s="329">
        <v>39302849.5296975</v>
      </c>
      <c r="M44" s="329">
        <v>59406535.737189397</v>
      </c>
      <c r="N44" s="329">
        <v>164598954.64762399</v>
      </c>
      <c r="O44" s="329">
        <v>55593274.871174097</v>
      </c>
      <c r="P44" s="329">
        <v>5916421.8049157104</v>
      </c>
      <c r="Q44" s="329">
        <v>48091171.410530597</v>
      </c>
      <c r="R44" s="329">
        <v>73631867.203326806</v>
      </c>
      <c r="S44" s="329">
        <v>49153247.898330897</v>
      </c>
      <c r="T44" s="329">
        <v>6950837.9772413904</v>
      </c>
      <c r="U44" s="329">
        <v>53556601.897429198</v>
      </c>
      <c r="V44" s="329">
        <v>43407617.877560101</v>
      </c>
      <c r="W44" s="329">
        <v>130979062.66821299</v>
      </c>
      <c r="X44" s="329">
        <v>-39098217.298151001</v>
      </c>
    </row>
    <row r="45" spans="1:31" x14ac:dyDescent="0.25">
      <c r="A45" s="327" t="s">
        <v>315</v>
      </c>
      <c r="B45" s="329">
        <v>1618464402.05952</v>
      </c>
      <c r="C45" s="329">
        <v>67772363.099999994</v>
      </c>
      <c r="D45" s="329">
        <v>1550692038.9595201</v>
      </c>
      <c r="E45" s="329">
        <v>79768005.855768695</v>
      </c>
      <c r="F45" s="329">
        <v>70525840.973455504</v>
      </c>
      <c r="G45" s="329">
        <v>18824928.581472602</v>
      </c>
      <c r="H45" s="329">
        <v>105780035.246176</v>
      </c>
      <c r="I45" s="329">
        <v>278234077.52057201</v>
      </c>
      <c r="J45" s="329">
        <v>187844262.25389001</v>
      </c>
      <c r="K45" s="329">
        <v>91214489.552608207</v>
      </c>
      <c r="L45" s="329">
        <v>33469527.377916601</v>
      </c>
      <c r="M45" s="329">
        <v>62064460.399872303</v>
      </c>
      <c r="N45" s="329">
        <v>167186332.06656799</v>
      </c>
      <c r="O45" s="329">
        <v>68565910.695924595</v>
      </c>
      <c r="P45" s="329">
        <v>6010659.9159379099</v>
      </c>
      <c r="Q45" s="329">
        <v>44564182.181425497</v>
      </c>
      <c r="R45" s="329">
        <v>84802703.784221604</v>
      </c>
      <c r="S45" s="329">
        <v>53052807.259365797</v>
      </c>
      <c r="T45" s="329">
        <v>4963776.6773065096</v>
      </c>
      <c r="U45" s="329">
        <v>49348787.5383735</v>
      </c>
      <c r="V45" s="329">
        <v>43893477.336525902</v>
      </c>
      <c r="W45" s="329">
        <v>140925354.31965801</v>
      </c>
      <c r="X45" s="329">
        <v>-40347580.577514999</v>
      </c>
    </row>
    <row r="46" spans="1:31" x14ac:dyDescent="0.25">
      <c r="A46" s="327" t="s">
        <v>316</v>
      </c>
      <c r="B46" s="329">
        <v>1626724146.7693999</v>
      </c>
      <c r="C46" s="329">
        <v>78624850.366666704</v>
      </c>
      <c r="D46" s="329">
        <v>1548099296.40273</v>
      </c>
      <c r="E46" s="329">
        <v>71180621.432582602</v>
      </c>
      <c r="F46" s="329">
        <v>69354347.9780211</v>
      </c>
      <c r="G46" s="329">
        <v>17213368.0961142</v>
      </c>
      <c r="H46" s="329">
        <v>110091311.53177901</v>
      </c>
      <c r="I46" s="329">
        <v>273933401.54815102</v>
      </c>
      <c r="J46" s="329">
        <v>182701416.304198</v>
      </c>
      <c r="K46" s="329">
        <v>91687360.791163102</v>
      </c>
      <c r="L46" s="329">
        <v>32377056.431165699</v>
      </c>
      <c r="M46" s="329">
        <v>63754888.568319097</v>
      </c>
      <c r="N46" s="329">
        <v>182135124.15569901</v>
      </c>
      <c r="O46" s="329">
        <v>59271162.522706799</v>
      </c>
      <c r="P46" s="329">
        <v>5567623.7664262298</v>
      </c>
      <c r="Q46" s="329">
        <v>41291415.276604101</v>
      </c>
      <c r="R46" s="329">
        <v>88644588.584035099</v>
      </c>
      <c r="S46" s="329">
        <v>50860894.554386802</v>
      </c>
      <c r="T46" s="329">
        <v>3717202.2665222399</v>
      </c>
      <c r="U46" s="329">
        <v>55083542.016788602</v>
      </c>
      <c r="V46" s="329">
        <v>48401668.007505998</v>
      </c>
      <c r="W46" s="329">
        <v>146036205.29043201</v>
      </c>
      <c r="X46" s="329">
        <v>-45203902.719869897</v>
      </c>
    </row>
    <row r="47" spans="1:31" x14ac:dyDescent="0.25">
      <c r="A47" s="327" t="s">
        <v>317</v>
      </c>
      <c r="B47" s="329">
        <v>1719327750.2658899</v>
      </c>
      <c r="C47" s="329">
        <v>78920728.200000003</v>
      </c>
      <c r="D47" s="329">
        <v>1640407022.0658901</v>
      </c>
      <c r="E47" s="329">
        <v>81500387.568936095</v>
      </c>
      <c r="F47" s="329">
        <v>77790936.266360596</v>
      </c>
      <c r="G47" s="329">
        <v>18553355.0211007</v>
      </c>
      <c r="H47" s="329">
        <v>115247210.47253101</v>
      </c>
      <c r="I47" s="329">
        <v>288567134.21469003</v>
      </c>
      <c r="J47" s="329">
        <v>197922493.615973</v>
      </c>
      <c r="K47" s="329">
        <v>97519374.293856695</v>
      </c>
      <c r="L47" s="329">
        <v>38864752.959741503</v>
      </c>
      <c r="M47" s="329">
        <v>67184037.967526406</v>
      </c>
      <c r="N47" s="329">
        <v>186144600.37088999</v>
      </c>
      <c r="O47" s="329">
        <v>61189134.015716098</v>
      </c>
      <c r="P47" s="329">
        <v>6503258.3735982003</v>
      </c>
      <c r="Q47" s="329">
        <v>44881109.449092001</v>
      </c>
      <c r="R47" s="329">
        <v>91708610.102176696</v>
      </c>
      <c r="S47" s="329">
        <v>50535641.955211699</v>
      </c>
      <c r="T47" s="329">
        <v>4668967.9368433598</v>
      </c>
      <c r="U47" s="329">
        <v>56375784.4951225</v>
      </c>
      <c r="V47" s="329">
        <v>50660585.528457202</v>
      </c>
      <c r="W47" s="329">
        <v>148656430.31551901</v>
      </c>
      <c r="X47" s="329">
        <v>-44066782.857457697</v>
      </c>
    </row>
    <row r="48" spans="1:31" x14ac:dyDescent="0.25">
      <c r="A48" s="327" t="s">
        <v>318</v>
      </c>
      <c r="B48" s="329">
        <v>1738498050.1064</v>
      </c>
      <c r="C48" s="329">
        <v>78266772.866666704</v>
      </c>
      <c r="D48" s="329">
        <v>1660231277.2397299</v>
      </c>
      <c r="E48" s="329">
        <v>67730985.757142603</v>
      </c>
      <c r="F48" s="329">
        <v>76801013.165334195</v>
      </c>
      <c r="G48" s="329">
        <v>20123127.430969801</v>
      </c>
      <c r="H48" s="329">
        <v>119290156.15301199</v>
      </c>
      <c r="I48" s="329">
        <v>293483208.248604</v>
      </c>
      <c r="J48" s="329">
        <v>202914149.80697599</v>
      </c>
      <c r="K48" s="329">
        <v>99942771.992757097</v>
      </c>
      <c r="L48" s="329">
        <v>42423917.293152802</v>
      </c>
      <c r="M48" s="329">
        <v>69837249.010673195</v>
      </c>
      <c r="N48" s="329">
        <v>190003919.96223399</v>
      </c>
      <c r="O48" s="329">
        <v>61432117.826238401</v>
      </c>
      <c r="P48" s="329">
        <v>6549870.3124640798</v>
      </c>
      <c r="Q48" s="329">
        <v>46143241.439009503</v>
      </c>
      <c r="R48" s="329">
        <v>89193914.9110654</v>
      </c>
      <c r="S48" s="329">
        <v>57104134.282494098</v>
      </c>
      <c r="T48" s="329">
        <v>7596313.0777660701</v>
      </c>
      <c r="U48" s="329">
        <v>60459821.234507397</v>
      </c>
      <c r="V48" s="329">
        <v>52190786.880987301</v>
      </c>
      <c r="W48" s="329">
        <v>142730090.774205</v>
      </c>
      <c r="X48" s="329">
        <v>-45719512.3198613</v>
      </c>
    </row>
    <row r="49" spans="1:24" x14ac:dyDescent="0.25">
      <c r="A49" s="327" t="s">
        <v>319</v>
      </c>
      <c r="B49" s="329">
        <v>1847716076.3037</v>
      </c>
      <c r="C49" s="329">
        <v>85632615.266666695</v>
      </c>
      <c r="D49" s="329">
        <v>1762083461.03703</v>
      </c>
      <c r="E49" s="329">
        <v>88729886.4208868</v>
      </c>
      <c r="F49" s="329">
        <v>75272028.060642004</v>
      </c>
      <c r="G49" s="329">
        <v>19852397.680910598</v>
      </c>
      <c r="H49" s="329">
        <v>121421831.959057</v>
      </c>
      <c r="I49" s="329">
        <v>309455257.65086102</v>
      </c>
      <c r="J49" s="329">
        <v>223567903.56388</v>
      </c>
      <c r="K49" s="329">
        <v>107905250.926053</v>
      </c>
      <c r="L49" s="329">
        <v>36529030.245767497</v>
      </c>
      <c r="M49" s="329">
        <v>75683685.015727505</v>
      </c>
      <c r="N49" s="329">
        <v>192095761.16853201</v>
      </c>
      <c r="O49" s="329">
        <v>76434748.391166702</v>
      </c>
      <c r="P49" s="329">
        <v>6555494.1759930104</v>
      </c>
      <c r="Q49" s="329">
        <v>49211543.323989898</v>
      </c>
      <c r="R49" s="329">
        <v>99471032.774065897</v>
      </c>
      <c r="S49" s="329">
        <v>62249434.692687303</v>
      </c>
      <c r="T49" s="329">
        <v>5400391.0201333798</v>
      </c>
      <c r="U49" s="329">
        <v>54929626.985608198</v>
      </c>
      <c r="V49" s="329">
        <v>51353395.946371101</v>
      </c>
      <c r="W49" s="329">
        <v>154184831.04756001</v>
      </c>
      <c r="X49" s="329">
        <v>-48220070.012860999</v>
      </c>
    </row>
    <row r="50" spans="1:24" x14ac:dyDescent="0.25">
      <c r="A50" s="327" t="s">
        <v>320</v>
      </c>
      <c r="B50" s="329">
        <v>1869171795.73455</v>
      </c>
      <c r="C50" s="329">
        <v>74010595.666666701</v>
      </c>
      <c r="D50" s="329">
        <v>1795161200.0678799</v>
      </c>
      <c r="E50" s="329">
        <v>83043903.174292907</v>
      </c>
      <c r="F50" s="329">
        <v>103342200.08967599</v>
      </c>
      <c r="G50" s="329">
        <v>19382718.170666602</v>
      </c>
      <c r="H50" s="329">
        <v>101396075.453411</v>
      </c>
      <c r="I50" s="329">
        <v>342642640.31057298</v>
      </c>
      <c r="J50" s="329">
        <v>203050990.749181</v>
      </c>
      <c r="K50" s="329">
        <v>110798934.89769199</v>
      </c>
      <c r="L50" s="329">
        <v>37568221.067428403</v>
      </c>
      <c r="M50" s="329">
        <v>77745056.365939394</v>
      </c>
      <c r="N50" s="329">
        <v>213571580.58335099</v>
      </c>
      <c r="O50" s="329">
        <v>66827998.688943997</v>
      </c>
      <c r="P50" s="329">
        <v>6188757.3085008999</v>
      </c>
      <c r="Q50" s="329">
        <v>50948382.296030998</v>
      </c>
      <c r="R50" s="329">
        <v>105208534.384803</v>
      </c>
      <c r="S50" s="329">
        <v>61099331.339585401</v>
      </c>
      <c r="T50" s="329">
        <v>4193645.55322908</v>
      </c>
      <c r="U50" s="329">
        <v>55529999.787735999</v>
      </c>
      <c r="V50" s="329">
        <v>50526544.481931902</v>
      </c>
      <c r="W50" s="329">
        <v>155730510.66273999</v>
      </c>
      <c r="X50" s="329">
        <v>-53634825.297830597</v>
      </c>
    </row>
    <row r="51" spans="1:24" x14ac:dyDescent="0.25">
      <c r="A51" s="327" t="s">
        <v>321</v>
      </c>
      <c r="B51" s="329">
        <v>2067865013.0841</v>
      </c>
      <c r="C51" s="329">
        <v>87165382.400000006</v>
      </c>
      <c r="D51" s="329">
        <v>1980699630.6840999</v>
      </c>
      <c r="E51" s="329">
        <v>90582941.694455996</v>
      </c>
      <c r="F51" s="329">
        <v>124473441.137272</v>
      </c>
      <c r="G51" s="329">
        <v>25112674.1011438</v>
      </c>
      <c r="H51" s="329">
        <v>108015700.259488</v>
      </c>
      <c r="I51" s="329">
        <v>389621865.31946599</v>
      </c>
      <c r="J51" s="329">
        <v>219682122.32868901</v>
      </c>
      <c r="K51" s="329">
        <v>125989720.320011</v>
      </c>
      <c r="L51" s="329">
        <v>43953643.364900202</v>
      </c>
      <c r="M51" s="329">
        <v>82526570.973893598</v>
      </c>
      <c r="N51" s="329">
        <v>239472026.68780199</v>
      </c>
      <c r="O51" s="329">
        <v>75362169.897913396</v>
      </c>
      <c r="P51" s="329">
        <v>7427854.0917644203</v>
      </c>
      <c r="Q51" s="329">
        <v>52667790.7241446</v>
      </c>
      <c r="R51" s="329">
        <v>106436502.390903</v>
      </c>
      <c r="S51" s="329">
        <v>60327069.6996134</v>
      </c>
      <c r="T51" s="329">
        <v>5696023.4522100296</v>
      </c>
      <c r="U51" s="329">
        <v>60842631.4640726</v>
      </c>
      <c r="V51" s="329">
        <v>57119953.641888604</v>
      </c>
      <c r="W51" s="329">
        <v>157996410.757581</v>
      </c>
      <c r="X51" s="329">
        <v>-52607481.623112902</v>
      </c>
    </row>
    <row r="52" spans="1:24" x14ac:dyDescent="0.25">
      <c r="A52" s="327" t="s">
        <v>322</v>
      </c>
      <c r="B52" s="329">
        <v>2201046109.6854901</v>
      </c>
      <c r="C52" s="329">
        <v>92502522</v>
      </c>
      <c r="D52" s="329">
        <v>2108543587.6854899</v>
      </c>
      <c r="E52" s="329">
        <v>97820308.968459696</v>
      </c>
      <c r="F52" s="329">
        <v>124601059.84474701</v>
      </c>
      <c r="G52" s="329">
        <v>27082940.555530399</v>
      </c>
      <c r="H52" s="329">
        <v>113447987.04646599</v>
      </c>
      <c r="I52" s="329">
        <v>419218013.42154402</v>
      </c>
      <c r="J52" s="329">
        <v>244120833.22693199</v>
      </c>
      <c r="K52" s="329">
        <v>133696307.86815</v>
      </c>
      <c r="L52" s="329">
        <v>49685336.885027103</v>
      </c>
      <c r="M52" s="329">
        <v>84233562.757155806</v>
      </c>
      <c r="N52" s="329">
        <v>258063950.506293</v>
      </c>
      <c r="O52" s="329">
        <v>76206728.842438996</v>
      </c>
      <c r="P52" s="329">
        <v>8109346.1258188495</v>
      </c>
      <c r="Q52" s="329">
        <v>62021501.676613301</v>
      </c>
      <c r="R52" s="329">
        <v>109328801.196895</v>
      </c>
      <c r="S52" s="329">
        <v>69642401.636023298</v>
      </c>
      <c r="T52" s="329">
        <v>9064001.4314756691</v>
      </c>
      <c r="U52" s="329">
        <v>66907895.199180499</v>
      </c>
      <c r="V52" s="329">
        <v>58968436.768508501</v>
      </c>
      <c r="W52" s="329">
        <v>150678559.90319601</v>
      </c>
      <c r="X52" s="329">
        <v>-54354386.174964301</v>
      </c>
    </row>
    <row r="53" spans="1:24" x14ac:dyDescent="0.25">
      <c r="A53" s="327" t="s">
        <v>323</v>
      </c>
      <c r="B53" s="329">
        <v>2470635145.05936</v>
      </c>
      <c r="C53" s="329">
        <v>120907178.333333</v>
      </c>
      <c r="D53" s="329">
        <v>2349727966.7260299</v>
      </c>
      <c r="E53" s="329">
        <v>125923101.394077</v>
      </c>
      <c r="F53" s="329">
        <v>139232678.57509601</v>
      </c>
      <c r="G53" s="329">
        <v>26927098.5328044</v>
      </c>
      <c r="H53" s="329">
        <v>132400924.216617</v>
      </c>
      <c r="I53" s="329">
        <v>478540526.23725098</v>
      </c>
      <c r="J53" s="329">
        <v>278300682.77031797</v>
      </c>
      <c r="K53" s="329">
        <v>149686937.08596399</v>
      </c>
      <c r="L53" s="329">
        <v>45422177.534920298</v>
      </c>
      <c r="M53" s="329">
        <v>93332124.215223193</v>
      </c>
      <c r="N53" s="329">
        <v>271399611.161897</v>
      </c>
      <c r="O53" s="329">
        <v>102038691.64091</v>
      </c>
      <c r="P53" s="329">
        <v>8856365.3325678203</v>
      </c>
      <c r="Q53" s="329">
        <v>67256200.773219705</v>
      </c>
      <c r="R53" s="329">
        <v>116697831.26995701</v>
      </c>
      <c r="S53" s="329">
        <v>72776433.212935299</v>
      </c>
      <c r="T53" s="329">
        <v>6607919.02802354</v>
      </c>
      <c r="U53" s="329">
        <v>66877460.824026003</v>
      </c>
      <c r="V53" s="329">
        <v>63196966.802937403</v>
      </c>
      <c r="W53" s="329">
        <v>162579281.15265599</v>
      </c>
      <c r="X53" s="329">
        <v>-58325045.0353707</v>
      </c>
    </row>
    <row r="54" spans="1:24" x14ac:dyDescent="0.25">
      <c r="A54" s="327" t="s">
        <v>324</v>
      </c>
      <c r="B54" s="329">
        <v>2643817207.0409498</v>
      </c>
      <c r="C54" s="329">
        <v>114081804.333333</v>
      </c>
      <c r="D54" s="329">
        <v>2529735402.7076101</v>
      </c>
      <c r="E54" s="329">
        <v>131230504.438135</v>
      </c>
      <c r="F54" s="329">
        <v>171135097.89712599</v>
      </c>
      <c r="G54" s="329">
        <v>28155609.686916899</v>
      </c>
      <c r="H54" s="329">
        <v>137073738.293109</v>
      </c>
      <c r="I54" s="329">
        <v>544531710.26363397</v>
      </c>
      <c r="J54" s="329">
        <v>297939164.03252602</v>
      </c>
      <c r="K54" s="329">
        <v>159864773.83835399</v>
      </c>
      <c r="L54" s="329">
        <v>42172242.019130699</v>
      </c>
      <c r="M54" s="329">
        <v>98490785.815247893</v>
      </c>
      <c r="N54" s="329">
        <v>300845788.12553501</v>
      </c>
      <c r="O54" s="329">
        <v>90433604.7426541</v>
      </c>
      <c r="P54" s="329">
        <v>8990050.0698782708</v>
      </c>
      <c r="Q54" s="329">
        <v>70230098.115463406</v>
      </c>
      <c r="R54" s="329">
        <v>127647717.520392</v>
      </c>
      <c r="S54" s="329">
        <v>77758612.506871894</v>
      </c>
      <c r="T54" s="329">
        <v>5381587.5384342102</v>
      </c>
      <c r="U54" s="329">
        <v>73557300.199160501</v>
      </c>
      <c r="V54" s="329">
        <v>66693210.566266999</v>
      </c>
      <c r="W54" s="329">
        <v>163386365.27861601</v>
      </c>
      <c r="X54" s="329">
        <v>-65782558.239838898</v>
      </c>
    </row>
    <row r="55" spans="1:24" x14ac:dyDescent="0.25">
      <c r="A55" s="327" t="s">
        <v>325</v>
      </c>
      <c r="B55" s="329">
        <v>0</v>
      </c>
      <c r="C55" s="329">
        <v>108339091.23333301</v>
      </c>
      <c r="D55" s="329">
        <v>2712244348.3979402</v>
      </c>
      <c r="E55" s="329">
        <v>140748836.644216</v>
      </c>
      <c r="F55" s="329">
        <v>186435937.166347</v>
      </c>
      <c r="G55" s="329">
        <v>30023331.986143898</v>
      </c>
      <c r="H55" s="329">
        <v>150698883.787505</v>
      </c>
      <c r="I55" s="329">
        <v>572334191.85122001</v>
      </c>
      <c r="J55" s="329">
        <v>334470348.13438499</v>
      </c>
      <c r="K55" s="329">
        <v>170908100.202088</v>
      </c>
      <c r="L55" s="329">
        <v>53253248.5175969</v>
      </c>
      <c r="M55" s="329">
        <v>102440468.557705</v>
      </c>
      <c r="N55" s="329">
        <v>317040878.77571899</v>
      </c>
      <c r="O55" s="329">
        <v>100327801.27091099</v>
      </c>
      <c r="P55" s="329">
        <v>10526122.516042801</v>
      </c>
      <c r="Q55" s="329">
        <v>78263629.129462004</v>
      </c>
      <c r="R55" s="329">
        <v>135410965.26538</v>
      </c>
      <c r="S55" s="329">
        <v>73362952.619840801</v>
      </c>
      <c r="T55" s="329">
        <v>7981866.7976873396</v>
      </c>
      <c r="U55" s="329">
        <v>78421885.639719099</v>
      </c>
      <c r="V55" s="329">
        <v>72756841.296350896</v>
      </c>
      <c r="W55" s="329">
        <v>165377156.04940099</v>
      </c>
      <c r="X55" s="329">
        <v>-68539097.809783697</v>
      </c>
    </row>
    <row r="56" spans="1:24" x14ac:dyDescent="0.25">
      <c r="A56" s="327" t="s">
        <v>326</v>
      </c>
      <c r="B56" s="329">
        <v>2990406315.4495502</v>
      </c>
      <c r="C56" s="329">
        <v>120738656.666667</v>
      </c>
      <c r="D56" s="329">
        <v>2869667658.7828898</v>
      </c>
      <c r="E56" s="329">
        <v>135598146.86829501</v>
      </c>
      <c r="F56" s="329">
        <v>195236251.370271</v>
      </c>
      <c r="G56" s="329">
        <v>32950065.231402501</v>
      </c>
      <c r="H56" s="329">
        <v>172580561.13275999</v>
      </c>
      <c r="I56" s="329">
        <v>605864066.94098604</v>
      </c>
      <c r="J56" s="329">
        <v>362826452.27849799</v>
      </c>
      <c r="K56" s="329">
        <v>184571020.692673</v>
      </c>
      <c r="L56" s="329">
        <v>65046319.123741098</v>
      </c>
      <c r="M56" s="329">
        <v>106764382.88290501</v>
      </c>
      <c r="N56" s="329">
        <v>330705989.84686399</v>
      </c>
      <c r="O56" s="329">
        <v>102632623.847073</v>
      </c>
      <c r="P56" s="329">
        <v>11208911.4523954</v>
      </c>
      <c r="Q56" s="329">
        <v>88978871.839358494</v>
      </c>
      <c r="R56" s="329">
        <v>134054289.40457401</v>
      </c>
      <c r="S56" s="329">
        <v>80413073.4125496</v>
      </c>
      <c r="T56" s="329">
        <v>12522212.261278899</v>
      </c>
      <c r="U56" s="329">
        <v>85342144.454905301</v>
      </c>
      <c r="V56" s="329">
        <v>74670410.814094797</v>
      </c>
      <c r="W56" s="329">
        <v>159240474.861444</v>
      </c>
      <c r="X56" s="329">
        <v>-71538609.933182001</v>
      </c>
    </row>
    <row r="57" spans="1:24" x14ac:dyDescent="0.25">
      <c r="A57" s="327" t="s">
        <v>327</v>
      </c>
      <c r="B57" s="329">
        <v>3320482625.28369</v>
      </c>
      <c r="C57" s="329">
        <v>138369912</v>
      </c>
      <c r="D57" s="329">
        <v>3182112713.28369</v>
      </c>
      <c r="E57" s="329">
        <v>173315582.763118</v>
      </c>
      <c r="F57" s="329">
        <v>227374465.41977</v>
      </c>
      <c r="G57" s="329">
        <v>35859165.988320999</v>
      </c>
      <c r="H57" s="329">
        <v>190369264.56763399</v>
      </c>
      <c r="I57" s="329">
        <v>666597048.805812</v>
      </c>
      <c r="J57" s="329">
        <v>418148411.78082901</v>
      </c>
      <c r="K57" s="329">
        <v>208883064.03175801</v>
      </c>
      <c r="L57" s="329">
        <v>63013516.980263397</v>
      </c>
      <c r="M57" s="329">
        <v>112814178.245</v>
      </c>
      <c r="N57" s="329">
        <v>341670457.07690603</v>
      </c>
      <c r="O57" s="329">
        <v>134544870.56123701</v>
      </c>
      <c r="P57" s="329">
        <v>11900252.907435499</v>
      </c>
      <c r="Q57" s="329">
        <v>92135347.579626098</v>
      </c>
      <c r="R57" s="329">
        <v>146152523.99752399</v>
      </c>
      <c r="S57" s="329">
        <v>90279176.430197507</v>
      </c>
      <c r="T57" s="329">
        <v>9278506.5040542502</v>
      </c>
      <c r="U57" s="329">
        <v>85913366.693731293</v>
      </c>
      <c r="V57" s="329">
        <v>77279153.368439198</v>
      </c>
      <c r="W57" s="329">
        <v>172064454.50878999</v>
      </c>
      <c r="X57" s="329">
        <v>-75480094.926749498</v>
      </c>
    </row>
    <row r="58" spans="1:24" x14ac:dyDescent="0.25">
      <c r="A58" s="327" t="s">
        <v>328</v>
      </c>
      <c r="B58" s="329">
        <v>3361870459.7739</v>
      </c>
      <c r="C58" s="329">
        <v>145054138</v>
      </c>
      <c r="D58" s="329">
        <v>3216816321.7739</v>
      </c>
      <c r="E58" s="329">
        <v>164897095.985957</v>
      </c>
      <c r="F58" s="329">
        <v>197494505.76552299</v>
      </c>
      <c r="G58" s="329">
        <v>36940065.374376103</v>
      </c>
      <c r="H58" s="329">
        <v>184282040.28830299</v>
      </c>
      <c r="I58" s="329">
        <v>693158887.71268201</v>
      </c>
      <c r="J58" s="329">
        <v>402754429.22390199</v>
      </c>
      <c r="K58" s="329">
        <v>218839839.063829</v>
      </c>
      <c r="L58" s="329">
        <v>56293391.923462696</v>
      </c>
      <c r="M58" s="329">
        <v>115130211.655671</v>
      </c>
      <c r="N58" s="329">
        <v>368622837.59635001</v>
      </c>
      <c r="O58" s="329">
        <v>115216032.015376</v>
      </c>
      <c r="P58" s="329">
        <v>11959650.8633918</v>
      </c>
      <c r="Q58" s="329">
        <v>92087546.063300595</v>
      </c>
      <c r="R58" s="329">
        <v>159449640.74650899</v>
      </c>
      <c r="S58" s="329">
        <v>91207927.041236803</v>
      </c>
      <c r="T58" s="329">
        <v>8117744.2057781303</v>
      </c>
      <c r="U58" s="329">
        <v>97160222.108891606</v>
      </c>
      <c r="V58" s="329">
        <v>87604283.490731895</v>
      </c>
      <c r="W58" s="329">
        <v>193016425.88995999</v>
      </c>
      <c r="X58" s="329">
        <v>-77416455.241326496</v>
      </c>
    </row>
    <row r="59" spans="1:24" x14ac:dyDescent="0.25">
      <c r="A59" s="327" t="s">
        <v>329</v>
      </c>
      <c r="B59" s="329">
        <v>3625321090.7592402</v>
      </c>
      <c r="C59" s="329">
        <v>151197802.66666701</v>
      </c>
      <c r="D59" s="329">
        <v>3474123288.0925698</v>
      </c>
      <c r="E59" s="329">
        <v>174324319.79632699</v>
      </c>
      <c r="F59" s="329">
        <v>186368244.25054699</v>
      </c>
      <c r="G59" s="329">
        <v>38276705.580052197</v>
      </c>
      <c r="H59" s="329">
        <v>212556804.62553799</v>
      </c>
      <c r="I59" s="329">
        <v>754165988.94618595</v>
      </c>
      <c r="J59" s="329">
        <v>470529596.42148799</v>
      </c>
      <c r="K59" s="329">
        <v>239863777.50364199</v>
      </c>
      <c r="L59" s="329">
        <v>69698209.685230598</v>
      </c>
      <c r="M59" s="329">
        <v>120406995.536828</v>
      </c>
      <c r="N59" s="329">
        <v>383491210.37059999</v>
      </c>
      <c r="O59" s="329">
        <v>126770806.18759499</v>
      </c>
      <c r="P59" s="329">
        <v>14490139.6018376</v>
      </c>
      <c r="Q59" s="329">
        <v>99426611.043883398</v>
      </c>
      <c r="R59" s="329">
        <v>166775511.40632799</v>
      </c>
      <c r="S59" s="329">
        <v>96712441.2850288</v>
      </c>
      <c r="T59" s="329">
        <v>9318302.6324263494</v>
      </c>
      <c r="U59" s="329">
        <v>102501412.799823</v>
      </c>
      <c r="V59" s="329">
        <v>90733886.470942602</v>
      </c>
      <c r="W59" s="329">
        <v>197189145.83711499</v>
      </c>
      <c r="X59" s="329">
        <v>-79476821.888848305</v>
      </c>
    </row>
    <row r="60" spans="1:24" x14ac:dyDescent="0.25">
      <c r="A60" s="327" t="s">
        <v>330</v>
      </c>
      <c r="B60" s="329">
        <v>3758568318.52531</v>
      </c>
      <c r="C60" s="329">
        <v>168051782.33333299</v>
      </c>
      <c r="D60" s="329">
        <v>3590516536.1919799</v>
      </c>
      <c r="E60" s="329">
        <v>152679098.37771499</v>
      </c>
      <c r="F60" s="329">
        <v>194573226.69992599</v>
      </c>
      <c r="G60" s="329">
        <v>41921808.7115658</v>
      </c>
      <c r="H60" s="329">
        <v>235502094.08945</v>
      </c>
      <c r="I60" s="329">
        <v>774955046.32803202</v>
      </c>
      <c r="J60" s="329">
        <v>499612547.55245</v>
      </c>
      <c r="K60" s="329">
        <v>251644315.38959599</v>
      </c>
      <c r="L60" s="329">
        <v>84018201.024569795</v>
      </c>
      <c r="M60" s="329">
        <v>123889723.36138</v>
      </c>
      <c r="N60" s="329">
        <v>395719279.056229</v>
      </c>
      <c r="O60" s="329">
        <v>124913930.278685</v>
      </c>
      <c r="P60" s="329">
        <v>14914985.798882101</v>
      </c>
      <c r="Q60" s="329">
        <v>101324394.15013</v>
      </c>
      <c r="R60" s="329">
        <v>166098555.415272</v>
      </c>
      <c r="S60" s="329">
        <v>102927208.828484</v>
      </c>
      <c r="T60" s="329">
        <v>14639721.099928699</v>
      </c>
      <c r="U60" s="329">
        <v>111906837.913598</v>
      </c>
      <c r="V60" s="329">
        <v>92709845.528428003</v>
      </c>
      <c r="W60" s="329">
        <v>187907957.54071799</v>
      </c>
      <c r="X60" s="329">
        <v>-81342240.953057706</v>
      </c>
    </row>
    <row r="61" spans="1:24" x14ac:dyDescent="0.25">
      <c r="A61" s="327" t="s">
        <v>331</v>
      </c>
      <c r="B61" s="329">
        <v>4088614165.5995498</v>
      </c>
      <c r="C61" s="329">
        <v>202559442</v>
      </c>
      <c r="D61" s="329">
        <v>3886054723.5995498</v>
      </c>
      <c r="E61" s="329">
        <v>192781138.66613001</v>
      </c>
      <c r="F61" s="329">
        <v>199248273.519016</v>
      </c>
      <c r="G61" s="329">
        <v>44706461.8673793</v>
      </c>
      <c r="H61" s="329">
        <v>242493047.12803</v>
      </c>
      <c r="I61" s="329">
        <v>837525924.05487001</v>
      </c>
      <c r="J61" s="329">
        <v>563139435.50175798</v>
      </c>
      <c r="K61" s="329">
        <v>273240469.65778601</v>
      </c>
      <c r="L61" s="329">
        <v>86656166.408070803</v>
      </c>
      <c r="M61" s="329">
        <v>128014166.97375</v>
      </c>
      <c r="N61" s="329">
        <v>407840327.53562498</v>
      </c>
      <c r="O61" s="329">
        <v>160625378.97335801</v>
      </c>
      <c r="P61" s="329">
        <v>15456073.0373227</v>
      </c>
      <c r="Q61" s="329">
        <v>110218140.248861</v>
      </c>
      <c r="R61" s="329">
        <v>180755861.831718</v>
      </c>
      <c r="S61" s="329">
        <v>113878208.636035</v>
      </c>
      <c r="T61" s="329">
        <v>10835224.841699701</v>
      </c>
      <c r="U61" s="329">
        <v>109578347.495198</v>
      </c>
      <c r="V61" s="329">
        <v>97599303.187044397</v>
      </c>
      <c r="W61" s="329">
        <v>197048558.8493</v>
      </c>
      <c r="X61" s="329">
        <v>-85585784.8134045</v>
      </c>
    </row>
    <row r="62" spans="1:24" x14ac:dyDescent="0.25">
      <c r="A62" s="327" t="s">
        <v>332</v>
      </c>
      <c r="B62" s="329">
        <v>4120401545.22439</v>
      </c>
      <c r="C62" s="329">
        <v>204856712.66666701</v>
      </c>
      <c r="D62" s="329">
        <v>3915544832.5577302</v>
      </c>
      <c r="E62" s="329">
        <v>187185388.47368699</v>
      </c>
      <c r="F62" s="329">
        <v>151226370.431797</v>
      </c>
      <c r="G62" s="329">
        <v>45254250.027069002</v>
      </c>
      <c r="H62" s="329">
        <v>244546584.14203301</v>
      </c>
      <c r="I62" s="329">
        <v>868088564.59638798</v>
      </c>
      <c r="J62" s="329">
        <v>539195705.02458704</v>
      </c>
      <c r="K62" s="329">
        <v>285499037.550286</v>
      </c>
      <c r="L62" s="329">
        <v>86965853.122749895</v>
      </c>
      <c r="M62" s="329">
        <v>139672950.544265</v>
      </c>
      <c r="N62" s="329">
        <v>434695389.354303</v>
      </c>
      <c r="O62" s="329">
        <v>141618881.826601</v>
      </c>
      <c r="P62" s="329">
        <v>14592602.485916801</v>
      </c>
      <c r="Q62" s="329">
        <v>113037419.703512</v>
      </c>
      <c r="R62" s="329">
        <v>184306996.004794</v>
      </c>
      <c r="S62" s="329">
        <v>117197680.010196</v>
      </c>
      <c r="T62" s="329">
        <v>9225149.6363113206</v>
      </c>
      <c r="U62" s="329">
        <v>121112231.58172899</v>
      </c>
      <c r="V62" s="329">
        <v>104572434.08253799</v>
      </c>
      <c r="W62" s="329">
        <v>215487848.38146201</v>
      </c>
      <c r="X62" s="329">
        <v>-87936504.422500297</v>
      </c>
    </row>
    <row r="63" spans="1:24" x14ac:dyDescent="0.25">
      <c r="A63" s="327" t="s">
        <v>333</v>
      </c>
      <c r="B63" s="329">
        <v>4314387292.5195103</v>
      </c>
      <c r="C63" s="329">
        <v>218405705.66666701</v>
      </c>
      <c r="D63" s="329">
        <v>4095981586.85285</v>
      </c>
      <c r="E63" s="329">
        <v>185154080.81446001</v>
      </c>
      <c r="F63" s="329">
        <v>158122211.74841601</v>
      </c>
      <c r="G63" s="329">
        <v>46345127.7669596</v>
      </c>
      <c r="H63" s="329">
        <v>258524534.92012</v>
      </c>
      <c r="I63" s="329">
        <v>891813647.59574294</v>
      </c>
      <c r="J63" s="329">
        <v>580996091.76470006</v>
      </c>
      <c r="K63" s="329">
        <v>299863324.36335999</v>
      </c>
      <c r="L63" s="329">
        <v>99488803.721971601</v>
      </c>
      <c r="M63" s="329">
        <v>147435832.48539299</v>
      </c>
      <c r="N63" s="329">
        <v>451217309.23766702</v>
      </c>
      <c r="O63" s="329">
        <v>152293445.93651599</v>
      </c>
      <c r="P63" s="329">
        <v>16820841.227438498</v>
      </c>
      <c r="Q63" s="329">
        <v>121551802.490786</v>
      </c>
      <c r="R63" s="329">
        <v>191649777.11707899</v>
      </c>
      <c r="S63" s="329">
        <v>114814188.82907499</v>
      </c>
      <c r="T63" s="329">
        <v>11882385.472642399</v>
      </c>
      <c r="U63" s="329">
        <v>128367056.54956301</v>
      </c>
      <c r="V63" s="329">
        <v>109365433.13529199</v>
      </c>
      <c r="W63" s="329">
        <v>221891046.88988799</v>
      </c>
      <c r="X63" s="329">
        <v>-91615355.2142234</v>
      </c>
    </row>
    <row r="64" spans="1:24" x14ac:dyDescent="0.25">
      <c r="A64" s="327" t="s">
        <v>334</v>
      </c>
      <c r="B64" s="329">
        <v>4530403514.7718401</v>
      </c>
      <c r="C64" s="329">
        <v>228136721.33333299</v>
      </c>
      <c r="D64" s="329">
        <v>4302266793.4385099</v>
      </c>
      <c r="E64" s="329">
        <v>186805350.05867201</v>
      </c>
      <c r="F64" s="329">
        <v>165182912.43827099</v>
      </c>
      <c r="G64" s="329">
        <v>50245643.208732702</v>
      </c>
      <c r="H64" s="329">
        <v>291601735.66891098</v>
      </c>
      <c r="I64" s="329">
        <v>943871642.17324901</v>
      </c>
      <c r="J64" s="329">
        <v>609650388.04533303</v>
      </c>
      <c r="K64" s="329">
        <v>317205622.50605398</v>
      </c>
      <c r="L64" s="329">
        <v>114264644.435691</v>
      </c>
      <c r="M64" s="329">
        <v>154382097.70939699</v>
      </c>
      <c r="N64" s="329">
        <v>466346674.631962</v>
      </c>
      <c r="O64" s="329">
        <v>153040056.69945201</v>
      </c>
      <c r="P64" s="329">
        <v>17635546.1101254</v>
      </c>
      <c r="Q64" s="329">
        <v>123421626.031615</v>
      </c>
      <c r="R64" s="329">
        <v>200061453.44266999</v>
      </c>
      <c r="S64" s="329">
        <v>122213731.834546</v>
      </c>
      <c r="T64" s="329">
        <v>18834263.8784049</v>
      </c>
      <c r="U64" s="329">
        <v>137797294.03324899</v>
      </c>
      <c r="V64" s="329">
        <v>113984490.836345</v>
      </c>
      <c r="W64" s="329">
        <v>212258018.720231</v>
      </c>
      <c r="X64" s="329">
        <v>-96536399.024399906</v>
      </c>
    </row>
    <row r="65" spans="1:24" x14ac:dyDescent="0.25">
      <c r="A65" s="327" t="s">
        <v>335</v>
      </c>
      <c r="B65" s="329">
        <v>4861214010.8644896</v>
      </c>
      <c r="C65" s="329">
        <v>252183765.33333299</v>
      </c>
      <c r="D65" s="329">
        <v>4609030245.5311604</v>
      </c>
      <c r="E65" s="329">
        <v>231479267.63126099</v>
      </c>
      <c r="F65" s="329">
        <v>160291898.73748699</v>
      </c>
      <c r="G65" s="329">
        <v>52623425.772704601</v>
      </c>
      <c r="H65" s="329">
        <v>297852984.18340302</v>
      </c>
      <c r="I65" s="329">
        <v>1023558940.15575</v>
      </c>
      <c r="J65" s="329">
        <v>660756852.40413797</v>
      </c>
      <c r="K65" s="329">
        <v>339796865.10547799</v>
      </c>
      <c r="L65" s="329">
        <v>108505925.96473999</v>
      </c>
      <c r="M65" s="329">
        <v>153508663.309825</v>
      </c>
      <c r="N65" s="329">
        <v>482393759.90005302</v>
      </c>
      <c r="O65" s="329">
        <v>193945981.63187599</v>
      </c>
      <c r="P65" s="329">
        <v>17945030.705468699</v>
      </c>
      <c r="Q65" s="329">
        <v>134463203.46636301</v>
      </c>
      <c r="R65" s="329">
        <v>214353142.73008999</v>
      </c>
      <c r="S65" s="329">
        <v>137175691.49546099</v>
      </c>
      <c r="T65" s="329">
        <v>13292879.410166601</v>
      </c>
      <c r="U65" s="329">
        <v>135446610.76659799</v>
      </c>
      <c r="V65" s="329">
        <v>119783862.383395</v>
      </c>
      <c r="W65" s="329">
        <v>231581541.24849099</v>
      </c>
      <c r="X65" s="329">
        <v>-99726281.471593499</v>
      </c>
    </row>
    <row r="66" spans="1:24" x14ac:dyDescent="0.25">
      <c r="A66" s="327" t="s">
        <v>336</v>
      </c>
      <c r="B66" s="329">
        <v>4992252505.3993998</v>
      </c>
      <c r="C66" s="329">
        <v>281262668.33333302</v>
      </c>
      <c r="D66" s="329">
        <v>4710989837.0660696</v>
      </c>
      <c r="E66" s="329">
        <v>235595924.235241</v>
      </c>
      <c r="F66" s="329">
        <v>156970602.83800399</v>
      </c>
      <c r="G66" s="329">
        <v>56021218.879381403</v>
      </c>
      <c r="H66" s="329">
        <v>307495075.81189299</v>
      </c>
      <c r="I66" s="329">
        <v>1042672605.22955</v>
      </c>
      <c r="J66" s="329">
        <v>639003266.34862006</v>
      </c>
      <c r="K66" s="329">
        <v>359223154.30003399</v>
      </c>
      <c r="L66" s="329">
        <v>111082891.332371</v>
      </c>
      <c r="M66" s="329">
        <v>161600476.48915699</v>
      </c>
      <c r="N66" s="329">
        <v>513943502.42077798</v>
      </c>
      <c r="O66" s="329">
        <v>165512742.04498199</v>
      </c>
      <c r="P66" s="329">
        <v>16759462.204156701</v>
      </c>
      <c r="Q66" s="329">
        <v>138370048.71087199</v>
      </c>
      <c r="R66" s="329">
        <v>219538539.18909201</v>
      </c>
      <c r="S66" s="329">
        <v>139171660.78885299</v>
      </c>
      <c r="T66" s="329">
        <v>13221139.0253975</v>
      </c>
      <c r="U66" s="329">
        <v>150135785.78983501</v>
      </c>
      <c r="V66" s="329">
        <v>129045667.59179799</v>
      </c>
      <c r="W66" s="329">
        <v>260192136.96452501</v>
      </c>
      <c r="X66" s="329">
        <v>-104566063.128475</v>
      </c>
    </row>
    <row r="67" spans="1:24" x14ac:dyDescent="0.25">
      <c r="A67" s="327" t="s">
        <v>337</v>
      </c>
      <c r="B67" s="329">
        <v>5266192829.84797</v>
      </c>
      <c r="C67" s="329">
        <v>284266532.33333302</v>
      </c>
      <c r="D67" s="329">
        <v>4981926297.5146399</v>
      </c>
      <c r="E67" s="329">
        <v>215475446.316728</v>
      </c>
      <c r="F67" s="329">
        <v>201393513.38862899</v>
      </c>
      <c r="G67" s="329">
        <v>57590856.694903001</v>
      </c>
      <c r="H67" s="329">
        <v>322219221.11710298</v>
      </c>
      <c r="I67" s="329">
        <v>1085743272.5609601</v>
      </c>
      <c r="J67" s="329">
        <v>714000332.38605297</v>
      </c>
      <c r="K67" s="329">
        <v>377713356.90318799</v>
      </c>
      <c r="L67" s="329">
        <v>129982598.202332</v>
      </c>
      <c r="M67" s="329">
        <v>166856293.72541901</v>
      </c>
      <c r="N67" s="329">
        <v>534316174.30636698</v>
      </c>
      <c r="O67" s="329">
        <v>182443664.08714801</v>
      </c>
      <c r="P67" s="329">
        <v>19398153.7630856</v>
      </c>
      <c r="Q67" s="329">
        <v>144632392.162772</v>
      </c>
      <c r="R67" s="329">
        <v>232861091.93847299</v>
      </c>
      <c r="S67" s="329">
        <v>140536387.028034</v>
      </c>
      <c r="T67" s="329">
        <v>15915306.9017535</v>
      </c>
      <c r="U67" s="329">
        <v>152157094.42312801</v>
      </c>
      <c r="V67" s="329">
        <v>134996759.220081</v>
      </c>
      <c r="W67" s="329">
        <v>259552956.503252</v>
      </c>
      <c r="X67" s="329">
        <v>-105858574.114776</v>
      </c>
    </row>
    <row r="68" spans="1:24" x14ac:dyDescent="0.25">
      <c r="A68" s="327" t="s">
        <v>338</v>
      </c>
      <c r="B68" s="329">
        <v>5528329959.90487</v>
      </c>
      <c r="C68" s="329">
        <v>286781830</v>
      </c>
      <c r="D68" s="329">
        <v>5241548129.90487</v>
      </c>
      <c r="E68" s="329">
        <v>203973744.916531</v>
      </c>
      <c r="F68" s="329">
        <v>254195722.692343</v>
      </c>
      <c r="G68" s="329">
        <v>61772875.067797698</v>
      </c>
      <c r="H68" s="329">
        <v>354920411.19694102</v>
      </c>
      <c r="I68" s="329">
        <v>1131412515.5468199</v>
      </c>
      <c r="J68" s="329">
        <v>760254618.13881004</v>
      </c>
      <c r="K68" s="329">
        <v>397920903.84739798</v>
      </c>
      <c r="L68" s="329">
        <v>137722655.80906501</v>
      </c>
      <c r="M68" s="329">
        <v>172619946.31084999</v>
      </c>
      <c r="N68" s="329">
        <v>554334605.09160697</v>
      </c>
      <c r="O68" s="329">
        <v>186709248.687913</v>
      </c>
      <c r="P68" s="329">
        <v>20108479.399424698</v>
      </c>
      <c r="Q68" s="329">
        <v>150002663.60723999</v>
      </c>
      <c r="R68" s="329">
        <v>239173218.552515</v>
      </c>
      <c r="S68" s="329">
        <v>151668187.35006601</v>
      </c>
      <c r="T68" s="329">
        <v>24223446.774144199</v>
      </c>
      <c r="U68" s="329">
        <v>166942552.52644801</v>
      </c>
      <c r="V68" s="329">
        <v>140399495.48545</v>
      </c>
      <c r="W68" s="329">
        <v>241692730.02134699</v>
      </c>
      <c r="X68" s="329">
        <v>-108499891.11784799</v>
      </c>
    </row>
    <row r="69" spans="1:24" x14ac:dyDescent="0.25">
      <c r="A69" s="327" t="s">
        <v>339</v>
      </c>
      <c r="B69" s="329">
        <v>5878679393.4119501</v>
      </c>
      <c r="C69" s="329">
        <v>298429705.66666698</v>
      </c>
      <c r="D69" s="329">
        <v>5580249687.7452898</v>
      </c>
      <c r="E69" s="329">
        <v>244035650.39004999</v>
      </c>
      <c r="F69" s="329">
        <v>281198497.274499</v>
      </c>
      <c r="G69" s="329">
        <v>65589224.822505496</v>
      </c>
      <c r="H69" s="329">
        <v>358744228.09253699</v>
      </c>
      <c r="I69" s="329">
        <v>1172031340.1461501</v>
      </c>
      <c r="J69" s="329">
        <v>848527318.21924305</v>
      </c>
      <c r="K69" s="329">
        <v>416733890.23858899</v>
      </c>
      <c r="L69" s="329">
        <v>139599985.10415599</v>
      </c>
      <c r="M69" s="329">
        <v>175460655.37114599</v>
      </c>
      <c r="N69" s="329">
        <v>566552766.73213005</v>
      </c>
      <c r="O69" s="329">
        <v>231648452.34676099</v>
      </c>
      <c r="P69" s="329">
        <v>19976344.9053973</v>
      </c>
      <c r="Q69" s="329">
        <v>160402932.215745</v>
      </c>
      <c r="R69" s="329">
        <v>259130808.27058601</v>
      </c>
      <c r="S69" s="329">
        <v>163642296.03259301</v>
      </c>
      <c r="T69" s="329">
        <v>18895806.112485401</v>
      </c>
      <c r="U69" s="329">
        <v>159943601.59604901</v>
      </c>
      <c r="V69" s="329">
        <v>145776120.983576</v>
      </c>
      <c r="W69" s="329">
        <v>265198127.409536</v>
      </c>
      <c r="X69" s="329">
        <v>-112838358.518442</v>
      </c>
    </row>
    <row r="70" spans="1:24" x14ac:dyDescent="0.25">
      <c r="A70" s="327" t="s">
        <v>340</v>
      </c>
      <c r="B70" s="329">
        <v>6013121811.3820801</v>
      </c>
      <c r="C70" s="329">
        <v>305871279</v>
      </c>
      <c r="D70" s="329">
        <v>5707250532.3820801</v>
      </c>
      <c r="E70" s="329">
        <v>226966229.17873999</v>
      </c>
      <c r="F70" s="329">
        <v>315870012.08839899</v>
      </c>
      <c r="G70" s="329">
        <v>63950708.569655798</v>
      </c>
      <c r="H70" s="329">
        <v>369481730.01995701</v>
      </c>
      <c r="I70" s="329">
        <v>1224539933.6108501</v>
      </c>
      <c r="J70" s="329">
        <v>827404490.93956101</v>
      </c>
      <c r="K70" s="329">
        <v>429367028.37661099</v>
      </c>
      <c r="L70" s="329">
        <v>137992554.75324401</v>
      </c>
      <c r="M70" s="329">
        <v>179088887.50046799</v>
      </c>
      <c r="N70" s="329">
        <v>595462087.153736</v>
      </c>
      <c r="O70" s="329">
        <v>199923744.801801</v>
      </c>
      <c r="P70" s="329">
        <v>19787005.957846001</v>
      </c>
      <c r="Q70" s="329">
        <v>156846949.79024199</v>
      </c>
      <c r="R70" s="329">
        <v>266740648.20487601</v>
      </c>
      <c r="S70" s="329">
        <v>164170985.151811</v>
      </c>
      <c r="T70" s="329">
        <v>14832570.8485166</v>
      </c>
      <c r="U70" s="329">
        <v>177278668.05987501</v>
      </c>
      <c r="V70" s="329">
        <v>153318451.400141</v>
      </c>
      <c r="W70" s="329">
        <v>296744175.31952</v>
      </c>
      <c r="X70" s="329">
        <v>-112516329.343766</v>
      </c>
    </row>
    <row r="71" spans="1:24" x14ac:dyDescent="0.25">
      <c r="A71" s="327" t="s">
        <v>341</v>
      </c>
      <c r="B71" s="329">
        <v>6259394042.8783903</v>
      </c>
      <c r="C71" s="329">
        <v>297409241.66666698</v>
      </c>
      <c r="D71" s="329">
        <v>5961984801.21173</v>
      </c>
      <c r="E71" s="329">
        <v>232884733.62306401</v>
      </c>
      <c r="F71" s="329">
        <v>345611814.28719401</v>
      </c>
      <c r="G71" s="329">
        <v>66224020.367627501</v>
      </c>
      <c r="H71" s="329">
        <v>393041305.00021303</v>
      </c>
      <c r="I71" s="329">
        <v>1258756587.5108099</v>
      </c>
      <c r="J71" s="329">
        <v>897730311.72215796</v>
      </c>
      <c r="K71" s="329">
        <v>443993925.89339298</v>
      </c>
      <c r="L71" s="329">
        <v>155573470.72776401</v>
      </c>
      <c r="M71" s="329">
        <v>182015153.04547799</v>
      </c>
      <c r="N71" s="329">
        <v>609883407.93179595</v>
      </c>
      <c r="O71" s="329">
        <v>216310976.91835999</v>
      </c>
      <c r="P71" s="329">
        <v>22159806.3393986</v>
      </c>
      <c r="Q71" s="329">
        <v>163000279.60760099</v>
      </c>
      <c r="R71" s="329">
        <v>270629955.78843099</v>
      </c>
      <c r="S71" s="329">
        <v>163605068.542463</v>
      </c>
      <c r="T71" s="329">
        <v>17981233.358221799</v>
      </c>
      <c r="U71" s="329">
        <v>184269950.35546601</v>
      </c>
      <c r="V71" s="329">
        <v>157157558.05769601</v>
      </c>
      <c r="W71" s="329">
        <v>294181320.66602701</v>
      </c>
      <c r="X71" s="329">
        <v>-113026078.531434</v>
      </c>
    </row>
    <row r="72" spans="1:24" x14ac:dyDescent="0.25">
      <c r="A72" s="327" t="s">
        <v>342</v>
      </c>
      <c r="B72" s="329">
        <v>6478176176.2347403</v>
      </c>
      <c r="C72" s="329">
        <v>306506949.66666698</v>
      </c>
      <c r="D72" s="329">
        <v>6171669226.5680799</v>
      </c>
      <c r="E72" s="329">
        <v>217227693.75793701</v>
      </c>
      <c r="F72" s="329">
        <v>371316142.04166001</v>
      </c>
      <c r="G72" s="329">
        <v>70272135.112374797</v>
      </c>
      <c r="H72" s="329">
        <v>419415727.41923499</v>
      </c>
      <c r="I72" s="329">
        <v>1303472970.4075501</v>
      </c>
      <c r="J72" s="329">
        <v>948340415.827829</v>
      </c>
      <c r="K72" s="329">
        <v>462407476.93234003</v>
      </c>
      <c r="L72" s="329">
        <v>160993866.93692699</v>
      </c>
      <c r="M72" s="329">
        <v>182773951.052605</v>
      </c>
      <c r="N72" s="329">
        <v>623237609.03909802</v>
      </c>
      <c r="O72" s="329">
        <v>216297989.276636</v>
      </c>
      <c r="P72" s="329">
        <v>22861892.502379101</v>
      </c>
      <c r="Q72" s="329">
        <v>167940510.58230799</v>
      </c>
      <c r="R72" s="329">
        <v>276858854.88441998</v>
      </c>
      <c r="S72" s="329">
        <v>174015098.068362</v>
      </c>
      <c r="T72" s="329">
        <v>28461487.333689898</v>
      </c>
      <c r="U72" s="329">
        <v>197859434.30052999</v>
      </c>
      <c r="V72" s="329">
        <v>162701669.315</v>
      </c>
      <c r="W72" s="329">
        <v>278308236.01448798</v>
      </c>
      <c r="X72" s="329">
        <v>-113093934.23728999</v>
      </c>
    </row>
    <row r="73" spans="1:24" x14ac:dyDescent="0.25">
      <c r="A73" s="327" t="s">
        <v>343</v>
      </c>
      <c r="B73" s="329">
        <v>6670346499.4390497</v>
      </c>
      <c r="C73" s="329">
        <v>334005934.66666698</v>
      </c>
      <c r="D73" s="329">
        <v>6336340564.7723799</v>
      </c>
      <c r="E73" s="329">
        <v>262914664.58665499</v>
      </c>
      <c r="F73" s="329">
        <v>341641296.39333898</v>
      </c>
      <c r="G73" s="329">
        <v>72319137.329240203</v>
      </c>
      <c r="H73" s="329">
        <v>398972444.68843502</v>
      </c>
      <c r="I73" s="329">
        <v>1291342374.83322</v>
      </c>
      <c r="J73" s="329">
        <v>1012299167.48107</v>
      </c>
      <c r="K73" s="329">
        <v>471418551.37778598</v>
      </c>
      <c r="L73" s="329">
        <v>166588346.33995399</v>
      </c>
      <c r="M73" s="329">
        <v>175903140.879848</v>
      </c>
      <c r="N73" s="329">
        <v>629334383.77210402</v>
      </c>
      <c r="O73" s="329">
        <v>257168938.87652901</v>
      </c>
      <c r="P73" s="329">
        <v>21987656.540718801</v>
      </c>
      <c r="Q73" s="329">
        <v>185184015.009958</v>
      </c>
      <c r="R73" s="329">
        <v>296799043.21747798</v>
      </c>
      <c r="S73" s="329">
        <v>185976277.023157</v>
      </c>
      <c r="T73" s="329">
        <v>21735358.839051198</v>
      </c>
      <c r="U73" s="329">
        <v>191113504.17885101</v>
      </c>
      <c r="V73" s="329">
        <v>170040682.771108</v>
      </c>
      <c r="W73" s="329">
        <v>294858438.506217</v>
      </c>
      <c r="X73" s="329">
        <v>-111256857.87233999</v>
      </c>
    </row>
    <row r="74" spans="1:24" x14ac:dyDescent="0.25">
      <c r="A74" s="327" t="s">
        <v>344</v>
      </c>
      <c r="B74" s="329">
        <v>6456088147.3217001</v>
      </c>
      <c r="C74" s="329">
        <v>343735335</v>
      </c>
      <c r="D74" s="329">
        <v>6112352812.3217001</v>
      </c>
      <c r="E74" s="329">
        <v>232329375.36087301</v>
      </c>
      <c r="F74" s="329">
        <v>320342656.33980697</v>
      </c>
      <c r="G74" s="329">
        <v>70023203.9884689</v>
      </c>
      <c r="H74" s="329">
        <v>379844432.324844</v>
      </c>
      <c r="I74" s="329">
        <v>1264134499.09179</v>
      </c>
      <c r="J74" s="329">
        <v>914021633.45114195</v>
      </c>
      <c r="K74" s="329">
        <v>463384801.236193</v>
      </c>
      <c r="L74" s="329">
        <v>164359778.362802</v>
      </c>
      <c r="M74" s="329">
        <v>185290064.47290999</v>
      </c>
      <c r="N74" s="329">
        <v>652271037.86840498</v>
      </c>
      <c r="O74" s="329">
        <v>212292361.30116001</v>
      </c>
      <c r="P74" s="329">
        <v>21256349.892639302</v>
      </c>
      <c r="Q74" s="329">
        <v>171314593.224002</v>
      </c>
      <c r="R74" s="329">
        <v>302245335.43659502</v>
      </c>
      <c r="S74" s="329">
        <v>193616011.65801099</v>
      </c>
      <c r="T74" s="329">
        <v>18319881.951648999</v>
      </c>
      <c r="U74" s="329">
        <v>199067893.15802601</v>
      </c>
      <c r="V74" s="329">
        <v>170381309.60844499</v>
      </c>
      <c r="W74" s="329">
        <v>292212843.36788201</v>
      </c>
      <c r="X74" s="329">
        <v>-114355249.773945</v>
      </c>
    </row>
    <row r="75" spans="1:24" x14ac:dyDescent="0.25">
      <c r="A75" s="327" t="s">
        <v>345</v>
      </c>
      <c r="B75" s="329">
        <v>6580251122.1212797</v>
      </c>
      <c r="C75" s="329">
        <v>326290782.66666698</v>
      </c>
      <c r="D75" s="329">
        <v>6253960339.4546204</v>
      </c>
      <c r="E75" s="329">
        <v>258835127.734667</v>
      </c>
      <c r="F75" s="329">
        <v>298325066.48221397</v>
      </c>
      <c r="G75" s="329">
        <v>70151995.732066497</v>
      </c>
      <c r="H75" s="329">
        <v>388312891.20809501</v>
      </c>
      <c r="I75" s="329">
        <v>1256964072.2950001</v>
      </c>
      <c r="J75" s="329">
        <v>957008377.83783698</v>
      </c>
      <c r="K75" s="329">
        <v>467392113.49075401</v>
      </c>
      <c r="L75" s="329">
        <v>188204886.47059</v>
      </c>
      <c r="M75" s="329">
        <v>187714376.274463</v>
      </c>
      <c r="N75" s="329">
        <v>664406528.56307399</v>
      </c>
      <c r="O75" s="329">
        <v>224016325.95611</v>
      </c>
      <c r="P75" s="329">
        <v>23293569.654318999</v>
      </c>
      <c r="Q75" s="329">
        <v>175330694.53890499</v>
      </c>
      <c r="R75" s="329">
        <v>309315725.75979</v>
      </c>
      <c r="S75" s="329">
        <v>199738380.25463301</v>
      </c>
      <c r="T75" s="329">
        <v>22047240.889943998</v>
      </c>
      <c r="U75" s="329">
        <v>202792764.68529901</v>
      </c>
      <c r="V75" s="329">
        <v>178685374.21147001</v>
      </c>
      <c r="W75" s="329">
        <v>296839316.53182</v>
      </c>
      <c r="X75" s="329">
        <v>-115414489.11644</v>
      </c>
    </row>
    <row r="76" spans="1:24" x14ac:dyDescent="0.25">
      <c r="A76" s="327" t="s">
        <v>346</v>
      </c>
      <c r="B76" s="329">
        <v>6684482706.0300102</v>
      </c>
      <c r="C76" s="329">
        <v>342716384</v>
      </c>
      <c r="D76" s="329">
        <v>6341766322.0300102</v>
      </c>
      <c r="E76" s="329">
        <v>245837580.69623199</v>
      </c>
      <c r="F76" s="329">
        <v>296209373.98761499</v>
      </c>
      <c r="G76" s="329">
        <v>72730538.794702306</v>
      </c>
      <c r="H76" s="329">
        <v>439509380.69045001</v>
      </c>
      <c r="I76" s="329">
        <v>1261751910.0315101</v>
      </c>
      <c r="J76" s="329">
        <v>956433364.67074203</v>
      </c>
      <c r="K76" s="329">
        <v>475172893.075831</v>
      </c>
      <c r="L76" s="329">
        <v>190594709.778999</v>
      </c>
      <c r="M76" s="329">
        <v>190700627.80394399</v>
      </c>
      <c r="N76" s="329">
        <v>678194850.22449303</v>
      </c>
      <c r="O76" s="329">
        <v>224257580.560348</v>
      </c>
      <c r="P76" s="329">
        <v>23530645.6261563</v>
      </c>
      <c r="Q76" s="329">
        <v>176138661.344836</v>
      </c>
      <c r="R76" s="329">
        <v>314716232.18858898</v>
      </c>
      <c r="S76" s="329">
        <v>203246191.80088601</v>
      </c>
      <c r="T76" s="329">
        <v>35525640.653143503</v>
      </c>
      <c r="U76" s="329">
        <v>208130784.594102</v>
      </c>
      <c r="V76" s="329">
        <v>184635968.65457001</v>
      </c>
      <c r="W76" s="329">
        <v>280226341.16804999</v>
      </c>
      <c r="X76" s="329">
        <v>-115776954.315194</v>
      </c>
    </row>
    <row r="77" spans="1:24" x14ac:dyDescent="0.25">
      <c r="A77" s="327" t="s">
        <v>252</v>
      </c>
      <c r="B77" s="329">
        <v>6810602653.1695099</v>
      </c>
      <c r="C77" s="329">
        <v>378888841.33333302</v>
      </c>
      <c r="D77" s="329">
        <v>6431713811.8361797</v>
      </c>
      <c r="E77" s="329">
        <v>289468950.104451</v>
      </c>
      <c r="F77" s="329">
        <v>234378729.213723</v>
      </c>
      <c r="G77" s="329">
        <v>74939877.786341503</v>
      </c>
      <c r="H77" s="329">
        <v>414224010.65543801</v>
      </c>
      <c r="I77" s="329">
        <v>1258300143.1542001</v>
      </c>
      <c r="J77" s="329">
        <v>1001425172.9930201</v>
      </c>
      <c r="K77" s="329">
        <v>479339008.22227597</v>
      </c>
      <c r="L77" s="329">
        <v>188207728.462284</v>
      </c>
      <c r="M77" s="329">
        <v>182977080.01825801</v>
      </c>
      <c r="N77" s="329">
        <v>685827662.36447501</v>
      </c>
      <c r="O77" s="329">
        <v>268190871.862169</v>
      </c>
      <c r="P77" s="329">
        <v>22859825.1259933</v>
      </c>
      <c r="Q77" s="329">
        <v>190879093.11521</v>
      </c>
      <c r="R77" s="329">
        <v>337003430.040627</v>
      </c>
      <c r="S77" s="329">
        <v>213568398.487728</v>
      </c>
      <c r="T77" s="329">
        <v>26939670.593749002</v>
      </c>
      <c r="U77" s="329">
        <v>190344548.24031901</v>
      </c>
      <c r="V77" s="329">
        <v>187653232.904154</v>
      </c>
      <c r="W77" s="329">
        <v>298342689.13917297</v>
      </c>
      <c r="X77" s="329">
        <v>-113156310.647414</v>
      </c>
    </row>
    <row r="78" spans="1:24" x14ac:dyDescent="0.25">
      <c r="A78" s="327" t="s">
        <v>261</v>
      </c>
      <c r="B78" s="329">
        <v>6485262096.8683901</v>
      </c>
      <c r="C78" s="329">
        <v>345301600</v>
      </c>
      <c r="D78" s="329">
        <v>6139960496.8683901</v>
      </c>
      <c r="E78" s="329">
        <v>244199312.949155</v>
      </c>
      <c r="F78" s="329">
        <v>243545938.95811099</v>
      </c>
      <c r="G78" s="329">
        <v>73080543.323991001</v>
      </c>
      <c r="H78" s="329">
        <v>386552004.99281698</v>
      </c>
      <c r="I78" s="329">
        <v>1216487807.9484501</v>
      </c>
      <c r="J78" s="329">
        <v>888651719.10962903</v>
      </c>
      <c r="K78" s="329">
        <v>462147276.06698298</v>
      </c>
      <c r="L78" s="329">
        <v>171597789.52809399</v>
      </c>
      <c r="M78" s="329">
        <v>181973394.03260499</v>
      </c>
      <c r="N78" s="329">
        <v>709605959.13004994</v>
      </c>
      <c r="O78" s="329">
        <v>212846683.66825101</v>
      </c>
      <c r="P78" s="329">
        <v>22314956.381906401</v>
      </c>
      <c r="Q78" s="329">
        <v>176332002.829772</v>
      </c>
      <c r="R78" s="329">
        <v>340308671.37149501</v>
      </c>
      <c r="S78" s="329">
        <v>205654994.177953</v>
      </c>
      <c r="T78" s="329">
        <v>22442917.226453699</v>
      </c>
      <c r="U78" s="329">
        <v>201908928.430639</v>
      </c>
      <c r="V78" s="329">
        <v>190703639.685752</v>
      </c>
      <c r="W78" s="329">
        <v>299870964.13117403</v>
      </c>
      <c r="X78" s="329">
        <v>-110265007.074894</v>
      </c>
    </row>
    <row r="79" spans="1:24" x14ac:dyDescent="0.25">
      <c r="A79" s="327" t="s">
        <v>262</v>
      </c>
      <c r="B79" s="329">
        <v>6984499246.5882502</v>
      </c>
      <c r="C79" s="329">
        <v>331171200</v>
      </c>
      <c r="D79" s="329">
        <v>6653328046.5882502</v>
      </c>
      <c r="E79" s="329">
        <v>262333913.82910401</v>
      </c>
      <c r="F79" s="329">
        <v>328128524.201846</v>
      </c>
      <c r="G79" s="329">
        <v>80631441.8258017</v>
      </c>
      <c r="H79" s="329">
        <v>426979465.48808199</v>
      </c>
      <c r="I79" s="329">
        <v>1304107789.7549901</v>
      </c>
      <c r="J79" s="329">
        <v>1022401934.3595099</v>
      </c>
      <c r="K79" s="329">
        <v>489787659.92248303</v>
      </c>
      <c r="L79" s="329">
        <v>200224704.12850499</v>
      </c>
      <c r="M79" s="329">
        <v>185560596.39535901</v>
      </c>
      <c r="N79" s="329">
        <v>726964155.022735</v>
      </c>
      <c r="O79" s="329">
        <v>233556025.287388</v>
      </c>
      <c r="P79" s="329">
        <v>24762596.5734125</v>
      </c>
      <c r="Q79" s="329">
        <v>182211239.23907501</v>
      </c>
      <c r="R79" s="329">
        <v>347005681.91845202</v>
      </c>
      <c r="S79" s="329">
        <v>213184451.430527</v>
      </c>
      <c r="T79" s="329">
        <v>26921694.538229</v>
      </c>
      <c r="U79" s="329">
        <v>205576691.56494001</v>
      </c>
      <c r="V79" s="329">
        <v>196877595.50458601</v>
      </c>
      <c r="W79" s="329">
        <v>306894532.79526502</v>
      </c>
      <c r="X79" s="329">
        <v>-110782647.19204</v>
      </c>
    </row>
    <row r="80" spans="1:24" x14ac:dyDescent="0.25">
      <c r="A80" s="327" t="s">
        <v>263</v>
      </c>
      <c r="B80" s="329">
        <v>7091246846.09303</v>
      </c>
      <c r="C80" s="329">
        <v>334791600</v>
      </c>
      <c r="D80" s="329">
        <v>6756455246.09303</v>
      </c>
      <c r="E80" s="329">
        <v>251640714.68464401</v>
      </c>
      <c r="F80" s="329">
        <v>361187497.07461399</v>
      </c>
      <c r="G80" s="329">
        <v>86894071.650473893</v>
      </c>
      <c r="H80" s="329">
        <v>452194308.112535</v>
      </c>
      <c r="I80" s="329">
        <v>1311560188.0817001</v>
      </c>
      <c r="J80" s="329">
        <v>1032570000.63633</v>
      </c>
      <c r="K80" s="329">
        <v>497674232.33119398</v>
      </c>
      <c r="L80" s="329">
        <v>194532769.02100199</v>
      </c>
      <c r="M80" s="329">
        <v>187885385.36403</v>
      </c>
      <c r="N80" s="329">
        <v>744259135.20158994</v>
      </c>
      <c r="O80" s="329">
        <v>234121339.020675</v>
      </c>
      <c r="P80" s="329">
        <v>25039969.418003999</v>
      </c>
      <c r="Q80" s="329">
        <v>185910643.763832</v>
      </c>
      <c r="R80" s="329">
        <v>343313350.05431801</v>
      </c>
      <c r="S80" s="329">
        <v>214589984.60463801</v>
      </c>
      <c r="T80" s="329">
        <v>41277534.251459099</v>
      </c>
      <c r="U80" s="329">
        <v>213200833.64747399</v>
      </c>
      <c r="V80" s="329">
        <v>201615420.476441</v>
      </c>
      <c r="W80" s="329">
        <v>291546425.69170499</v>
      </c>
      <c r="X80" s="329">
        <v>-114558556.993633</v>
      </c>
    </row>
    <row r="81" spans="1:24" x14ac:dyDescent="0.25">
      <c r="A81" s="327" t="s">
        <v>264</v>
      </c>
      <c r="B81" s="329">
        <v>7323757378.5335798</v>
      </c>
      <c r="C81" s="329">
        <v>354237000</v>
      </c>
      <c r="D81" s="329">
        <v>6969520378.5335798</v>
      </c>
      <c r="E81" s="329">
        <v>297718553.19165403</v>
      </c>
      <c r="F81" s="329">
        <v>366571544.26736099</v>
      </c>
      <c r="G81" s="329">
        <v>90552019.774356306</v>
      </c>
      <c r="H81" s="329">
        <v>442737128.25417101</v>
      </c>
      <c r="I81" s="329">
        <v>1313050641.6528101</v>
      </c>
      <c r="J81" s="329">
        <v>1094689172.0653501</v>
      </c>
      <c r="K81" s="329">
        <v>508523801.92032301</v>
      </c>
      <c r="L81" s="329">
        <v>195012150.67703301</v>
      </c>
      <c r="M81" s="329">
        <v>183001647.69899899</v>
      </c>
      <c r="N81" s="329">
        <v>752778467.59458804</v>
      </c>
      <c r="O81" s="329">
        <v>281249206.37737298</v>
      </c>
      <c r="P81" s="329">
        <v>24003561.854288701</v>
      </c>
      <c r="Q81" s="329">
        <v>204740447.55045399</v>
      </c>
      <c r="R81" s="329">
        <v>367851223.48444802</v>
      </c>
      <c r="S81" s="329">
        <v>221400797.62778899</v>
      </c>
      <c r="T81" s="329">
        <v>30627961.575045899</v>
      </c>
      <c r="U81" s="329">
        <v>199954812.81271201</v>
      </c>
      <c r="V81" s="329">
        <v>203580624.09527901</v>
      </c>
      <c r="W81" s="329">
        <v>310638163.666857</v>
      </c>
      <c r="X81" s="329">
        <v>-119161547.60731301</v>
      </c>
    </row>
    <row r="82" spans="1:24" x14ac:dyDescent="0.25">
      <c r="A82" s="327" t="s">
        <v>172</v>
      </c>
      <c r="B82" s="329">
        <v>7293566440.6618004</v>
      </c>
      <c r="C82" s="329">
        <v>404049595.66666698</v>
      </c>
      <c r="D82" s="329">
        <v>6889516844.9951296</v>
      </c>
      <c r="E82" s="329">
        <v>265386930.343676</v>
      </c>
      <c r="F82" s="329">
        <v>451653638.63718802</v>
      </c>
      <c r="G82" s="329">
        <v>92061350.011320904</v>
      </c>
      <c r="H82" s="329">
        <v>452757335.87592</v>
      </c>
      <c r="I82" s="329">
        <v>1311599918.62291</v>
      </c>
      <c r="J82" s="329">
        <v>1027869586.51695</v>
      </c>
      <c r="K82" s="329">
        <v>491616154.04815298</v>
      </c>
      <c r="L82" s="329">
        <v>178834997.91145799</v>
      </c>
      <c r="M82" s="329">
        <v>191934643.01186299</v>
      </c>
      <c r="N82" s="329">
        <v>775363639.94750905</v>
      </c>
      <c r="O82" s="329">
        <v>230604307.75881001</v>
      </c>
      <c r="P82" s="329">
        <v>24861104.355007902</v>
      </c>
      <c r="Q82" s="329">
        <v>188475623.37091601</v>
      </c>
      <c r="R82" s="329">
        <v>360324733.92931801</v>
      </c>
      <c r="S82" s="329">
        <v>223846235.57416499</v>
      </c>
      <c r="T82" s="329">
        <v>23110422.199459199</v>
      </c>
      <c r="U82" s="329">
        <v>209590451.72007099</v>
      </c>
      <c r="V82" s="329">
        <v>201913480.533869</v>
      </c>
      <c r="W82" s="329">
        <v>317055036.02776098</v>
      </c>
      <c r="X82" s="329">
        <v>-129342745.401188</v>
      </c>
    </row>
    <row r="83" spans="1:24" x14ac:dyDescent="0.25">
      <c r="A83" s="327" t="s">
        <v>173</v>
      </c>
      <c r="B83" s="329">
        <v>7441941993.3273697</v>
      </c>
      <c r="C83" s="329">
        <v>382496227</v>
      </c>
      <c r="D83" s="329">
        <v>7059445766.3273697</v>
      </c>
      <c r="E83" s="329">
        <v>290964842.54573798</v>
      </c>
      <c r="F83" s="329">
        <v>397588897.80932498</v>
      </c>
      <c r="G83" s="329">
        <v>93953473.057992101</v>
      </c>
      <c r="H83" s="329">
        <v>477839463.64017099</v>
      </c>
      <c r="I83" s="329">
        <v>1334228275.41553</v>
      </c>
      <c r="J83" s="329">
        <v>1068320164.82368</v>
      </c>
      <c r="K83" s="329">
        <v>509307755.38964897</v>
      </c>
      <c r="L83" s="329">
        <v>202384120.29369801</v>
      </c>
      <c r="M83" s="329">
        <v>197341866.61505201</v>
      </c>
      <c r="N83" s="329">
        <v>786400841.27313602</v>
      </c>
      <c r="O83" s="329">
        <v>245754175.232737</v>
      </c>
      <c r="P83" s="329">
        <v>25948356.034480799</v>
      </c>
      <c r="Q83" s="329">
        <v>190583423.61188301</v>
      </c>
      <c r="R83" s="329">
        <v>372395784.68572098</v>
      </c>
      <c r="S83" s="329">
        <v>221588479.34579</v>
      </c>
      <c r="T83" s="329">
        <v>27103443.908770099</v>
      </c>
      <c r="U83" s="329">
        <v>215926837.652924</v>
      </c>
      <c r="V83" s="329">
        <v>206852975.953556</v>
      </c>
      <c r="W83" s="329">
        <v>326539487.58797902</v>
      </c>
      <c r="X83" s="329">
        <v>-131576898.55043501</v>
      </c>
    </row>
    <row r="84" spans="1:24" x14ac:dyDescent="0.25">
      <c r="A84" s="327" t="s">
        <v>174</v>
      </c>
      <c r="B84" s="329">
        <v>7550988585.3565397</v>
      </c>
      <c r="C84" s="329">
        <v>396335043.33333302</v>
      </c>
      <c r="D84" s="329">
        <v>7154653542.0232096</v>
      </c>
      <c r="E84" s="329">
        <v>269209059.26201302</v>
      </c>
      <c r="F84" s="329">
        <v>444367859.04579198</v>
      </c>
      <c r="G84" s="329">
        <v>95440098.038288802</v>
      </c>
      <c r="H84" s="329">
        <v>476475587.76335102</v>
      </c>
      <c r="I84" s="329">
        <v>1341582289.93537</v>
      </c>
      <c r="J84" s="329">
        <v>1086969853.2644899</v>
      </c>
      <c r="K84" s="329">
        <v>521059946.69420397</v>
      </c>
      <c r="L84" s="329">
        <v>202223952.45731199</v>
      </c>
      <c r="M84" s="329">
        <v>189732529.438216</v>
      </c>
      <c r="N84" s="329">
        <v>804304631.46911597</v>
      </c>
      <c r="O84" s="329">
        <v>250010102.55029801</v>
      </c>
      <c r="P84" s="329">
        <v>27107582.821311299</v>
      </c>
      <c r="Q84" s="329">
        <v>191803585.179737</v>
      </c>
      <c r="R84" s="329">
        <v>376646323.100752</v>
      </c>
      <c r="S84" s="329">
        <v>221528721.74086201</v>
      </c>
      <c r="T84" s="329">
        <v>41920315.589334898</v>
      </c>
      <c r="U84" s="329">
        <v>218440304.99287999</v>
      </c>
      <c r="V84" s="329">
        <v>207728852.39562199</v>
      </c>
      <c r="W84" s="329">
        <v>305834321.05418301</v>
      </c>
      <c r="X84" s="329">
        <v>-117732374.769931</v>
      </c>
    </row>
    <row r="85" spans="1:24" x14ac:dyDescent="0.25">
      <c r="A85" s="327" t="s">
        <v>175</v>
      </c>
      <c r="B85" s="329">
        <v>7936716512.32096</v>
      </c>
      <c r="C85" s="329">
        <v>389239601.66666698</v>
      </c>
      <c r="D85" s="329">
        <v>7547476910.6542902</v>
      </c>
      <c r="E85" s="329">
        <v>317445059.84857303</v>
      </c>
      <c r="F85" s="329">
        <v>479170244.50769597</v>
      </c>
      <c r="G85" s="329">
        <v>99910522.892398298</v>
      </c>
      <c r="H85" s="329">
        <v>473796164.72055799</v>
      </c>
      <c r="I85" s="329">
        <v>1394122580.0262001</v>
      </c>
      <c r="J85" s="329">
        <v>1187958367.3948801</v>
      </c>
      <c r="K85" s="329">
        <v>537893555.86799395</v>
      </c>
      <c r="L85" s="329">
        <v>213327893.337531</v>
      </c>
      <c r="M85" s="329">
        <v>194472348.93486899</v>
      </c>
      <c r="N85" s="329">
        <v>818987623.310238</v>
      </c>
      <c r="O85" s="329">
        <v>309144506.45815599</v>
      </c>
      <c r="P85" s="329">
        <v>27934488.7892</v>
      </c>
      <c r="Q85" s="329">
        <v>208750351.837464</v>
      </c>
      <c r="R85" s="329">
        <v>396167622.28421003</v>
      </c>
      <c r="S85" s="329">
        <v>226247767.339183</v>
      </c>
      <c r="T85" s="329">
        <v>29979946.3024358</v>
      </c>
      <c r="U85" s="329">
        <v>206064981.63412499</v>
      </c>
      <c r="V85" s="329">
        <v>209949527.11695299</v>
      </c>
      <c r="W85" s="329">
        <v>319050363.33007699</v>
      </c>
      <c r="X85" s="329">
        <v>-102897005.278446</v>
      </c>
    </row>
    <row r="86" spans="1:24" x14ac:dyDescent="0.25">
      <c r="A86" s="327" t="s">
        <v>184</v>
      </c>
      <c r="B86" s="329">
        <v>8053207804.6733103</v>
      </c>
      <c r="C86" s="329">
        <v>408361522.66666698</v>
      </c>
      <c r="D86" s="329">
        <v>7644846282.00665</v>
      </c>
      <c r="E86" s="329">
        <v>307715407.69788301</v>
      </c>
      <c r="F86" s="329">
        <v>510761917.02896798</v>
      </c>
      <c r="G86" s="329">
        <v>104340146.176036</v>
      </c>
      <c r="H86" s="329">
        <v>505682454.15367001</v>
      </c>
      <c r="I86" s="329">
        <v>1444246300.61116</v>
      </c>
      <c r="J86" s="329">
        <v>1152754732.79971</v>
      </c>
      <c r="K86" s="329">
        <v>542820353.46690702</v>
      </c>
      <c r="L86" s="329">
        <v>208524038.01206699</v>
      </c>
      <c r="M86" s="329">
        <v>193354808.73135999</v>
      </c>
      <c r="N86" s="329">
        <v>855552313.02198303</v>
      </c>
      <c r="O86" s="329">
        <v>257604382.959355</v>
      </c>
      <c r="P86" s="329">
        <v>27821198.088161401</v>
      </c>
      <c r="Q86" s="329">
        <v>198746857.35347101</v>
      </c>
      <c r="R86" s="329">
        <v>385968488.236812</v>
      </c>
      <c r="S86" s="329">
        <v>237942796.50116801</v>
      </c>
      <c r="T86" s="329">
        <v>25152503.790852301</v>
      </c>
      <c r="U86" s="329">
        <v>222300579.33115199</v>
      </c>
      <c r="V86" s="329">
        <v>212451888.63469401</v>
      </c>
      <c r="W86" s="329">
        <v>329998006.91311002</v>
      </c>
      <c r="X86" s="329">
        <v>-78892891.501874104</v>
      </c>
    </row>
    <row r="87" spans="1:24" x14ac:dyDescent="0.25">
      <c r="A87" s="327" t="s">
        <v>185</v>
      </c>
      <c r="B87" s="329">
        <v>8500382362.0687904</v>
      </c>
      <c r="C87" s="329">
        <v>395628154.66666698</v>
      </c>
      <c r="D87" s="329">
        <v>8104754207.4021301</v>
      </c>
      <c r="E87" s="329">
        <v>313627806.68706101</v>
      </c>
      <c r="F87" s="329">
        <v>599422439.39897799</v>
      </c>
      <c r="G87" s="329">
        <v>111851975.934423</v>
      </c>
      <c r="H87" s="329">
        <v>549110191.54780495</v>
      </c>
      <c r="I87" s="329">
        <v>1522142359.03389</v>
      </c>
      <c r="J87" s="329">
        <v>1227751578.4840701</v>
      </c>
      <c r="K87" s="329">
        <v>559434591.17912197</v>
      </c>
      <c r="L87" s="329">
        <v>232193557.95280299</v>
      </c>
      <c r="M87" s="329">
        <v>211488550.29198799</v>
      </c>
      <c r="N87" s="329">
        <v>878102475.08932602</v>
      </c>
      <c r="O87" s="329">
        <v>279120076.57123703</v>
      </c>
      <c r="P87" s="329">
        <v>31170209.7419421</v>
      </c>
      <c r="Q87" s="329">
        <v>206059675.68712899</v>
      </c>
      <c r="R87" s="329">
        <v>397304766.01114398</v>
      </c>
      <c r="S87" s="329">
        <v>234359185.726762</v>
      </c>
      <c r="T87" s="329">
        <v>28516691.8641675</v>
      </c>
      <c r="U87" s="329">
        <v>228283779.335944</v>
      </c>
      <c r="V87" s="329">
        <v>219888160.82598501</v>
      </c>
      <c r="W87" s="329">
        <v>342591735.02001703</v>
      </c>
      <c r="X87" s="329">
        <v>-67665598.981670693</v>
      </c>
    </row>
    <row r="88" spans="1:24" x14ac:dyDescent="0.25">
      <c r="A88" s="327" t="s">
        <v>186</v>
      </c>
      <c r="B88" s="329">
        <v>8683442092.1896992</v>
      </c>
      <c r="C88" s="329">
        <v>368567643.66666698</v>
      </c>
      <c r="D88" s="329">
        <v>8314874448.5230303</v>
      </c>
      <c r="E88" s="329">
        <v>287575176.78132302</v>
      </c>
      <c r="F88" s="329">
        <v>632135408.31045198</v>
      </c>
      <c r="G88" s="329">
        <v>124525368.27878501</v>
      </c>
      <c r="H88" s="329">
        <v>572021309.76345801</v>
      </c>
      <c r="I88" s="329">
        <v>1562780305.4540401</v>
      </c>
      <c r="J88" s="329">
        <v>1267493796.78708</v>
      </c>
      <c r="K88" s="329">
        <v>580322716.87810695</v>
      </c>
      <c r="L88" s="329">
        <v>240640175.95424601</v>
      </c>
      <c r="M88" s="329">
        <v>236753257.71525401</v>
      </c>
      <c r="N88" s="329">
        <v>895255720.92553103</v>
      </c>
      <c r="O88" s="329">
        <v>285348409.40852398</v>
      </c>
      <c r="P88" s="329">
        <v>32665656.104430702</v>
      </c>
      <c r="Q88" s="329">
        <v>206765091.129006</v>
      </c>
      <c r="R88" s="329">
        <v>396515687.65202898</v>
      </c>
      <c r="S88" s="329">
        <v>241654546.46154699</v>
      </c>
      <c r="T88" s="329">
        <v>44346857.206669301</v>
      </c>
      <c r="U88" s="329">
        <v>233306927.584149</v>
      </c>
      <c r="V88" s="329">
        <v>220238539.96590701</v>
      </c>
      <c r="W88" s="329">
        <v>323970667.34687299</v>
      </c>
      <c r="X88" s="329">
        <v>-69441171.184383705</v>
      </c>
    </row>
    <row r="89" spans="1:24" x14ac:dyDescent="0.25">
      <c r="A89" s="327" t="s">
        <v>187</v>
      </c>
      <c r="B89" s="329">
        <v>9062260620.7341499</v>
      </c>
      <c r="C89" s="329">
        <v>388284578.66666698</v>
      </c>
      <c r="D89" s="329">
        <v>8673976042.0674801</v>
      </c>
      <c r="E89" s="329">
        <v>352840272.83301598</v>
      </c>
      <c r="F89" s="329">
        <v>614708291.26160097</v>
      </c>
      <c r="G89" s="329">
        <v>123902209.610755</v>
      </c>
      <c r="H89" s="329">
        <v>586384828.53506601</v>
      </c>
      <c r="I89" s="329">
        <v>1589662354.9009099</v>
      </c>
      <c r="J89" s="329">
        <v>1398085343.9291401</v>
      </c>
      <c r="K89" s="329">
        <v>601117718.47586405</v>
      </c>
      <c r="L89" s="329">
        <v>245036580.08088401</v>
      </c>
      <c r="M89" s="329">
        <v>249806323.261397</v>
      </c>
      <c r="N89" s="329">
        <v>903027858.96316004</v>
      </c>
      <c r="O89" s="329">
        <v>331246747.060884</v>
      </c>
      <c r="P89" s="329">
        <v>32491320.0654657</v>
      </c>
      <c r="Q89" s="329">
        <v>235560507.830394</v>
      </c>
      <c r="R89" s="329">
        <v>419267358.10001397</v>
      </c>
      <c r="S89" s="329">
        <v>249696939.31052399</v>
      </c>
      <c r="T89" s="329">
        <v>31496631.138310902</v>
      </c>
      <c r="U89" s="329">
        <v>226935965.74875501</v>
      </c>
      <c r="V89" s="329">
        <v>224989058.57341301</v>
      </c>
      <c r="W89" s="329">
        <v>340277526.72000003</v>
      </c>
      <c r="X89" s="329">
        <v>-82557794.332071498</v>
      </c>
    </row>
    <row r="90" spans="1:24" x14ac:dyDescent="0.25">
      <c r="A90" s="327" t="s">
        <v>196</v>
      </c>
      <c r="B90" s="329">
        <v>8752297899.5301304</v>
      </c>
      <c r="C90" s="329">
        <v>405074780.33333302</v>
      </c>
      <c r="D90" s="329">
        <v>8347223119.1968002</v>
      </c>
      <c r="E90" s="329">
        <v>317747991.27774203</v>
      </c>
      <c r="F90" s="329">
        <v>563622707.43979597</v>
      </c>
      <c r="G90" s="329">
        <v>124736849.65360001</v>
      </c>
      <c r="H90" s="329">
        <v>570405236.42152703</v>
      </c>
      <c r="I90" s="329">
        <v>1552839250.082</v>
      </c>
      <c r="J90" s="329">
        <v>1273767551.29546</v>
      </c>
      <c r="K90" s="329">
        <v>584666119.60980201</v>
      </c>
      <c r="L90" s="329">
        <v>243019645.23248601</v>
      </c>
      <c r="M90" s="329">
        <v>267284983.852644</v>
      </c>
      <c r="N90" s="329">
        <v>937079430.30476999</v>
      </c>
      <c r="O90" s="329">
        <v>289315105.327021</v>
      </c>
      <c r="P90" s="329">
        <v>31549752.080502499</v>
      </c>
      <c r="Q90" s="329">
        <v>198085270.24930501</v>
      </c>
      <c r="R90" s="329">
        <v>416748712.64835101</v>
      </c>
      <c r="S90" s="329">
        <v>252751110.61521</v>
      </c>
      <c r="T90" s="329">
        <v>26361535.372732401</v>
      </c>
      <c r="U90" s="329">
        <v>239211600.033591</v>
      </c>
      <c r="V90" s="329">
        <v>225039128.381457</v>
      </c>
      <c r="W90" s="329">
        <v>344533909.13590503</v>
      </c>
      <c r="X90" s="329">
        <v>-111542769.81710599</v>
      </c>
    </row>
    <row r="91" spans="1:24" x14ac:dyDescent="0.25">
      <c r="A91" s="327" t="s">
        <v>197</v>
      </c>
      <c r="B91" s="329">
        <v>9200970699.0415993</v>
      </c>
      <c r="C91" s="329">
        <v>389678634.66666698</v>
      </c>
      <c r="D91" s="329">
        <v>8811292064.3749294</v>
      </c>
      <c r="E91" s="329">
        <v>340366500.082039</v>
      </c>
      <c r="F91" s="329">
        <v>646062100.830796</v>
      </c>
      <c r="G91" s="329">
        <v>124194750.118958</v>
      </c>
      <c r="H91" s="329">
        <v>620575689.74546802</v>
      </c>
      <c r="I91" s="329">
        <v>1635750464.73071</v>
      </c>
      <c r="J91" s="329">
        <v>1364441803.66311</v>
      </c>
      <c r="K91" s="329">
        <v>614822511.30302298</v>
      </c>
      <c r="L91" s="329">
        <v>264935723.933947</v>
      </c>
      <c r="M91" s="329">
        <v>297657586.712731</v>
      </c>
      <c r="N91" s="329">
        <v>952136751.54430294</v>
      </c>
      <c r="O91" s="329">
        <v>303388095.044478</v>
      </c>
      <c r="P91" s="329">
        <v>32608982.139745899</v>
      </c>
      <c r="Q91" s="329">
        <v>218718113.77176699</v>
      </c>
      <c r="R91" s="329">
        <v>437081408.27083898</v>
      </c>
      <c r="S91" s="329">
        <v>252752956.88481399</v>
      </c>
      <c r="T91" s="329">
        <v>30249763.050744999</v>
      </c>
      <c r="U91" s="329">
        <v>238309144.06566399</v>
      </c>
      <c r="V91" s="329">
        <v>231958661.43387401</v>
      </c>
      <c r="W91" s="329">
        <v>350551784.06729198</v>
      </c>
      <c r="X91" s="329">
        <v>-145270727.019371</v>
      </c>
    </row>
    <row r="92" spans="1:24" x14ac:dyDescent="0.25">
      <c r="A92" s="327" t="s">
        <v>198</v>
      </c>
      <c r="B92" s="329">
        <v>9341422015.7485695</v>
      </c>
      <c r="C92" s="329">
        <v>386335357</v>
      </c>
      <c r="D92" s="329">
        <v>8955086658.7485695</v>
      </c>
      <c r="E92" s="329">
        <v>323827054.90701801</v>
      </c>
      <c r="F92" s="329">
        <v>700046692.05314195</v>
      </c>
      <c r="G92" s="329">
        <v>130015386.102415</v>
      </c>
      <c r="H92" s="329">
        <v>615971957.23147094</v>
      </c>
      <c r="I92" s="329">
        <v>1629699764.15797</v>
      </c>
      <c r="J92" s="329">
        <v>1385182569.0674901</v>
      </c>
      <c r="K92" s="329">
        <v>633955925.81328201</v>
      </c>
      <c r="L92" s="329">
        <v>272448698.81245202</v>
      </c>
      <c r="M92" s="329">
        <v>303775773.55790502</v>
      </c>
      <c r="N92" s="329">
        <v>968748591.68008697</v>
      </c>
      <c r="O92" s="329">
        <v>310826027.48675102</v>
      </c>
      <c r="P92" s="329">
        <v>36392510.4638329</v>
      </c>
      <c r="Q92" s="329">
        <v>239914076.22496399</v>
      </c>
      <c r="R92" s="329">
        <v>433597185.896465</v>
      </c>
      <c r="S92" s="329">
        <v>259395366.06941101</v>
      </c>
      <c r="T92" s="329">
        <v>46574070.3929611</v>
      </c>
      <c r="U92" s="329">
        <v>247649178.34329301</v>
      </c>
      <c r="V92" s="329">
        <v>232020838.00908101</v>
      </c>
      <c r="W92" s="329">
        <v>346929408.82712102</v>
      </c>
      <c r="X92" s="329">
        <v>-161884416.34854299</v>
      </c>
    </row>
    <row r="93" spans="1:24" x14ac:dyDescent="0.25">
      <c r="A93" s="327" t="s">
        <v>199</v>
      </c>
      <c r="B93" s="329">
        <v>9712259363.6125603</v>
      </c>
      <c r="C93" s="329">
        <v>401168832.66666698</v>
      </c>
      <c r="D93" s="329">
        <v>9311090530.9458904</v>
      </c>
      <c r="E93" s="329">
        <v>336690022.999394</v>
      </c>
      <c r="F93" s="329">
        <v>690321899.676265</v>
      </c>
      <c r="G93" s="329">
        <v>127091178.125027</v>
      </c>
      <c r="H93" s="329">
        <v>632359168.60153401</v>
      </c>
      <c r="I93" s="329">
        <v>1700427329.02932</v>
      </c>
      <c r="J93" s="329">
        <v>1529300239.9739299</v>
      </c>
      <c r="K93" s="329">
        <v>662068787.273893</v>
      </c>
      <c r="L93" s="329">
        <v>276396308.02111501</v>
      </c>
      <c r="M93" s="329">
        <v>302408491.87672001</v>
      </c>
      <c r="N93" s="329">
        <v>975912670.47083902</v>
      </c>
      <c r="O93" s="329">
        <v>351149660.14174998</v>
      </c>
      <c r="P93" s="329">
        <v>36196155.315918699</v>
      </c>
      <c r="Q93" s="329">
        <v>264349323.75396299</v>
      </c>
      <c r="R93" s="329">
        <v>461507573.18434501</v>
      </c>
      <c r="S93" s="329">
        <v>264789170.43056601</v>
      </c>
      <c r="T93" s="329">
        <v>33146455.1835615</v>
      </c>
      <c r="U93" s="329">
        <v>226359777.55745199</v>
      </c>
      <c r="V93" s="329">
        <v>237119900.175589</v>
      </c>
      <c r="W93" s="329">
        <v>371613157.96968299</v>
      </c>
      <c r="X93" s="329">
        <v>-168116738.81498</v>
      </c>
    </row>
    <row r="94" spans="1:24" x14ac:dyDescent="0.25">
      <c r="A94" s="327" t="s">
        <v>208</v>
      </c>
      <c r="B94" s="329">
        <v>9791420401.5442696</v>
      </c>
      <c r="C94" s="329">
        <v>426912131</v>
      </c>
      <c r="D94" s="329">
        <v>9364508270.5442696</v>
      </c>
      <c r="E94" s="329">
        <v>347386681.354617</v>
      </c>
      <c r="F94" s="329">
        <v>763158684.93924403</v>
      </c>
      <c r="G94" s="329">
        <v>139673864.46439901</v>
      </c>
      <c r="H94" s="329">
        <v>652094654.06321597</v>
      </c>
      <c r="I94" s="329">
        <v>1743361599.39554</v>
      </c>
      <c r="J94" s="329">
        <v>1465695235.6473701</v>
      </c>
      <c r="K94" s="329">
        <v>659354007.52044702</v>
      </c>
      <c r="L94" s="329">
        <v>269304722.51435798</v>
      </c>
      <c r="M94" s="329">
        <v>300434925.15881503</v>
      </c>
      <c r="N94" s="329">
        <v>1026052248.31754</v>
      </c>
      <c r="O94" s="329">
        <v>299083167.99619102</v>
      </c>
      <c r="P94" s="329">
        <v>38158995.896107301</v>
      </c>
      <c r="Q94" s="329">
        <v>217342145.587275</v>
      </c>
      <c r="R94" s="329">
        <v>457057564.48901802</v>
      </c>
      <c r="S94" s="329">
        <v>269224553.12320399</v>
      </c>
      <c r="T94" s="329">
        <v>27814331.4096907</v>
      </c>
      <c r="U94" s="329">
        <v>244777029.98239499</v>
      </c>
      <c r="V94" s="329">
        <v>237920053.30815801</v>
      </c>
      <c r="W94" s="329">
        <v>373726871.392461</v>
      </c>
      <c r="X94" s="329">
        <v>-167113066.015773</v>
      </c>
    </row>
    <row r="95" spans="1:24" x14ac:dyDescent="0.25">
      <c r="A95" s="327" t="s">
        <v>209</v>
      </c>
      <c r="B95" s="329">
        <v>10406234704.017</v>
      </c>
      <c r="C95" s="329">
        <v>405664272</v>
      </c>
      <c r="D95" s="329">
        <v>10000570432.017</v>
      </c>
      <c r="E95" s="329">
        <v>377406592.43517101</v>
      </c>
      <c r="F95" s="329">
        <v>922007644.17937601</v>
      </c>
      <c r="G95" s="329">
        <v>140430950.80378899</v>
      </c>
      <c r="H95" s="329">
        <v>722631842.46792603</v>
      </c>
      <c r="I95" s="329">
        <v>1874778920.72843</v>
      </c>
      <c r="J95" s="329">
        <v>1525074583.3777299</v>
      </c>
      <c r="K95" s="329">
        <v>692857363.76942897</v>
      </c>
      <c r="L95" s="329">
        <v>299907985.09645998</v>
      </c>
      <c r="M95" s="329">
        <v>323972900.970734</v>
      </c>
      <c r="N95" s="329">
        <v>1046992853.22548</v>
      </c>
      <c r="O95" s="329">
        <v>313670137.83007598</v>
      </c>
      <c r="P95" s="329">
        <v>38801163.669883899</v>
      </c>
      <c r="Q95" s="329">
        <v>232722415.57754099</v>
      </c>
      <c r="R95" s="329">
        <v>466521658.756033</v>
      </c>
      <c r="S95" s="329">
        <v>275251204.93724602</v>
      </c>
      <c r="T95" s="329">
        <v>32890052.3475959</v>
      </c>
      <c r="U95" s="329">
        <v>250796645.85075</v>
      </c>
      <c r="V95" s="329">
        <v>249516745.37402299</v>
      </c>
      <c r="W95" s="329">
        <v>392725957.470783</v>
      </c>
      <c r="X95" s="329">
        <v>-178387186.85143301</v>
      </c>
    </row>
    <row r="96" spans="1:24" x14ac:dyDescent="0.25">
      <c r="A96" s="327" t="s">
        <v>210</v>
      </c>
      <c r="B96" s="329">
        <v>10541063146.618999</v>
      </c>
      <c r="C96" s="329">
        <v>377790394.33333302</v>
      </c>
      <c r="D96" s="329">
        <v>10163272752.2857</v>
      </c>
      <c r="E96" s="329">
        <v>322258185.14977002</v>
      </c>
      <c r="F96" s="329">
        <v>931060959.58194697</v>
      </c>
      <c r="G96" s="329">
        <v>154430321.27752599</v>
      </c>
      <c r="H96" s="329">
        <v>730723785.54347301</v>
      </c>
      <c r="I96" s="329">
        <v>1909724273.35993</v>
      </c>
      <c r="J96" s="329">
        <v>1543471814.46369</v>
      </c>
      <c r="K96" s="329">
        <v>703084895.03993702</v>
      </c>
      <c r="L96" s="329">
        <v>310067796.12205899</v>
      </c>
      <c r="M96" s="329">
        <v>327214870.52391797</v>
      </c>
      <c r="N96" s="329">
        <v>1065293859.53596</v>
      </c>
      <c r="O96" s="329">
        <v>334638463.91101998</v>
      </c>
      <c r="P96" s="329">
        <v>49559589.380669899</v>
      </c>
      <c r="Q96" s="329">
        <v>258554461.22892699</v>
      </c>
      <c r="R96" s="329">
        <v>478555683.738711</v>
      </c>
      <c r="S96" s="329">
        <v>290311243.89883798</v>
      </c>
      <c r="T96" s="329">
        <v>51106255.252165899</v>
      </c>
      <c r="U96" s="329">
        <v>252388654.47050101</v>
      </c>
      <c r="V96" s="329">
        <v>251863572.25272799</v>
      </c>
      <c r="W96" s="329">
        <v>377531326.73191398</v>
      </c>
      <c r="X96" s="329">
        <v>-178567259.177977</v>
      </c>
    </row>
    <row r="97" spans="1:24" x14ac:dyDescent="0.25">
      <c r="A97" s="327" t="s">
        <v>211</v>
      </c>
      <c r="B97" s="329">
        <v>10777645653.640301</v>
      </c>
      <c r="C97" s="329">
        <v>393517694.33333302</v>
      </c>
      <c r="D97" s="329">
        <v>10384127959.3069</v>
      </c>
      <c r="E97" s="329">
        <v>416250255.21436298</v>
      </c>
      <c r="F97" s="329">
        <v>799400715.29943299</v>
      </c>
      <c r="G97" s="329">
        <v>153467795.454285</v>
      </c>
      <c r="H97" s="329">
        <v>730606181.92538404</v>
      </c>
      <c r="I97" s="329">
        <v>1928315010.5161099</v>
      </c>
      <c r="J97" s="329">
        <v>1651200714.5112</v>
      </c>
      <c r="K97" s="329">
        <v>719527637.67018604</v>
      </c>
      <c r="L97" s="329">
        <v>316762584.26712298</v>
      </c>
      <c r="M97" s="329">
        <v>339396519.346533</v>
      </c>
      <c r="N97" s="329">
        <v>1065814338.92103</v>
      </c>
      <c r="O97" s="329">
        <v>392444450.26271302</v>
      </c>
      <c r="P97" s="329">
        <v>40721059.0533389</v>
      </c>
      <c r="Q97" s="329">
        <v>286172781.60625702</v>
      </c>
      <c r="R97" s="329">
        <v>497651789.01623899</v>
      </c>
      <c r="S97" s="329">
        <v>288870466.040712</v>
      </c>
      <c r="T97" s="329">
        <v>36216256.990547597</v>
      </c>
      <c r="U97" s="329">
        <v>250090365.696354</v>
      </c>
      <c r="V97" s="329">
        <v>250306949.06509101</v>
      </c>
      <c r="W97" s="329">
        <v>402898296.40484202</v>
      </c>
      <c r="X97" s="329">
        <v>-181986207.954817</v>
      </c>
    </row>
    <row r="98" spans="1:24" x14ac:dyDescent="0.25">
      <c r="A98" s="327" t="s">
        <v>220</v>
      </c>
      <c r="B98" s="329">
        <v>10700503648.7861</v>
      </c>
      <c r="C98" s="329">
        <v>463463205.33333302</v>
      </c>
      <c r="D98" s="329">
        <v>10237040443.452801</v>
      </c>
      <c r="E98" s="329">
        <v>372776172.66577601</v>
      </c>
      <c r="F98" s="329">
        <v>815916140.21602094</v>
      </c>
      <c r="G98" s="329">
        <v>150428043.84865001</v>
      </c>
      <c r="H98" s="329">
        <v>744774715.41433704</v>
      </c>
      <c r="I98" s="329">
        <v>1948120714.8466201</v>
      </c>
      <c r="J98" s="329">
        <v>1578508546.3874099</v>
      </c>
      <c r="K98" s="329">
        <v>706266252.23834205</v>
      </c>
      <c r="L98" s="329">
        <v>325737814.36852002</v>
      </c>
      <c r="M98" s="329">
        <v>348902263.58797699</v>
      </c>
      <c r="N98" s="329">
        <v>1095396645.64815</v>
      </c>
      <c r="O98" s="329">
        <v>318768938.21831298</v>
      </c>
      <c r="P98" s="329">
        <v>37148462.210317299</v>
      </c>
      <c r="Q98" s="329">
        <v>230699814.96727699</v>
      </c>
      <c r="R98" s="329">
        <v>495129855.05097997</v>
      </c>
      <c r="S98" s="329">
        <v>302681641.09328598</v>
      </c>
      <c r="T98" s="329">
        <v>31067948.765692499</v>
      </c>
      <c r="U98" s="329">
        <v>266224332.54963401</v>
      </c>
      <c r="V98" s="329">
        <v>255894526.77692601</v>
      </c>
      <c r="W98" s="329">
        <v>397438952.20095301</v>
      </c>
      <c r="X98" s="329">
        <v>-184841337.602402</v>
      </c>
    </row>
    <row r="99" spans="1:24" x14ac:dyDescent="0.25">
      <c r="A99" s="327" t="s">
        <v>221</v>
      </c>
      <c r="B99" s="329">
        <v>11215961289.305599</v>
      </c>
      <c r="C99" s="329">
        <v>428067880.33333302</v>
      </c>
      <c r="D99" s="329">
        <v>10787893408.9722</v>
      </c>
      <c r="E99" s="329">
        <v>414053542.59204602</v>
      </c>
      <c r="F99" s="329">
        <v>952107895.07597399</v>
      </c>
      <c r="G99" s="329">
        <v>154346414.46419501</v>
      </c>
      <c r="H99" s="329">
        <v>777072664.90620399</v>
      </c>
      <c r="I99" s="329">
        <v>2014982843.3589499</v>
      </c>
      <c r="J99" s="329">
        <v>1668947037.34935</v>
      </c>
      <c r="K99" s="329">
        <v>736467302.58554697</v>
      </c>
      <c r="L99" s="329">
        <v>353857097.89335001</v>
      </c>
      <c r="M99" s="329">
        <v>384872291.096412</v>
      </c>
      <c r="N99" s="329">
        <v>1112793116.8947301</v>
      </c>
      <c r="O99" s="329">
        <v>334155677.98734802</v>
      </c>
      <c r="P99" s="329">
        <v>38670503.6578274</v>
      </c>
      <c r="Q99" s="329">
        <v>244914575.94476399</v>
      </c>
      <c r="R99" s="329">
        <v>507999214.82138401</v>
      </c>
      <c r="S99" s="329">
        <v>307931024.92407602</v>
      </c>
      <c r="T99" s="329">
        <v>36205920.456347197</v>
      </c>
      <c r="U99" s="329">
        <v>265349819.39660299</v>
      </c>
      <c r="V99" s="329">
        <v>269025019.57621801</v>
      </c>
      <c r="W99" s="329">
        <v>414846452.35471398</v>
      </c>
      <c r="X99" s="329">
        <v>-200705006.36381099</v>
      </c>
    </row>
    <row r="100" spans="1:24" x14ac:dyDescent="0.25">
      <c r="A100" s="327" t="s">
        <v>222</v>
      </c>
      <c r="B100" s="329">
        <v>11429839722.246599</v>
      </c>
      <c r="C100" s="329">
        <v>413275438.33333302</v>
      </c>
      <c r="D100" s="329">
        <v>11016564283.9133</v>
      </c>
      <c r="E100" s="329">
        <v>362139968.13585198</v>
      </c>
      <c r="F100" s="329">
        <v>1026532640.2124701</v>
      </c>
      <c r="G100" s="329">
        <v>171692784.05852401</v>
      </c>
      <c r="H100" s="329">
        <v>770943276.61859798</v>
      </c>
      <c r="I100" s="329">
        <v>2030519504.4669399</v>
      </c>
      <c r="J100" s="329">
        <v>1702918606.36568</v>
      </c>
      <c r="K100" s="329">
        <v>750557734.83719802</v>
      </c>
      <c r="L100" s="329">
        <v>370584671.43133497</v>
      </c>
      <c r="M100" s="329">
        <v>400251114.93709701</v>
      </c>
      <c r="N100" s="329">
        <v>1136497146.7758901</v>
      </c>
      <c r="O100" s="329">
        <v>352611386.53739703</v>
      </c>
      <c r="P100" s="329">
        <v>48608866.959358498</v>
      </c>
      <c r="Q100" s="329">
        <v>281557002.58497697</v>
      </c>
      <c r="R100" s="329">
        <v>510799799.73387498</v>
      </c>
      <c r="S100" s="329">
        <v>313432670.32968003</v>
      </c>
      <c r="T100" s="329">
        <v>54957577.4365758</v>
      </c>
      <c r="U100" s="329">
        <v>264874313.427398</v>
      </c>
      <c r="V100" s="329">
        <v>271965793.46882498</v>
      </c>
      <c r="W100" s="329">
        <v>409063499.477593</v>
      </c>
      <c r="X100" s="329">
        <v>-213944073.88196501</v>
      </c>
    </row>
    <row r="101" spans="1:24" x14ac:dyDescent="0.25">
      <c r="A101" s="327" t="s">
        <v>223</v>
      </c>
      <c r="B101" s="329">
        <v>11937040846.9058</v>
      </c>
      <c r="C101" s="329">
        <v>440665868.33333302</v>
      </c>
      <c r="D101" s="329">
        <v>11496374978.5725</v>
      </c>
      <c r="E101" s="329">
        <v>436687995.517106</v>
      </c>
      <c r="F101" s="329">
        <v>1121275892.4955299</v>
      </c>
      <c r="G101" s="329">
        <v>181531957.62863201</v>
      </c>
      <c r="H101" s="329">
        <v>792220403.06086099</v>
      </c>
      <c r="I101" s="329">
        <v>2024016309.3274901</v>
      </c>
      <c r="J101" s="329">
        <v>1806153393.8975599</v>
      </c>
      <c r="K101" s="329">
        <v>771748798.33891201</v>
      </c>
      <c r="L101" s="329">
        <v>358893552.30679399</v>
      </c>
      <c r="M101" s="329">
        <v>405771730.37851399</v>
      </c>
      <c r="N101" s="329">
        <v>1147034974.6812301</v>
      </c>
      <c r="O101" s="329">
        <v>435166809.25694299</v>
      </c>
      <c r="P101" s="329">
        <v>43501043.172496803</v>
      </c>
      <c r="Q101" s="329">
        <v>313301666.50298297</v>
      </c>
      <c r="R101" s="329">
        <v>545719126.39376104</v>
      </c>
      <c r="S101" s="329">
        <v>314175079.65295899</v>
      </c>
      <c r="T101" s="329">
        <v>39090365.3413845</v>
      </c>
      <c r="U101" s="329">
        <v>262409510.62636399</v>
      </c>
      <c r="V101" s="329">
        <v>268232004.178031</v>
      </c>
      <c r="W101" s="329">
        <v>444647431.96674001</v>
      </c>
      <c r="X101" s="329">
        <v>-215203066.151822</v>
      </c>
    </row>
    <row r="102" spans="1:24" x14ac:dyDescent="0.25">
      <c r="A102" s="327" t="s">
        <v>273</v>
      </c>
      <c r="B102" s="329">
        <v>11655391996.7255</v>
      </c>
      <c r="C102" s="329">
        <v>364376186.73333299</v>
      </c>
      <c r="D102" s="329">
        <v>11291015809.9921</v>
      </c>
      <c r="E102" s="329">
        <v>386940885.386226</v>
      </c>
      <c r="F102" s="329">
        <v>1213031802.83096</v>
      </c>
      <c r="G102" s="329">
        <v>177512726.92904201</v>
      </c>
      <c r="H102" s="329">
        <v>812071958.62896705</v>
      </c>
      <c r="I102" s="329">
        <v>2010632315.6227601</v>
      </c>
      <c r="J102" s="329">
        <v>1726949930.4902699</v>
      </c>
      <c r="K102" s="329">
        <v>755535915.66301894</v>
      </c>
      <c r="L102" s="329">
        <v>344697715.24015999</v>
      </c>
      <c r="M102" s="329">
        <v>397223945.41612399</v>
      </c>
      <c r="N102" s="329">
        <v>1177335549.9279399</v>
      </c>
      <c r="O102" s="329">
        <v>333534681.87264901</v>
      </c>
      <c r="P102" s="329">
        <v>43997967.473166198</v>
      </c>
      <c r="Q102" s="329">
        <v>247430277.19532701</v>
      </c>
      <c r="R102" s="329">
        <v>526843847.73166502</v>
      </c>
      <c r="S102" s="329">
        <v>327660420.68679899</v>
      </c>
      <c r="T102" s="329">
        <v>32625726.1998122</v>
      </c>
      <c r="U102" s="329">
        <v>283439910.075813</v>
      </c>
      <c r="V102" s="329">
        <v>268943534.75026798</v>
      </c>
      <c r="W102" s="329">
        <v>440315369.83641201</v>
      </c>
      <c r="X102" s="329">
        <v>-215708671.96524701</v>
      </c>
    </row>
    <row r="103" spans="1:24" x14ac:dyDescent="0.25">
      <c r="A103" s="327" t="s">
        <v>232</v>
      </c>
      <c r="B103" s="329">
        <v>12406299298.629499</v>
      </c>
      <c r="C103" s="329">
        <v>301537066</v>
      </c>
      <c r="D103" s="329">
        <v>12104762232.629499</v>
      </c>
      <c r="E103" s="329">
        <v>465366477.21905297</v>
      </c>
      <c r="F103" s="329">
        <v>1399703285.46176</v>
      </c>
      <c r="G103" s="329">
        <v>183071688.03689301</v>
      </c>
      <c r="H103" s="329">
        <v>895518789.63417494</v>
      </c>
      <c r="I103" s="329">
        <v>2149318410.20437</v>
      </c>
      <c r="J103" s="329">
        <v>1860215929.78408</v>
      </c>
      <c r="K103" s="329">
        <v>777942745.63784802</v>
      </c>
      <c r="L103" s="329">
        <v>374091469.05961001</v>
      </c>
      <c r="M103" s="329">
        <v>422173512.98235297</v>
      </c>
      <c r="N103" s="329">
        <v>1192575552.44314</v>
      </c>
      <c r="O103" s="329">
        <v>354563532.70773602</v>
      </c>
      <c r="P103" s="329">
        <v>47126086.694683403</v>
      </c>
      <c r="Q103" s="329">
        <v>259960870.32617</v>
      </c>
      <c r="R103" s="329">
        <v>555481357.51347804</v>
      </c>
      <c r="S103" s="329">
        <v>334219009.01935798</v>
      </c>
      <c r="T103" s="329">
        <v>37199054.501421198</v>
      </c>
      <c r="U103" s="329">
        <v>274034790.50265402</v>
      </c>
      <c r="V103" s="329">
        <v>283343701.399782</v>
      </c>
      <c r="W103" s="329">
        <v>462535070.30873501</v>
      </c>
      <c r="X103" s="329">
        <v>-223679100.80783299</v>
      </c>
    </row>
    <row r="104" spans="1:24" x14ac:dyDescent="0.25">
      <c r="A104" s="327" t="s">
        <v>233</v>
      </c>
      <c r="B104" s="329">
        <v>12421923035.523001</v>
      </c>
      <c r="C104" s="329">
        <v>263479219</v>
      </c>
      <c r="D104" s="329">
        <v>12158443816.523001</v>
      </c>
      <c r="E104" s="329">
        <v>382646654.92409903</v>
      </c>
      <c r="F104" s="329">
        <v>1349674761.2272301</v>
      </c>
      <c r="G104" s="329">
        <v>191756161.60105401</v>
      </c>
      <c r="H104" s="329">
        <v>882898524.727916</v>
      </c>
      <c r="I104" s="329">
        <v>2134111441.11028</v>
      </c>
      <c r="J104" s="329">
        <v>1913252636.6774299</v>
      </c>
      <c r="K104" s="329">
        <v>784189842.09783304</v>
      </c>
      <c r="L104" s="329">
        <v>379395225.73081303</v>
      </c>
      <c r="M104" s="329">
        <v>420182576.53284103</v>
      </c>
      <c r="N104" s="329">
        <v>1230968500.38905</v>
      </c>
      <c r="O104" s="329">
        <v>384842969.60945398</v>
      </c>
      <c r="P104" s="329">
        <v>58843373.613218002</v>
      </c>
      <c r="Q104" s="329">
        <v>302003568.87142903</v>
      </c>
      <c r="R104" s="329">
        <v>557006614.46794403</v>
      </c>
      <c r="S104" s="329">
        <v>339698580.830621</v>
      </c>
      <c r="T104" s="329">
        <v>59473410.779018402</v>
      </c>
      <c r="U104" s="329">
        <v>274240444.50486201</v>
      </c>
      <c r="V104" s="329">
        <v>282881946.18567401</v>
      </c>
      <c r="W104" s="329">
        <v>448991897.313012</v>
      </c>
      <c r="X104" s="329">
        <v>-218615314.670748</v>
      </c>
    </row>
    <row r="105" spans="1:24" x14ac:dyDescent="0.25">
      <c r="A105" s="327" t="s">
        <v>234</v>
      </c>
      <c r="B105" s="329">
        <v>12241409991.460899</v>
      </c>
      <c r="C105" s="329">
        <v>333264228</v>
      </c>
      <c r="D105" s="329">
        <v>11908145763.460899</v>
      </c>
      <c r="E105" s="329">
        <v>496491169.076105</v>
      </c>
      <c r="F105" s="329">
        <v>823091418.48005199</v>
      </c>
      <c r="G105" s="329">
        <v>183578831.433011</v>
      </c>
      <c r="H105" s="329">
        <v>878113755.00894105</v>
      </c>
      <c r="I105" s="329">
        <v>2153103521.0625901</v>
      </c>
      <c r="J105" s="329">
        <v>1873176139.0482299</v>
      </c>
      <c r="K105" s="329">
        <v>796235608.6013</v>
      </c>
      <c r="L105" s="329">
        <v>372516081.96941602</v>
      </c>
      <c r="M105" s="329">
        <v>438911809.06868303</v>
      </c>
      <c r="N105" s="329">
        <v>1239997005.2398701</v>
      </c>
      <c r="O105" s="329">
        <v>473479803.81016099</v>
      </c>
      <c r="P105" s="329">
        <v>53222024.218932502</v>
      </c>
      <c r="Q105" s="329">
        <v>333949087.60707301</v>
      </c>
      <c r="R105" s="329">
        <v>598930488.28691304</v>
      </c>
      <c r="S105" s="329">
        <v>338053185.46322101</v>
      </c>
      <c r="T105" s="329">
        <v>40940776.5197483</v>
      </c>
      <c r="U105" s="329">
        <v>264468382.91667101</v>
      </c>
      <c r="V105" s="329">
        <v>280794353.66427499</v>
      </c>
      <c r="W105" s="329">
        <v>487415514.54184097</v>
      </c>
      <c r="X105" s="329">
        <v>-218323192.556171</v>
      </c>
    </row>
    <row r="106" spans="1:24" x14ac:dyDescent="0.25">
      <c r="A106" s="327" t="s">
        <v>364</v>
      </c>
      <c r="B106" s="329">
        <v>11360519010.955799</v>
      </c>
      <c r="C106" s="329">
        <v>563917375.33333302</v>
      </c>
      <c r="D106" s="329">
        <v>10796601635.622499</v>
      </c>
      <c r="E106" s="329">
        <v>427163550.02511501</v>
      </c>
      <c r="F106" s="329">
        <v>753875267.90879595</v>
      </c>
      <c r="G106" s="329">
        <v>147589856.505274</v>
      </c>
      <c r="H106" s="329">
        <v>822386337.33697295</v>
      </c>
      <c r="I106" s="329">
        <v>1938476027.9862599</v>
      </c>
      <c r="J106" s="329">
        <v>1590123151.33162</v>
      </c>
      <c r="K106" s="329">
        <v>728017335.05956495</v>
      </c>
      <c r="L106" s="329">
        <v>359757685.84100199</v>
      </c>
      <c r="M106" s="329">
        <v>419530875.83377498</v>
      </c>
      <c r="N106" s="329">
        <v>1146568886.8352201</v>
      </c>
      <c r="O106" s="329">
        <v>338893426.585917</v>
      </c>
      <c r="P106" s="329">
        <v>47905499.104873203</v>
      </c>
      <c r="Q106" s="329">
        <v>260328002.28671899</v>
      </c>
      <c r="R106" s="329">
        <v>593373635.49418199</v>
      </c>
      <c r="S106" s="329">
        <v>341645986.14834201</v>
      </c>
      <c r="T106" s="329">
        <v>32248868.720260002</v>
      </c>
      <c r="U106" s="329">
        <v>276359399.57197702</v>
      </c>
      <c r="V106" s="329">
        <v>277972553.54726499</v>
      </c>
      <c r="W106" s="329">
        <v>498903195.75410199</v>
      </c>
      <c r="X106" s="329">
        <v>-204517906.25472799</v>
      </c>
    </row>
    <row r="107" spans="1:24" x14ac:dyDescent="0.25">
      <c r="A107" s="327" t="s">
        <v>244</v>
      </c>
      <c r="B107" s="329">
        <v>11612184519.385</v>
      </c>
      <c r="C107" s="329">
        <v>495199692.66666698</v>
      </c>
      <c r="D107" s="329">
        <v>11116984826.7183</v>
      </c>
      <c r="E107" s="329">
        <v>499992790.84074599</v>
      </c>
      <c r="F107" s="329">
        <v>866998625.34455299</v>
      </c>
      <c r="G107" s="329">
        <v>134469140.87988299</v>
      </c>
      <c r="H107" s="329">
        <v>835712472.58348095</v>
      </c>
      <c r="I107" s="329">
        <v>1961362058.14061</v>
      </c>
      <c r="J107" s="329">
        <v>1645785429.5941701</v>
      </c>
      <c r="K107" s="329">
        <v>727174441.03318596</v>
      </c>
      <c r="L107" s="329">
        <v>396769840.02091402</v>
      </c>
      <c r="M107" s="329">
        <v>438509232.65463102</v>
      </c>
      <c r="N107" s="329">
        <v>1189199797.6322801</v>
      </c>
      <c r="O107" s="329">
        <v>351726644.97531801</v>
      </c>
      <c r="P107" s="329">
        <v>44399488.871062398</v>
      </c>
      <c r="Q107" s="329">
        <v>258201671.03775999</v>
      </c>
      <c r="R107" s="329">
        <v>516920454.23320597</v>
      </c>
      <c r="S107" s="329">
        <v>367911668.50331402</v>
      </c>
      <c r="T107" s="329">
        <v>36618344.139029197</v>
      </c>
      <c r="U107" s="329">
        <v>243545143.406167</v>
      </c>
      <c r="V107" s="329">
        <v>287613273.64106399</v>
      </c>
      <c r="W107" s="329">
        <v>517992801.52718902</v>
      </c>
      <c r="X107" s="329">
        <v>-203918492.340233</v>
      </c>
    </row>
    <row r="108" spans="1:24" x14ac:dyDescent="0.25">
      <c r="A108" s="327" t="s">
        <v>245</v>
      </c>
      <c r="B108" s="329">
        <v>12115160585.206499</v>
      </c>
      <c r="C108" s="329">
        <v>476250097</v>
      </c>
      <c r="D108" s="329">
        <v>11638910488.206499</v>
      </c>
      <c r="E108" s="329">
        <v>391507207.11275899</v>
      </c>
      <c r="F108" s="329">
        <v>955056247.46834004</v>
      </c>
      <c r="G108" s="329">
        <v>135925883.837046</v>
      </c>
      <c r="H108" s="329">
        <v>809989842.40115297</v>
      </c>
      <c r="I108" s="329">
        <v>2050508294.48722</v>
      </c>
      <c r="J108" s="329">
        <v>1767397410.7979701</v>
      </c>
      <c r="K108" s="329">
        <v>791487059.24071801</v>
      </c>
      <c r="L108" s="329">
        <v>401959813.93751699</v>
      </c>
      <c r="M108" s="329">
        <v>458715171.51133603</v>
      </c>
      <c r="N108" s="329">
        <v>1270046791.6208899</v>
      </c>
      <c r="O108" s="329">
        <v>383585809.60017401</v>
      </c>
      <c r="P108" s="329">
        <v>54415585.425992697</v>
      </c>
      <c r="Q108" s="329">
        <v>306836682.74339002</v>
      </c>
      <c r="R108" s="329">
        <v>615596260.41713798</v>
      </c>
      <c r="S108" s="329">
        <v>353548411.60333198</v>
      </c>
      <c r="T108" s="329">
        <v>60095505.713802502</v>
      </c>
      <c r="U108" s="329">
        <v>269246977.44555998</v>
      </c>
      <c r="V108" s="329">
        <v>296201971.992661</v>
      </c>
      <c r="W108" s="329">
        <v>484818767.355811</v>
      </c>
      <c r="X108" s="329">
        <v>-218029206.506266</v>
      </c>
    </row>
    <row r="109" spans="1:24" x14ac:dyDescent="0.25">
      <c r="A109" s="327" t="s">
        <v>246</v>
      </c>
      <c r="B109" s="329">
        <v>12661134874.490499</v>
      </c>
      <c r="C109" s="329">
        <v>460741846.66666698</v>
      </c>
      <c r="D109" s="329">
        <v>12200393027.8239</v>
      </c>
      <c r="E109" s="329">
        <v>477057722.39261699</v>
      </c>
      <c r="F109" s="329">
        <v>1019063599.2783099</v>
      </c>
      <c r="G109" s="329">
        <v>138734362.777798</v>
      </c>
      <c r="H109" s="329">
        <v>792309635.67839301</v>
      </c>
      <c r="I109" s="329">
        <v>2193183859.38591</v>
      </c>
      <c r="J109" s="329">
        <v>1916502100.2762499</v>
      </c>
      <c r="K109" s="329">
        <v>844389756.66653204</v>
      </c>
      <c r="L109" s="329">
        <v>390952788.20056701</v>
      </c>
      <c r="M109" s="329">
        <v>416069544.00025803</v>
      </c>
      <c r="N109" s="329">
        <v>1266725719.9116099</v>
      </c>
      <c r="O109" s="329">
        <v>452771762.83859098</v>
      </c>
      <c r="P109" s="329">
        <v>46140286.598071598</v>
      </c>
      <c r="Q109" s="329">
        <v>330171583.93213201</v>
      </c>
      <c r="R109" s="329">
        <v>646565549.855474</v>
      </c>
      <c r="S109" s="329">
        <v>354986765.74501199</v>
      </c>
      <c r="T109" s="329">
        <v>42874721.426908299</v>
      </c>
      <c r="U109" s="329">
        <v>264747251.576296</v>
      </c>
      <c r="V109" s="329">
        <v>291028544.81901097</v>
      </c>
      <c r="W109" s="329">
        <v>517359663.36289799</v>
      </c>
      <c r="X109" s="329">
        <v>-201242190.89877301</v>
      </c>
    </row>
    <row r="110" spans="1:24" x14ac:dyDescent="0.25">
      <c r="A110" s="327" t="s">
        <v>347</v>
      </c>
      <c r="B110" s="329">
        <v>12420118049.17</v>
      </c>
      <c r="C110" s="329">
        <v>542740810.33333302</v>
      </c>
      <c r="D110" s="329">
        <v>11877377238.8367</v>
      </c>
      <c r="E110" s="329">
        <v>436585084.01577002</v>
      </c>
      <c r="F110" s="329">
        <v>1053746892.6197701</v>
      </c>
      <c r="G110" s="329">
        <v>148543908.791253</v>
      </c>
      <c r="H110" s="329">
        <v>793755197.72307801</v>
      </c>
      <c r="I110" s="329">
        <v>2167612481.7376599</v>
      </c>
      <c r="J110" s="329">
        <v>1870731961.6431799</v>
      </c>
      <c r="K110" s="329">
        <v>831729539.59060097</v>
      </c>
      <c r="L110" s="329">
        <v>370463617.93086201</v>
      </c>
      <c r="M110" s="329">
        <v>439276689.09438801</v>
      </c>
      <c r="N110" s="329">
        <v>1206072723.2463701</v>
      </c>
      <c r="O110" s="329">
        <v>336679831.12755001</v>
      </c>
      <c r="P110" s="329">
        <v>47275575.581619598</v>
      </c>
      <c r="Q110" s="329">
        <v>270946906.35031003</v>
      </c>
      <c r="R110" s="329">
        <v>622901237.35698903</v>
      </c>
      <c r="S110" s="329">
        <v>369686739.99947298</v>
      </c>
      <c r="T110" s="329">
        <v>34446715.636248402</v>
      </c>
      <c r="U110" s="329">
        <v>283846387.72992301</v>
      </c>
      <c r="V110" s="329">
        <v>290871119.53210402</v>
      </c>
      <c r="W110" s="329">
        <v>527414974.98548901</v>
      </c>
      <c r="X110" s="329">
        <v>-225210345.85596299</v>
      </c>
    </row>
    <row r="111" spans="1:24" x14ac:dyDescent="0.25">
      <c r="A111" s="327" t="s">
        <v>348</v>
      </c>
      <c r="B111" s="329">
        <v>12872262065.006399</v>
      </c>
      <c r="C111" s="329">
        <v>483023271.66666698</v>
      </c>
      <c r="D111" s="329">
        <v>12389238793.3398</v>
      </c>
      <c r="E111" s="329">
        <v>539603259.82519698</v>
      </c>
      <c r="F111" s="329">
        <v>1044177744.92314</v>
      </c>
      <c r="G111" s="329">
        <v>152020232.93758199</v>
      </c>
      <c r="H111" s="329">
        <v>845657276.82760096</v>
      </c>
      <c r="I111" s="329">
        <v>2268205042.7158198</v>
      </c>
      <c r="J111" s="329">
        <v>1981058385.0304401</v>
      </c>
      <c r="K111" s="329">
        <v>879956618.64832902</v>
      </c>
      <c r="L111" s="329">
        <v>401700670.96544403</v>
      </c>
      <c r="M111" s="329">
        <v>477135528.05293399</v>
      </c>
      <c r="N111" s="329">
        <v>1225516823.3438301</v>
      </c>
      <c r="O111" s="329">
        <v>356820732.90717101</v>
      </c>
      <c r="P111" s="329">
        <v>45895592.012519799</v>
      </c>
      <c r="Q111" s="329">
        <v>268420165.509359</v>
      </c>
      <c r="R111" s="329">
        <v>603643770.20411503</v>
      </c>
      <c r="S111" s="329">
        <v>356812968.52531099</v>
      </c>
      <c r="T111" s="329">
        <v>41035229.108661696</v>
      </c>
      <c r="U111" s="329">
        <v>280070466.66676003</v>
      </c>
      <c r="V111" s="329">
        <v>299243435.26411098</v>
      </c>
      <c r="W111" s="329">
        <v>567548525.21650898</v>
      </c>
      <c r="X111" s="329">
        <v>-245283675.345054</v>
      </c>
    </row>
    <row r="112" spans="1:24" x14ac:dyDescent="0.25">
      <c r="A112" s="327" t="s">
        <v>349</v>
      </c>
      <c r="B112" s="329">
        <v>13204395587.7141</v>
      </c>
      <c r="C112" s="329">
        <v>556312893</v>
      </c>
      <c r="D112" s="329">
        <v>12648082694.7141</v>
      </c>
      <c r="E112" s="329">
        <v>444899132.653139</v>
      </c>
      <c r="F112" s="329">
        <v>1088407914.35078</v>
      </c>
      <c r="G112" s="329">
        <v>164037565.123568</v>
      </c>
      <c r="H112" s="329">
        <v>845073266.33197701</v>
      </c>
      <c r="I112" s="329">
        <v>2280887614.0575099</v>
      </c>
      <c r="J112" s="329">
        <v>1986523065.06815</v>
      </c>
      <c r="K112" s="329">
        <v>903035333.64727998</v>
      </c>
      <c r="L112" s="329">
        <v>412916164.63109398</v>
      </c>
      <c r="M112" s="329">
        <v>449045173.19468999</v>
      </c>
      <c r="N112" s="329">
        <v>1320758709.8985</v>
      </c>
      <c r="O112" s="329">
        <v>395602866.13529199</v>
      </c>
      <c r="P112" s="329">
        <v>63200704.747824602</v>
      </c>
      <c r="Q112" s="329">
        <v>317175905.38568598</v>
      </c>
      <c r="R112" s="329">
        <v>628596398.32397103</v>
      </c>
      <c r="S112" s="329">
        <v>392709301.90578401</v>
      </c>
      <c r="T112" s="329">
        <v>66791913.061959699</v>
      </c>
      <c r="U112" s="329">
        <v>287238721.08794498</v>
      </c>
      <c r="V112" s="329">
        <v>317256746.83524603</v>
      </c>
      <c r="W112" s="329">
        <v>529755743.66629899</v>
      </c>
      <c r="X112" s="329">
        <v>-245829545.39259699</v>
      </c>
    </row>
    <row r="113" spans="1:24" x14ac:dyDescent="0.25">
      <c r="A113" s="327" t="s">
        <v>350</v>
      </c>
      <c r="B113" s="329">
        <v>13789612173.042601</v>
      </c>
      <c r="C113" s="329">
        <v>592291069</v>
      </c>
      <c r="D113" s="329">
        <v>13197321104.042601</v>
      </c>
      <c r="E113" s="329">
        <v>540510670.43901396</v>
      </c>
      <c r="F113" s="329">
        <v>1141858284.1063001</v>
      </c>
      <c r="G113" s="329">
        <v>158912529.14759701</v>
      </c>
      <c r="H113" s="329">
        <v>859892623.11734402</v>
      </c>
      <c r="I113" s="329">
        <v>2360535077.4890199</v>
      </c>
      <c r="J113" s="329">
        <v>2151159528.2582302</v>
      </c>
      <c r="K113" s="329">
        <v>940255148.11379004</v>
      </c>
      <c r="L113" s="329">
        <v>397102030.47259998</v>
      </c>
      <c r="M113" s="329">
        <v>460324337.65798801</v>
      </c>
      <c r="N113" s="329">
        <v>1326976471.5113001</v>
      </c>
      <c r="O113" s="329">
        <v>459251229.82998699</v>
      </c>
      <c r="P113" s="329">
        <v>49569887.658036001</v>
      </c>
      <c r="Q113" s="329">
        <v>347422326.75464499</v>
      </c>
      <c r="R113" s="329">
        <v>665595938.11492598</v>
      </c>
      <c r="S113" s="329">
        <v>392791045.56943101</v>
      </c>
      <c r="T113" s="329">
        <v>47708562.193130203</v>
      </c>
      <c r="U113" s="329">
        <v>282544528.51537198</v>
      </c>
      <c r="V113" s="329">
        <v>311589206.36853898</v>
      </c>
      <c r="W113" s="329">
        <v>565202544.13170302</v>
      </c>
      <c r="X113" s="329">
        <v>-261880865.40638599</v>
      </c>
    </row>
    <row r="114" spans="1:24" x14ac:dyDescent="0.25">
      <c r="A114" s="327" t="s">
        <v>365</v>
      </c>
      <c r="B114" s="329">
        <v>13596720554.4547</v>
      </c>
      <c r="C114" s="329">
        <v>566219495</v>
      </c>
      <c r="D114" s="329">
        <v>13030501059.4547</v>
      </c>
      <c r="E114" s="329">
        <v>468090435.077196</v>
      </c>
      <c r="F114" s="329">
        <v>1312150866.0622699</v>
      </c>
      <c r="G114" s="329">
        <v>162545243.44876999</v>
      </c>
      <c r="H114" s="329">
        <v>871232277.57355702</v>
      </c>
      <c r="I114" s="329">
        <v>2381294826.5630298</v>
      </c>
      <c r="J114" s="329">
        <v>2136398096.2632201</v>
      </c>
      <c r="K114" s="329">
        <v>908261619.47191</v>
      </c>
      <c r="L114" s="329">
        <v>381962777.23185498</v>
      </c>
      <c r="M114" s="329">
        <v>449162031.41589499</v>
      </c>
      <c r="N114" s="329">
        <v>1265175523.6531899</v>
      </c>
      <c r="O114" s="329">
        <v>358894829.04229897</v>
      </c>
      <c r="P114" s="329">
        <v>49186910.457125902</v>
      </c>
      <c r="Q114" s="329">
        <v>285639632.40245301</v>
      </c>
      <c r="R114" s="329">
        <v>662756080.71956301</v>
      </c>
      <c r="S114" s="329">
        <v>397967177.883241</v>
      </c>
      <c r="T114" s="329">
        <v>37195926.704185903</v>
      </c>
      <c r="U114" s="329">
        <v>297711762.76681298</v>
      </c>
      <c r="V114" s="329">
        <v>305782380.67793798</v>
      </c>
      <c r="W114" s="329">
        <v>572412031.23166096</v>
      </c>
      <c r="X114" s="329">
        <v>-273319369.19148201</v>
      </c>
    </row>
    <row r="115" spans="1:24" x14ac:dyDescent="0.25">
      <c r="A115" s="327" t="s">
        <v>366</v>
      </c>
      <c r="B115" s="329">
        <v>14038009592.057699</v>
      </c>
      <c r="C115" s="329">
        <v>425384448.33333302</v>
      </c>
      <c r="D115" s="329">
        <v>13612625143.7244</v>
      </c>
      <c r="E115" s="329">
        <v>545160567.13456404</v>
      </c>
      <c r="F115" s="329">
        <v>1430573205.0847001</v>
      </c>
      <c r="G115" s="329">
        <v>166967557.25635901</v>
      </c>
      <c r="H115" s="329">
        <v>915696942.97704196</v>
      </c>
      <c r="I115" s="329">
        <v>2457568043.2068601</v>
      </c>
      <c r="J115" s="329">
        <v>2259017984.6697798</v>
      </c>
      <c r="K115" s="329">
        <v>940676020.15110898</v>
      </c>
      <c r="L115" s="329">
        <v>393795524.86158699</v>
      </c>
      <c r="M115" s="329">
        <v>484457731.06665403</v>
      </c>
      <c r="N115" s="329">
        <v>1278944126.02265</v>
      </c>
      <c r="O115" s="329">
        <v>387392058.799824</v>
      </c>
      <c r="P115" s="329">
        <v>47152812.837491997</v>
      </c>
      <c r="Q115" s="329">
        <v>287679981.69419301</v>
      </c>
      <c r="R115" s="329">
        <v>644939239.34941304</v>
      </c>
      <c r="S115" s="329">
        <v>387730590.58725899</v>
      </c>
      <c r="T115" s="329">
        <v>44000961.731787197</v>
      </c>
      <c r="U115" s="329">
        <v>301113169.727597</v>
      </c>
      <c r="V115" s="329">
        <v>318928645.32226098</v>
      </c>
      <c r="W115" s="329">
        <v>608130571.63694</v>
      </c>
      <c r="X115" s="329">
        <v>-287300590.39367402</v>
      </c>
    </row>
    <row r="116" spans="1:24" x14ac:dyDescent="0.25">
      <c r="A116" s="327" t="s">
        <v>367</v>
      </c>
      <c r="B116" s="329">
        <v>14525304537.506399</v>
      </c>
      <c r="C116" s="329">
        <v>449021811.66666698</v>
      </c>
      <c r="D116" s="329">
        <v>14076282725.839701</v>
      </c>
      <c r="E116" s="329">
        <v>491091557.22368699</v>
      </c>
      <c r="F116" s="329">
        <v>1431709723.9785399</v>
      </c>
      <c r="G116" s="329">
        <v>176055578.15441799</v>
      </c>
      <c r="H116" s="329">
        <v>946335537.02149498</v>
      </c>
      <c r="I116" s="329">
        <v>2529655451.4332099</v>
      </c>
      <c r="J116" s="329">
        <v>2303254308.4586401</v>
      </c>
      <c r="K116" s="329">
        <v>974952841.47703397</v>
      </c>
      <c r="L116" s="329">
        <v>414007227.57048702</v>
      </c>
      <c r="M116" s="329">
        <v>491841387.15653801</v>
      </c>
      <c r="N116" s="329">
        <v>1385699584.6891201</v>
      </c>
      <c r="O116" s="329">
        <v>425523724.52189898</v>
      </c>
      <c r="P116" s="329">
        <v>65911381.059636399</v>
      </c>
      <c r="Q116" s="329">
        <v>345747458.63518399</v>
      </c>
      <c r="R116" s="329">
        <v>686631194.02662504</v>
      </c>
      <c r="S116" s="329">
        <v>432210293.40511298</v>
      </c>
      <c r="T116" s="329">
        <v>70472449.948710799</v>
      </c>
      <c r="U116" s="329">
        <v>308746663.570324</v>
      </c>
      <c r="V116" s="329">
        <v>338301573.305628</v>
      </c>
      <c r="W116" s="329">
        <v>567997185.18919396</v>
      </c>
      <c r="X116" s="329">
        <v>-309862394.98577499</v>
      </c>
    </row>
    <row r="117" spans="1:24" x14ac:dyDescent="0.25">
      <c r="A117" s="327" t="s">
        <v>368</v>
      </c>
      <c r="B117" s="329">
        <v>15423296505.486099</v>
      </c>
      <c r="C117" s="329">
        <v>590317608.66666698</v>
      </c>
      <c r="D117" s="329">
        <v>14832978896.819401</v>
      </c>
      <c r="E117" s="329">
        <v>584264042.40275204</v>
      </c>
      <c r="F117" s="329">
        <v>1591526160.87449</v>
      </c>
      <c r="G117" s="329">
        <v>178345653.14045301</v>
      </c>
      <c r="H117" s="329">
        <v>982604110.42790699</v>
      </c>
      <c r="I117" s="329">
        <v>2672576802.7968998</v>
      </c>
      <c r="J117" s="329">
        <v>2423855290.6083698</v>
      </c>
      <c r="K117" s="329">
        <v>1017509270.89995</v>
      </c>
      <c r="L117" s="329">
        <v>400078802.33607</v>
      </c>
      <c r="M117" s="329">
        <v>521882134.36091202</v>
      </c>
      <c r="N117" s="329">
        <v>1408272353.6350501</v>
      </c>
      <c r="O117" s="329">
        <v>501369391.63597703</v>
      </c>
      <c r="P117" s="329">
        <v>55128787.645745799</v>
      </c>
      <c r="Q117" s="329">
        <v>386838027.26816899</v>
      </c>
      <c r="R117" s="329">
        <v>718681021.90439796</v>
      </c>
      <c r="S117" s="329">
        <v>416877138.12438703</v>
      </c>
      <c r="T117" s="329">
        <v>50158797.6153161</v>
      </c>
      <c r="U117" s="329">
        <v>309454907.93526602</v>
      </c>
      <c r="V117" s="329">
        <v>332633096.69417202</v>
      </c>
      <c r="W117" s="329">
        <v>616285887.94220603</v>
      </c>
      <c r="X117" s="329">
        <v>-335362781.42907</v>
      </c>
    </row>
    <row r="118" spans="1:24" x14ac:dyDescent="0.25">
      <c r="A118" s="327" t="s">
        <v>369</v>
      </c>
      <c r="B118" s="329">
        <v>15001680342.6875</v>
      </c>
      <c r="C118" s="329">
        <v>472508622.66666698</v>
      </c>
      <c r="D118" s="329">
        <v>14529171720.0208</v>
      </c>
      <c r="E118" s="329">
        <v>538440158.52332604</v>
      </c>
      <c r="F118" s="329">
        <v>1597163588.05898</v>
      </c>
      <c r="G118" s="329">
        <v>182554841.73736399</v>
      </c>
      <c r="H118" s="329">
        <v>994421058.82166195</v>
      </c>
      <c r="I118" s="329">
        <v>2708099074.2019701</v>
      </c>
      <c r="J118" s="329">
        <v>2399035044.5448198</v>
      </c>
      <c r="K118" s="329">
        <v>1005701969.23903</v>
      </c>
      <c r="L118" s="329">
        <v>389000005.66415501</v>
      </c>
      <c r="M118" s="329">
        <v>518312091.68374002</v>
      </c>
      <c r="N118" s="329">
        <v>1325675494.96226</v>
      </c>
      <c r="O118" s="329">
        <v>386769120.876293</v>
      </c>
      <c r="P118" s="329">
        <v>54301890.474879302</v>
      </c>
      <c r="Q118" s="329">
        <v>311957031.13283199</v>
      </c>
      <c r="R118" s="329">
        <v>710083375.48741496</v>
      </c>
      <c r="S118" s="329">
        <v>425776011.27776998</v>
      </c>
      <c r="T118" s="329">
        <v>38482249.735072397</v>
      </c>
      <c r="U118" s="329">
        <v>321370720.57672</v>
      </c>
      <c r="V118" s="329">
        <v>330058666.86209798</v>
      </c>
      <c r="W118" s="329">
        <v>619508308.22190595</v>
      </c>
      <c r="X118" s="329">
        <v>-327538982.06149602</v>
      </c>
    </row>
    <row r="119" spans="1:24" x14ac:dyDescent="0.25">
      <c r="A119" s="327" t="s">
        <v>370</v>
      </c>
      <c r="B119" s="329">
        <v>15273268961.667801</v>
      </c>
      <c r="C119" s="329">
        <v>413957660.33333302</v>
      </c>
      <c r="D119" s="329">
        <v>14859311301.3344</v>
      </c>
      <c r="E119" s="329">
        <v>641696401.28183699</v>
      </c>
      <c r="F119" s="329">
        <v>1519741741.86303</v>
      </c>
      <c r="G119" s="329">
        <v>179691031.59750599</v>
      </c>
      <c r="H119" s="329">
        <v>1027322474.87609</v>
      </c>
      <c r="I119" s="329">
        <v>2751102325.6177602</v>
      </c>
      <c r="J119" s="329">
        <v>2482810733.0615602</v>
      </c>
      <c r="K119" s="329">
        <v>1038196925.4598401</v>
      </c>
      <c r="L119" s="329">
        <v>425801178.98256898</v>
      </c>
      <c r="M119" s="329">
        <v>557697154.59123695</v>
      </c>
      <c r="N119" s="329">
        <v>1334867968.68922</v>
      </c>
      <c r="O119" s="329">
        <v>409561503.27539003</v>
      </c>
      <c r="P119" s="329">
        <v>52540210.344272599</v>
      </c>
      <c r="Q119" s="329">
        <v>323615854.12810099</v>
      </c>
      <c r="R119" s="329">
        <v>676530508.02498496</v>
      </c>
      <c r="S119" s="329">
        <v>409907958.95810801</v>
      </c>
      <c r="T119" s="329">
        <v>47329435.625636697</v>
      </c>
      <c r="U119" s="329">
        <v>323708397.49762303</v>
      </c>
      <c r="V119" s="329">
        <v>344127102.482494</v>
      </c>
      <c r="W119" s="329">
        <v>644965810.94618499</v>
      </c>
      <c r="X119" s="329">
        <v>-331903415.96900803</v>
      </c>
    </row>
    <row r="120" spans="1:24" x14ac:dyDescent="0.25">
      <c r="A120" s="327" t="s">
        <v>391</v>
      </c>
      <c r="B120" s="329">
        <v>15715949758.6931</v>
      </c>
      <c r="C120" s="329">
        <v>570155186.66666698</v>
      </c>
      <c r="D120" s="329">
        <v>15145794572.0264</v>
      </c>
      <c r="E120" s="329">
        <v>561787174.97557294</v>
      </c>
      <c r="F120" s="329">
        <v>1511751128.67172</v>
      </c>
      <c r="G120" s="329">
        <v>188718900.44301301</v>
      </c>
      <c r="H120" s="329">
        <v>1022845986.87625</v>
      </c>
      <c r="I120" s="329">
        <v>2765591400.0451598</v>
      </c>
      <c r="J120" s="329">
        <v>2456224436.8168001</v>
      </c>
      <c r="K120" s="329">
        <v>1069104595.1108299</v>
      </c>
      <c r="L120" s="329">
        <v>452645768.36525202</v>
      </c>
      <c r="M120" s="329">
        <v>552885086.11032605</v>
      </c>
      <c r="N120" s="329">
        <v>1454716111.14694</v>
      </c>
      <c r="O120" s="329">
        <v>450383006.61205798</v>
      </c>
      <c r="P120" s="329">
        <v>72231025.263861001</v>
      </c>
      <c r="Q120" s="329">
        <v>374746024.24466902</v>
      </c>
      <c r="R120" s="329">
        <v>722948470.58453405</v>
      </c>
      <c r="S120" s="329">
        <v>461012320.41065598</v>
      </c>
      <c r="T120" s="329">
        <v>77988938.6669081</v>
      </c>
      <c r="U120" s="329">
        <v>336367623.55957901</v>
      </c>
      <c r="V120" s="329">
        <v>366765798.26129502</v>
      </c>
      <c r="W120" s="329">
        <v>586582420.12479806</v>
      </c>
      <c r="X120" s="329">
        <v>-339501644.26381898</v>
      </c>
    </row>
    <row r="121" spans="1:24" x14ac:dyDescent="0.25">
      <c r="A121" s="330" t="s">
        <v>649</v>
      </c>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row>
    <row r="122" spans="1:24" x14ac:dyDescent="0.25">
      <c r="A122" s="330" t="s">
        <v>421</v>
      </c>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row>
    <row r="123" spans="1:24" x14ac:dyDescent="0.25">
      <c r="A123" s="330" t="s">
        <v>422</v>
      </c>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row>
  </sheetData>
  <sheetProtection password="DD17" sheet="1" objects="1" scenarios="1" selectLockedCells="1"/>
  <mergeCells count="4">
    <mergeCell ref="A2:N2"/>
    <mergeCell ref="A3:N3"/>
    <mergeCell ref="A4:N4"/>
    <mergeCell ref="A5:N5"/>
  </mergeCells>
  <phoneticPr fontId="35" type="noConversion"/>
  <pageMargins left="0.75" right="0.75" top="1" bottom="1" header="0.5" footer="0.5"/>
  <pageSetup paperSize="9"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pageSetUpPr fitToPage="1"/>
  </sheetPr>
  <dimension ref="A1:T672"/>
  <sheetViews>
    <sheetView topLeftCell="A123" workbookViewId="0">
      <selection activeCell="L251" sqref="L251"/>
    </sheetView>
  </sheetViews>
  <sheetFormatPr baseColWidth="10" defaultColWidth="10.875" defaultRowHeight="12.75" x14ac:dyDescent="0.2"/>
  <cols>
    <col min="1" max="1" width="21.625" style="333" customWidth="1"/>
    <col min="2" max="2" width="8.125" style="333" bestFit="1" customWidth="1"/>
    <col min="3" max="3" width="9.875" style="333" bestFit="1" customWidth="1"/>
    <col min="4" max="4" width="6.625" style="333" bestFit="1" customWidth="1"/>
    <col min="5" max="5" width="8.125" style="333" customWidth="1"/>
    <col min="6" max="6" width="9.875" style="333" bestFit="1" customWidth="1"/>
    <col min="7" max="7" width="6.125" style="333" bestFit="1" customWidth="1"/>
    <col min="8" max="8" width="8.125" style="333" bestFit="1" customWidth="1"/>
    <col min="9" max="9" width="9.875" style="333" customWidth="1"/>
    <col min="10" max="10" width="6.125" style="333" bestFit="1" customWidth="1"/>
    <col min="11" max="11" width="10.625" style="333" customWidth="1"/>
    <col min="12" max="16384" width="10.875" style="333"/>
  </cols>
  <sheetData>
    <row r="1" spans="1:11" ht="18.75" x14ac:dyDescent="0.3">
      <c r="A1" s="331" t="s">
        <v>147</v>
      </c>
      <c r="B1" s="332"/>
      <c r="C1" s="332"/>
      <c r="D1" s="332"/>
    </row>
    <row r="2" spans="1:11" ht="12.75" customHeight="1" x14ac:dyDescent="0.25">
      <c r="A2" s="296" t="s">
        <v>1189</v>
      </c>
      <c r="B2" s="334"/>
      <c r="C2" s="334"/>
      <c r="D2" s="334"/>
      <c r="I2" s="335"/>
    </row>
    <row r="3" spans="1:11" ht="21" customHeight="1" x14ac:dyDescent="0.2">
      <c r="B3" s="336"/>
      <c r="D3" s="336"/>
      <c r="E3" s="336"/>
      <c r="F3" s="336"/>
      <c r="G3" s="336"/>
      <c r="H3" s="336"/>
      <c r="I3" s="336"/>
      <c r="J3" s="336"/>
      <c r="K3" s="336"/>
    </row>
    <row r="4" spans="1:11" ht="26.25" customHeight="1" x14ac:dyDescent="0.2">
      <c r="B4" s="671" t="s">
        <v>972</v>
      </c>
      <c r="C4" s="671"/>
      <c r="D4" s="671"/>
      <c r="E4" s="671" t="s">
        <v>145</v>
      </c>
      <c r="F4" s="671"/>
      <c r="G4" s="671"/>
      <c r="H4" s="672" t="s">
        <v>1236</v>
      </c>
      <c r="I4" s="672"/>
      <c r="J4" s="672"/>
      <c r="K4" s="336"/>
    </row>
    <row r="5" spans="1:11" x14ac:dyDescent="0.2">
      <c r="A5" s="337" t="s">
        <v>311</v>
      </c>
      <c r="B5" s="337" t="s">
        <v>967</v>
      </c>
      <c r="C5" s="337" t="s">
        <v>968</v>
      </c>
      <c r="D5" s="337" t="s">
        <v>624</v>
      </c>
      <c r="E5" s="337" t="s">
        <v>967</v>
      </c>
      <c r="F5" s="337" t="s">
        <v>968</v>
      </c>
      <c r="G5" s="337" t="s">
        <v>624</v>
      </c>
      <c r="H5" s="337" t="s">
        <v>967</v>
      </c>
      <c r="I5" s="337" t="s">
        <v>968</v>
      </c>
      <c r="J5" s="337" t="s">
        <v>624</v>
      </c>
      <c r="K5" s="336"/>
    </row>
    <row r="6" spans="1:11" x14ac:dyDescent="0.2">
      <c r="A6" s="338">
        <v>1994</v>
      </c>
      <c r="B6" s="339">
        <f>AVERAGE(B7:B18)</f>
        <v>1268218.75</v>
      </c>
      <c r="C6" s="339">
        <f>AVERAGE(C7:C18)</f>
        <v>8802736.333333334</v>
      </c>
      <c r="D6" s="339">
        <f>AVERAGE(D7:D18)</f>
        <v>10070955.083333334</v>
      </c>
      <c r="E6" s="138">
        <f>B6/D6*100</f>
        <v>12.592834934779976</v>
      </c>
      <c r="F6" s="138">
        <f>C6/D6*100</f>
        <v>87.407165065220028</v>
      </c>
      <c r="G6" s="138">
        <f>E6+F6</f>
        <v>100</v>
      </c>
      <c r="H6" s="340" t="s">
        <v>293</v>
      </c>
      <c r="I6" s="340" t="s">
        <v>293</v>
      </c>
      <c r="J6" s="340" t="s">
        <v>293</v>
      </c>
      <c r="K6" s="336"/>
    </row>
    <row r="7" spans="1:11" hidden="1" x14ac:dyDescent="0.2">
      <c r="A7" s="338" t="s">
        <v>316</v>
      </c>
      <c r="B7" s="135">
        <v>1276457</v>
      </c>
      <c r="C7" s="135">
        <v>8611486</v>
      </c>
      <c r="D7" s="135">
        <v>9887943</v>
      </c>
      <c r="E7" s="138">
        <f t="shared" ref="E7:E70" si="0">B7/D7*100</f>
        <v>12.90922692414388</v>
      </c>
      <c r="F7" s="138">
        <f t="shared" ref="F7:F70" si="1">C7/D7*100</f>
        <v>87.09077307585612</v>
      </c>
      <c r="G7" s="138">
        <f t="shared" ref="G7:G70" si="2">E7+F7</f>
        <v>100</v>
      </c>
      <c r="H7" s="340" t="s">
        <v>293</v>
      </c>
      <c r="I7" s="340" t="s">
        <v>293</v>
      </c>
      <c r="J7" s="340" t="s">
        <v>293</v>
      </c>
      <c r="K7" s="336"/>
    </row>
    <row r="8" spans="1:11" hidden="1" x14ac:dyDescent="0.2">
      <c r="A8" s="338" t="s">
        <v>317</v>
      </c>
      <c r="B8" s="135">
        <v>1293908</v>
      </c>
      <c r="C8" s="135">
        <v>8696488</v>
      </c>
      <c r="D8" s="135">
        <v>9990396</v>
      </c>
      <c r="E8" s="138">
        <f t="shared" si="0"/>
        <v>12.951518638500417</v>
      </c>
      <c r="F8" s="138">
        <f t="shared" si="1"/>
        <v>87.048481361499583</v>
      </c>
      <c r="G8" s="138">
        <f t="shared" si="2"/>
        <v>100</v>
      </c>
      <c r="H8" s="340" t="s">
        <v>293</v>
      </c>
      <c r="I8" s="340" t="s">
        <v>293</v>
      </c>
      <c r="J8" s="340" t="s">
        <v>293</v>
      </c>
      <c r="K8" s="336"/>
    </row>
    <row r="9" spans="1:11" hidden="1" x14ac:dyDescent="0.2">
      <c r="A9" s="338" t="s">
        <v>318</v>
      </c>
      <c r="B9" s="135">
        <v>1307485</v>
      </c>
      <c r="C9" s="135">
        <v>8728310</v>
      </c>
      <c r="D9" s="135">
        <v>10035795</v>
      </c>
      <c r="E9" s="138">
        <f t="shared" si="0"/>
        <v>13.028215502608415</v>
      </c>
      <c r="F9" s="138">
        <f t="shared" si="1"/>
        <v>86.971784497391596</v>
      </c>
      <c r="G9" s="138">
        <f t="shared" si="2"/>
        <v>100.00000000000001</v>
      </c>
      <c r="H9" s="340" t="s">
        <v>293</v>
      </c>
      <c r="I9" s="340" t="s">
        <v>293</v>
      </c>
      <c r="J9" s="340" t="s">
        <v>293</v>
      </c>
      <c r="K9" s="336"/>
    </row>
    <row r="10" spans="1:11" hidden="1" x14ac:dyDescent="0.2">
      <c r="A10" s="338" t="s">
        <v>319</v>
      </c>
      <c r="B10" s="135">
        <v>1282980</v>
      </c>
      <c r="C10" s="135">
        <v>8777987</v>
      </c>
      <c r="D10" s="135">
        <v>10060967</v>
      </c>
      <c r="E10" s="138">
        <f t="shared" si="0"/>
        <v>12.752054549030923</v>
      </c>
      <c r="F10" s="138">
        <f t="shared" si="1"/>
        <v>87.247945450969084</v>
      </c>
      <c r="G10" s="138">
        <f t="shared" si="2"/>
        <v>100</v>
      </c>
      <c r="H10" s="340" t="s">
        <v>293</v>
      </c>
      <c r="I10" s="340" t="s">
        <v>293</v>
      </c>
      <c r="J10" s="340" t="s">
        <v>293</v>
      </c>
      <c r="K10" s="336"/>
    </row>
    <row r="11" spans="1:11" hidden="1" x14ac:dyDescent="0.2">
      <c r="A11" s="338" t="s">
        <v>461</v>
      </c>
      <c r="B11" s="135">
        <v>1218762</v>
      </c>
      <c r="C11" s="135">
        <v>8781226</v>
      </c>
      <c r="D11" s="135">
        <v>9999988</v>
      </c>
      <c r="E11" s="138">
        <f t="shared" si="0"/>
        <v>12.18763462516155</v>
      </c>
      <c r="F11" s="138">
        <f t="shared" si="1"/>
        <v>87.81236537483845</v>
      </c>
      <c r="G11" s="138">
        <f t="shared" si="2"/>
        <v>100</v>
      </c>
      <c r="H11" s="340" t="s">
        <v>293</v>
      </c>
      <c r="I11" s="340" t="s">
        <v>293</v>
      </c>
      <c r="J11" s="340" t="s">
        <v>293</v>
      </c>
      <c r="K11" s="336"/>
    </row>
    <row r="12" spans="1:11" hidden="1" x14ac:dyDescent="0.2">
      <c r="A12" s="338" t="s">
        <v>462</v>
      </c>
      <c r="B12" s="135">
        <v>1186047</v>
      </c>
      <c r="C12" s="135">
        <v>8781096</v>
      </c>
      <c r="D12" s="135">
        <v>9967143</v>
      </c>
      <c r="E12" s="138">
        <f t="shared" si="0"/>
        <v>11.899568411931082</v>
      </c>
      <c r="F12" s="138">
        <f t="shared" si="1"/>
        <v>88.100431588068915</v>
      </c>
      <c r="G12" s="138">
        <f t="shared" si="2"/>
        <v>100</v>
      </c>
      <c r="H12" s="340" t="s">
        <v>293</v>
      </c>
      <c r="I12" s="340" t="s">
        <v>293</v>
      </c>
      <c r="J12" s="340" t="s">
        <v>293</v>
      </c>
      <c r="K12" s="336"/>
    </row>
    <row r="13" spans="1:11" hidden="1" x14ac:dyDescent="0.2">
      <c r="A13" s="338" t="s">
        <v>463</v>
      </c>
      <c r="B13" s="135">
        <v>1219367</v>
      </c>
      <c r="C13" s="135">
        <v>8789655</v>
      </c>
      <c r="D13" s="135">
        <v>10009022</v>
      </c>
      <c r="E13" s="138">
        <f t="shared" si="0"/>
        <v>12.18267878719819</v>
      </c>
      <c r="F13" s="138">
        <f t="shared" si="1"/>
        <v>87.817321212801815</v>
      </c>
      <c r="G13" s="138">
        <f t="shared" si="2"/>
        <v>100</v>
      </c>
      <c r="H13" s="340" t="s">
        <v>293</v>
      </c>
      <c r="I13" s="340" t="s">
        <v>293</v>
      </c>
      <c r="J13" s="340" t="s">
        <v>293</v>
      </c>
      <c r="K13" s="336"/>
    </row>
    <row r="14" spans="1:11" hidden="1" x14ac:dyDescent="0.2">
      <c r="A14" s="338" t="s">
        <v>464</v>
      </c>
      <c r="B14" s="135">
        <v>1282921</v>
      </c>
      <c r="C14" s="135">
        <v>8838106</v>
      </c>
      <c r="D14" s="135">
        <v>10121027</v>
      </c>
      <c r="E14" s="138">
        <f t="shared" si="0"/>
        <v>12.675798612136891</v>
      </c>
      <c r="F14" s="138">
        <f t="shared" si="1"/>
        <v>87.324201387863113</v>
      </c>
      <c r="G14" s="138">
        <f t="shared" si="2"/>
        <v>100</v>
      </c>
      <c r="H14" s="340" t="s">
        <v>293</v>
      </c>
      <c r="I14" s="340" t="s">
        <v>293</v>
      </c>
      <c r="J14" s="340" t="s">
        <v>293</v>
      </c>
      <c r="K14" s="336"/>
    </row>
    <row r="15" spans="1:11" hidden="1" x14ac:dyDescent="0.2">
      <c r="A15" s="338" t="s">
        <v>465</v>
      </c>
      <c r="B15" s="135">
        <v>1268178</v>
      </c>
      <c r="C15" s="135">
        <v>8829783</v>
      </c>
      <c r="D15" s="135">
        <v>10097961</v>
      </c>
      <c r="E15" s="138">
        <f t="shared" si="0"/>
        <v>12.558753197799041</v>
      </c>
      <c r="F15" s="138">
        <f t="shared" si="1"/>
        <v>87.441246802200951</v>
      </c>
      <c r="G15" s="138">
        <f t="shared" si="2"/>
        <v>99.999999999999986</v>
      </c>
      <c r="H15" s="340" t="s">
        <v>293</v>
      </c>
      <c r="I15" s="340" t="s">
        <v>293</v>
      </c>
      <c r="J15" s="340" t="s">
        <v>293</v>
      </c>
      <c r="K15" s="336"/>
    </row>
    <row r="16" spans="1:11" hidden="1" x14ac:dyDescent="0.2">
      <c r="A16" s="338" t="s">
        <v>466</v>
      </c>
      <c r="B16" s="135">
        <v>1294986</v>
      </c>
      <c r="C16" s="135">
        <v>8948299</v>
      </c>
      <c r="D16" s="135">
        <v>10243285</v>
      </c>
      <c r="E16" s="138">
        <f t="shared" si="0"/>
        <v>12.642291999099896</v>
      </c>
      <c r="F16" s="138">
        <f t="shared" si="1"/>
        <v>87.357708000900104</v>
      </c>
      <c r="G16" s="138">
        <f t="shared" si="2"/>
        <v>100</v>
      </c>
      <c r="H16" s="340" t="s">
        <v>293</v>
      </c>
      <c r="I16" s="340" t="s">
        <v>293</v>
      </c>
      <c r="J16" s="340" t="s">
        <v>293</v>
      </c>
      <c r="K16" s="336"/>
    </row>
    <row r="17" spans="1:11" hidden="1" x14ac:dyDescent="0.2">
      <c r="A17" s="338" t="s">
        <v>467</v>
      </c>
      <c r="B17" s="135">
        <v>1319818</v>
      </c>
      <c r="C17" s="135">
        <v>8981434</v>
      </c>
      <c r="D17" s="135">
        <v>10301252</v>
      </c>
      <c r="E17" s="138">
        <f t="shared" si="0"/>
        <v>12.812209622674992</v>
      </c>
      <c r="F17" s="138">
        <f t="shared" si="1"/>
        <v>87.187790377325015</v>
      </c>
      <c r="G17" s="138">
        <f t="shared" si="2"/>
        <v>100</v>
      </c>
      <c r="H17" s="340" t="s">
        <v>293</v>
      </c>
      <c r="I17" s="340" t="s">
        <v>293</v>
      </c>
      <c r="J17" s="340" t="s">
        <v>293</v>
      </c>
      <c r="K17" s="336"/>
    </row>
    <row r="18" spans="1:11" hidden="1" x14ac:dyDescent="0.2">
      <c r="A18" s="338" t="s">
        <v>468</v>
      </c>
      <c r="B18" s="135">
        <v>1267716</v>
      </c>
      <c r="C18" s="135">
        <v>8868966</v>
      </c>
      <c r="D18" s="135">
        <v>10136682</v>
      </c>
      <c r="E18" s="138">
        <f t="shared" si="0"/>
        <v>12.506222450304744</v>
      </c>
      <c r="F18" s="138">
        <f t="shared" si="1"/>
        <v>87.493777549695253</v>
      </c>
      <c r="G18" s="138">
        <f t="shared" si="2"/>
        <v>100</v>
      </c>
      <c r="H18" s="340" t="s">
        <v>293</v>
      </c>
      <c r="I18" s="340" t="s">
        <v>293</v>
      </c>
      <c r="J18" s="340" t="s">
        <v>293</v>
      </c>
      <c r="K18" s="336"/>
    </row>
    <row r="19" spans="1:11" x14ac:dyDescent="0.2">
      <c r="A19" s="338">
        <v>1995</v>
      </c>
      <c r="B19" s="339">
        <f>AVERAGE(B20:B31)</f>
        <v>958635.33333333337</v>
      </c>
      <c r="C19" s="339">
        <f>AVERAGE(C20:C31)</f>
        <v>8501119.333333334</v>
      </c>
      <c r="D19" s="339">
        <f>AVERAGE(D20:D31)</f>
        <v>9459754.666666666</v>
      </c>
      <c r="E19" s="138">
        <f t="shared" si="0"/>
        <v>10.133828699715398</v>
      </c>
      <c r="F19" s="138">
        <f t="shared" si="1"/>
        <v>89.86617130028462</v>
      </c>
      <c r="G19" s="138">
        <f t="shared" si="2"/>
        <v>100.00000000000001</v>
      </c>
      <c r="H19" s="138">
        <f>(B19/B6-1)*100</f>
        <v>-24.410884688991285</v>
      </c>
      <c r="I19" s="138">
        <f>(C19/C6-1)*100</f>
        <v>-3.4264004802446069</v>
      </c>
      <c r="J19" s="138">
        <f>(D19/D6-1)*100</f>
        <v>-6.0689419385670629</v>
      </c>
      <c r="K19" s="336"/>
    </row>
    <row r="20" spans="1:11" hidden="1" x14ac:dyDescent="0.2">
      <c r="A20" s="338" t="s">
        <v>320</v>
      </c>
      <c r="B20" s="135">
        <v>1223799</v>
      </c>
      <c r="C20" s="135">
        <v>8742701</v>
      </c>
      <c r="D20" s="135">
        <v>9966500</v>
      </c>
      <c r="E20" s="138">
        <f t="shared" si="0"/>
        <v>12.279125068981086</v>
      </c>
      <c r="F20" s="138">
        <f t="shared" si="1"/>
        <v>87.720874931018912</v>
      </c>
      <c r="G20" s="138">
        <f t="shared" si="2"/>
        <v>100</v>
      </c>
      <c r="H20" s="247"/>
      <c r="I20" s="247"/>
      <c r="J20" s="247"/>
      <c r="K20" s="336"/>
    </row>
    <row r="21" spans="1:11" hidden="1" x14ac:dyDescent="0.2">
      <c r="A21" s="338" t="s">
        <v>321</v>
      </c>
      <c r="B21" s="135">
        <v>1216853</v>
      </c>
      <c r="C21" s="135">
        <v>8676939</v>
      </c>
      <c r="D21" s="135">
        <v>9893792</v>
      </c>
      <c r="E21" s="138">
        <f t="shared" si="0"/>
        <v>12.299156885448976</v>
      </c>
      <c r="F21" s="138">
        <f t="shared" si="1"/>
        <v>87.70084311455102</v>
      </c>
      <c r="G21" s="138">
        <f t="shared" si="2"/>
        <v>100</v>
      </c>
      <c r="H21" s="247"/>
      <c r="I21" s="247"/>
      <c r="J21" s="247"/>
      <c r="K21" s="336"/>
    </row>
    <row r="22" spans="1:11" hidden="1" x14ac:dyDescent="0.2">
      <c r="A22" s="338" t="s">
        <v>322</v>
      </c>
      <c r="B22" s="135">
        <v>1108419</v>
      </c>
      <c r="C22" s="135">
        <v>8592072</v>
      </c>
      <c r="D22" s="135">
        <v>9700491</v>
      </c>
      <c r="E22" s="138">
        <f t="shared" si="0"/>
        <v>11.426421611029793</v>
      </c>
      <c r="F22" s="138">
        <f t="shared" si="1"/>
        <v>88.573578388970205</v>
      </c>
      <c r="G22" s="138">
        <f t="shared" si="2"/>
        <v>100</v>
      </c>
      <c r="H22" s="247"/>
      <c r="I22" s="247"/>
      <c r="J22" s="247"/>
      <c r="K22" s="336"/>
    </row>
    <row r="23" spans="1:11" hidden="1" x14ac:dyDescent="0.2">
      <c r="A23" s="338" t="s">
        <v>323</v>
      </c>
      <c r="B23" s="135">
        <v>986053</v>
      </c>
      <c r="C23" s="135">
        <v>8529552</v>
      </c>
      <c r="D23" s="135">
        <v>9515605</v>
      </c>
      <c r="E23" s="138">
        <f t="shared" si="0"/>
        <v>10.362483520490814</v>
      </c>
      <c r="F23" s="138">
        <f t="shared" si="1"/>
        <v>89.637516479509188</v>
      </c>
      <c r="G23" s="138">
        <f t="shared" si="2"/>
        <v>100</v>
      </c>
      <c r="H23" s="247"/>
      <c r="I23" s="247"/>
      <c r="J23" s="247"/>
      <c r="K23" s="336"/>
    </row>
    <row r="24" spans="1:11" hidden="1" x14ac:dyDescent="0.2">
      <c r="A24" s="338" t="s">
        <v>469</v>
      </c>
      <c r="B24" s="135">
        <v>943248</v>
      </c>
      <c r="C24" s="135">
        <v>8465722</v>
      </c>
      <c r="D24" s="135">
        <v>9408970</v>
      </c>
      <c r="E24" s="138">
        <f t="shared" si="0"/>
        <v>10.024986794516296</v>
      </c>
      <c r="F24" s="138">
        <f t="shared" si="1"/>
        <v>89.975013205483705</v>
      </c>
      <c r="G24" s="138">
        <f t="shared" si="2"/>
        <v>100</v>
      </c>
      <c r="H24" s="247"/>
      <c r="I24" s="247"/>
      <c r="J24" s="247"/>
      <c r="K24" s="336"/>
    </row>
    <row r="25" spans="1:11" hidden="1" x14ac:dyDescent="0.2">
      <c r="A25" s="338" t="s">
        <v>470</v>
      </c>
      <c r="B25" s="135">
        <v>929729</v>
      </c>
      <c r="C25" s="135">
        <v>8431875</v>
      </c>
      <c r="D25" s="135">
        <v>9361604</v>
      </c>
      <c r="E25" s="138">
        <f t="shared" si="0"/>
        <v>9.9313002344470025</v>
      </c>
      <c r="F25" s="138">
        <f t="shared" si="1"/>
        <v>90.068699765552992</v>
      </c>
      <c r="G25" s="138">
        <f t="shared" si="2"/>
        <v>100</v>
      </c>
      <c r="H25" s="247"/>
      <c r="I25" s="247"/>
      <c r="J25" s="247"/>
      <c r="K25" s="336"/>
    </row>
    <row r="26" spans="1:11" hidden="1" x14ac:dyDescent="0.2">
      <c r="A26" s="338" t="s">
        <v>471</v>
      </c>
      <c r="B26" s="135">
        <v>866629</v>
      </c>
      <c r="C26" s="135">
        <v>8373328</v>
      </c>
      <c r="D26" s="135">
        <v>9239957</v>
      </c>
      <c r="E26" s="138">
        <f t="shared" si="0"/>
        <v>9.3791453791397519</v>
      </c>
      <c r="F26" s="138">
        <f t="shared" si="1"/>
        <v>90.620854620860243</v>
      </c>
      <c r="G26" s="138">
        <f t="shared" si="2"/>
        <v>100</v>
      </c>
      <c r="H26" s="247"/>
      <c r="I26" s="247"/>
      <c r="J26" s="247"/>
      <c r="K26" s="336"/>
    </row>
    <row r="27" spans="1:11" hidden="1" x14ac:dyDescent="0.2">
      <c r="A27" s="338" t="s">
        <v>472</v>
      </c>
      <c r="B27" s="135">
        <v>855631</v>
      </c>
      <c r="C27" s="135">
        <v>8374554</v>
      </c>
      <c r="D27" s="135">
        <v>9230185</v>
      </c>
      <c r="E27" s="138">
        <f t="shared" si="0"/>
        <v>9.2699225421808986</v>
      </c>
      <c r="F27" s="138">
        <f t="shared" si="1"/>
        <v>90.730077457819107</v>
      </c>
      <c r="G27" s="138">
        <f t="shared" si="2"/>
        <v>100</v>
      </c>
      <c r="H27" s="247"/>
      <c r="I27" s="247"/>
      <c r="J27" s="247"/>
      <c r="K27" s="336"/>
    </row>
    <row r="28" spans="1:11" hidden="1" x14ac:dyDescent="0.2">
      <c r="A28" s="338" t="s">
        <v>473</v>
      </c>
      <c r="B28" s="135">
        <v>845805</v>
      </c>
      <c r="C28" s="135">
        <v>8377323</v>
      </c>
      <c r="D28" s="135">
        <v>9223128</v>
      </c>
      <c r="E28" s="138">
        <f t="shared" si="0"/>
        <v>9.1704788223691569</v>
      </c>
      <c r="F28" s="138">
        <f t="shared" si="1"/>
        <v>90.829521177630852</v>
      </c>
      <c r="G28" s="138">
        <f t="shared" si="2"/>
        <v>100.00000000000001</v>
      </c>
      <c r="H28" s="247"/>
      <c r="I28" s="247"/>
      <c r="J28" s="247"/>
      <c r="K28" s="336"/>
    </row>
    <row r="29" spans="1:11" hidden="1" x14ac:dyDescent="0.2">
      <c r="A29" s="338" t="s">
        <v>474</v>
      </c>
      <c r="B29" s="135">
        <v>856673</v>
      </c>
      <c r="C29" s="135">
        <v>8452113</v>
      </c>
      <c r="D29" s="135">
        <v>9308786</v>
      </c>
      <c r="E29" s="138">
        <f t="shared" si="0"/>
        <v>9.2028434212581534</v>
      </c>
      <c r="F29" s="138">
        <f t="shared" si="1"/>
        <v>90.797156578741848</v>
      </c>
      <c r="G29" s="138">
        <f t="shared" si="2"/>
        <v>100</v>
      </c>
      <c r="H29" s="247"/>
      <c r="I29" s="247"/>
      <c r="J29" s="247"/>
      <c r="K29" s="336"/>
    </row>
    <row r="30" spans="1:11" hidden="1" x14ac:dyDescent="0.2">
      <c r="A30" s="338" t="s">
        <v>475</v>
      </c>
      <c r="B30" s="135">
        <v>851003</v>
      </c>
      <c r="C30" s="135">
        <v>8494818</v>
      </c>
      <c r="D30" s="135">
        <v>9345821</v>
      </c>
      <c r="E30" s="138">
        <f t="shared" si="0"/>
        <v>9.1057061760545164</v>
      </c>
      <c r="F30" s="138">
        <f t="shared" si="1"/>
        <v>90.894293823945489</v>
      </c>
      <c r="G30" s="138">
        <f t="shared" si="2"/>
        <v>100</v>
      </c>
      <c r="H30" s="247"/>
      <c r="I30" s="247"/>
      <c r="J30" s="247"/>
      <c r="K30" s="336"/>
    </row>
    <row r="31" spans="1:11" hidden="1" x14ac:dyDescent="0.2">
      <c r="A31" s="338" t="s">
        <v>476</v>
      </c>
      <c r="B31" s="135">
        <v>819782</v>
      </c>
      <c r="C31" s="135">
        <v>8502435</v>
      </c>
      <c r="D31" s="135">
        <v>9322217</v>
      </c>
      <c r="E31" s="138">
        <f t="shared" si="0"/>
        <v>8.7938523636598465</v>
      </c>
      <c r="F31" s="138">
        <f t="shared" si="1"/>
        <v>91.206147636340148</v>
      </c>
      <c r="G31" s="138">
        <f t="shared" si="2"/>
        <v>100</v>
      </c>
      <c r="H31" s="247"/>
      <c r="I31" s="247"/>
      <c r="J31" s="247"/>
      <c r="K31" s="336"/>
    </row>
    <row r="32" spans="1:11" x14ac:dyDescent="0.2">
      <c r="A32" s="338">
        <v>1996</v>
      </c>
      <c r="B32" s="339">
        <f>AVERAGE(B33:B44)</f>
        <v>884869.5</v>
      </c>
      <c r="C32" s="339">
        <f>AVERAGE(C33:C44)</f>
        <v>8814688.416666666</v>
      </c>
      <c r="D32" s="339">
        <f>AVERAGE(D33:D44)</f>
        <v>9699557.916666666</v>
      </c>
      <c r="E32" s="138">
        <f t="shared" si="0"/>
        <v>9.1227817556461659</v>
      </c>
      <c r="F32" s="138">
        <f t="shared" si="1"/>
        <v>90.877218244353827</v>
      </c>
      <c r="G32" s="138">
        <f t="shared" si="2"/>
        <v>100</v>
      </c>
      <c r="H32" s="138">
        <f>(B32/B19-1)*100</f>
        <v>-7.6948794571171657</v>
      </c>
      <c r="I32" s="138">
        <f>(C32/C19-1)*100</f>
        <v>3.6885623061872819</v>
      </c>
      <c r="J32" s="138">
        <f>(D32/D19-1)*100</f>
        <v>2.5349838177621598</v>
      </c>
      <c r="K32" s="336"/>
    </row>
    <row r="33" spans="1:11" hidden="1" x14ac:dyDescent="0.2">
      <c r="A33" s="338" t="s">
        <v>324</v>
      </c>
      <c r="B33" s="135">
        <v>862228</v>
      </c>
      <c r="C33" s="135">
        <v>8431985</v>
      </c>
      <c r="D33" s="135">
        <v>9294213</v>
      </c>
      <c r="E33" s="138">
        <f t="shared" si="0"/>
        <v>9.2770415311118857</v>
      </c>
      <c r="F33" s="138">
        <f t="shared" si="1"/>
        <v>90.722958468888109</v>
      </c>
      <c r="G33" s="138">
        <f t="shared" si="2"/>
        <v>100</v>
      </c>
      <c r="H33" s="247"/>
      <c r="I33" s="247"/>
      <c r="J33" s="247"/>
      <c r="K33" s="336"/>
    </row>
    <row r="34" spans="1:11" hidden="1" x14ac:dyDescent="0.2">
      <c r="A34" s="338" t="s">
        <v>325</v>
      </c>
      <c r="B34" s="135">
        <v>903465</v>
      </c>
      <c r="C34" s="135">
        <v>8527457</v>
      </c>
      <c r="D34" s="135">
        <v>9430922</v>
      </c>
      <c r="E34" s="138">
        <f t="shared" si="0"/>
        <v>9.5798162682291306</v>
      </c>
      <c r="F34" s="138">
        <f t="shared" si="1"/>
        <v>90.420183731770877</v>
      </c>
      <c r="G34" s="138">
        <f t="shared" si="2"/>
        <v>100</v>
      </c>
      <c r="H34" s="247"/>
      <c r="I34" s="247"/>
      <c r="J34" s="247"/>
      <c r="K34" s="336"/>
    </row>
    <row r="35" spans="1:11" hidden="1" x14ac:dyDescent="0.2">
      <c r="A35" s="338" t="s">
        <v>326</v>
      </c>
      <c r="B35" s="135">
        <v>872229</v>
      </c>
      <c r="C35" s="135">
        <v>8609452</v>
      </c>
      <c r="D35" s="135">
        <v>9481681</v>
      </c>
      <c r="E35" s="138">
        <f t="shared" si="0"/>
        <v>9.199096658071495</v>
      </c>
      <c r="F35" s="138">
        <f t="shared" si="1"/>
        <v>90.800903341928503</v>
      </c>
      <c r="G35" s="138">
        <f t="shared" si="2"/>
        <v>100</v>
      </c>
      <c r="H35" s="247"/>
      <c r="I35" s="247"/>
      <c r="J35" s="247"/>
      <c r="K35" s="336"/>
    </row>
    <row r="36" spans="1:11" hidden="1" x14ac:dyDescent="0.2">
      <c r="A36" s="338" t="s">
        <v>327</v>
      </c>
      <c r="B36" s="135">
        <v>852304</v>
      </c>
      <c r="C36" s="135">
        <v>8661618</v>
      </c>
      <c r="D36" s="135">
        <v>9513922</v>
      </c>
      <c r="E36" s="138">
        <f t="shared" si="0"/>
        <v>8.9584926174505117</v>
      </c>
      <c r="F36" s="138">
        <f t="shared" si="1"/>
        <v>91.041507382549497</v>
      </c>
      <c r="G36" s="138">
        <f t="shared" si="2"/>
        <v>100.00000000000001</v>
      </c>
      <c r="H36" s="247"/>
      <c r="I36" s="247"/>
      <c r="J36" s="247"/>
      <c r="K36" s="336"/>
    </row>
    <row r="37" spans="1:11" hidden="1" x14ac:dyDescent="0.2">
      <c r="A37" s="338" t="s">
        <v>477</v>
      </c>
      <c r="B37" s="135">
        <v>873336</v>
      </c>
      <c r="C37" s="135">
        <v>8715831</v>
      </c>
      <c r="D37" s="135">
        <v>9589167</v>
      </c>
      <c r="E37" s="138">
        <f t="shared" si="0"/>
        <v>9.1075272753097316</v>
      </c>
      <c r="F37" s="138">
        <f t="shared" si="1"/>
        <v>90.892472724690265</v>
      </c>
      <c r="G37" s="138">
        <f t="shared" si="2"/>
        <v>100</v>
      </c>
      <c r="H37" s="247"/>
      <c r="I37" s="247"/>
      <c r="J37" s="247"/>
      <c r="K37" s="336"/>
    </row>
    <row r="38" spans="1:11" hidden="1" x14ac:dyDescent="0.2">
      <c r="A38" s="338" t="s">
        <v>478</v>
      </c>
      <c r="B38" s="135">
        <v>870958</v>
      </c>
      <c r="C38" s="135">
        <v>8782939</v>
      </c>
      <c r="D38" s="135">
        <v>9653897</v>
      </c>
      <c r="E38" s="138">
        <f t="shared" si="0"/>
        <v>9.0218281798531716</v>
      </c>
      <c r="F38" s="138">
        <f t="shared" si="1"/>
        <v>90.978171820146827</v>
      </c>
      <c r="G38" s="138">
        <f t="shared" si="2"/>
        <v>100</v>
      </c>
      <c r="H38" s="247"/>
      <c r="I38" s="247"/>
      <c r="J38" s="247"/>
      <c r="K38" s="336"/>
    </row>
    <row r="39" spans="1:11" hidden="1" x14ac:dyDescent="0.2">
      <c r="A39" s="338" t="s">
        <v>479</v>
      </c>
      <c r="B39" s="135">
        <v>846290</v>
      </c>
      <c r="C39" s="135">
        <v>8816027</v>
      </c>
      <c r="D39" s="135">
        <v>9662317</v>
      </c>
      <c r="E39" s="138">
        <f t="shared" si="0"/>
        <v>8.7586652352639636</v>
      </c>
      <c r="F39" s="138">
        <f t="shared" si="1"/>
        <v>91.241334764736038</v>
      </c>
      <c r="G39" s="138">
        <f t="shared" si="2"/>
        <v>100</v>
      </c>
      <c r="H39" s="247"/>
      <c r="I39" s="247"/>
      <c r="J39" s="247"/>
      <c r="K39" s="336"/>
    </row>
    <row r="40" spans="1:11" hidden="1" x14ac:dyDescent="0.2">
      <c r="A40" s="338" t="s">
        <v>480</v>
      </c>
      <c r="B40" s="135">
        <v>852389</v>
      </c>
      <c r="C40" s="135">
        <v>8896820</v>
      </c>
      <c r="D40" s="135">
        <v>9749209</v>
      </c>
      <c r="E40" s="138">
        <f t="shared" si="0"/>
        <v>8.7431605989778234</v>
      </c>
      <c r="F40" s="138">
        <f t="shared" si="1"/>
        <v>91.256839401022177</v>
      </c>
      <c r="G40" s="138">
        <f t="shared" si="2"/>
        <v>100</v>
      </c>
      <c r="H40" s="247"/>
      <c r="I40" s="247"/>
      <c r="J40" s="247"/>
      <c r="K40" s="336"/>
    </row>
    <row r="41" spans="1:11" hidden="1" x14ac:dyDescent="0.2">
      <c r="A41" s="338" t="s">
        <v>481</v>
      </c>
      <c r="B41" s="135">
        <v>875054</v>
      </c>
      <c r="C41" s="135">
        <v>8943393</v>
      </c>
      <c r="D41" s="135">
        <v>9818447</v>
      </c>
      <c r="E41" s="138">
        <f t="shared" si="0"/>
        <v>8.912346321164641</v>
      </c>
      <c r="F41" s="138">
        <f t="shared" si="1"/>
        <v>91.087653678835352</v>
      </c>
      <c r="G41" s="138">
        <f t="shared" si="2"/>
        <v>100</v>
      </c>
      <c r="H41" s="247"/>
      <c r="I41" s="247"/>
      <c r="J41" s="247"/>
      <c r="K41" s="336"/>
    </row>
    <row r="42" spans="1:11" hidden="1" x14ac:dyDescent="0.2">
      <c r="A42" s="338" t="s">
        <v>482</v>
      </c>
      <c r="B42" s="135">
        <v>892848</v>
      </c>
      <c r="C42" s="135">
        <v>9078045</v>
      </c>
      <c r="D42" s="135">
        <v>9970893</v>
      </c>
      <c r="E42" s="138">
        <f t="shared" si="0"/>
        <v>8.9545439911951714</v>
      </c>
      <c r="F42" s="138">
        <f t="shared" si="1"/>
        <v>91.04545600880482</v>
      </c>
      <c r="G42" s="138">
        <f t="shared" si="2"/>
        <v>99.999999999999986</v>
      </c>
      <c r="H42" s="247"/>
      <c r="I42" s="247"/>
      <c r="J42" s="247"/>
      <c r="K42" s="336"/>
    </row>
    <row r="43" spans="1:11" hidden="1" x14ac:dyDescent="0.2">
      <c r="A43" s="338" t="s">
        <v>483</v>
      </c>
      <c r="B43" s="135">
        <v>938625</v>
      </c>
      <c r="C43" s="135">
        <v>9149235</v>
      </c>
      <c r="D43" s="135">
        <v>10087860</v>
      </c>
      <c r="E43" s="138">
        <f t="shared" si="0"/>
        <v>9.3045006572256153</v>
      </c>
      <c r="F43" s="138">
        <f t="shared" si="1"/>
        <v>90.695499342774383</v>
      </c>
      <c r="G43" s="138">
        <f t="shared" si="2"/>
        <v>100</v>
      </c>
      <c r="H43" s="247"/>
      <c r="I43" s="247"/>
      <c r="J43" s="247"/>
      <c r="K43" s="336"/>
    </row>
    <row r="44" spans="1:11" hidden="1" x14ac:dyDescent="0.2">
      <c r="A44" s="338" t="s">
        <v>484</v>
      </c>
      <c r="B44" s="135">
        <v>978708</v>
      </c>
      <c r="C44" s="135">
        <v>9163459</v>
      </c>
      <c r="D44" s="135">
        <v>10142167</v>
      </c>
      <c r="E44" s="138">
        <f t="shared" si="0"/>
        <v>9.649890403106161</v>
      </c>
      <c r="F44" s="138">
        <f t="shared" si="1"/>
        <v>90.35010959689383</v>
      </c>
      <c r="G44" s="138">
        <f t="shared" si="2"/>
        <v>99.999999999999986</v>
      </c>
      <c r="H44" s="247"/>
      <c r="I44" s="247"/>
      <c r="J44" s="247"/>
      <c r="K44" s="336"/>
    </row>
    <row r="45" spans="1:11" x14ac:dyDescent="0.2">
      <c r="A45" s="338">
        <v>1997</v>
      </c>
      <c r="B45" s="339">
        <f>AVERAGE(B46:B57)</f>
        <v>811598.5</v>
      </c>
      <c r="C45" s="339">
        <f>AVERAGE(C46:C57)</f>
        <v>9599560.5</v>
      </c>
      <c r="D45" s="339">
        <f>AVERAGE(D46:D57)</f>
        <v>10411159</v>
      </c>
      <c r="E45" s="138">
        <f t="shared" si="0"/>
        <v>7.7954673442217137</v>
      </c>
      <c r="F45" s="138">
        <f t="shared" si="1"/>
        <v>92.20453265577828</v>
      </c>
      <c r="G45" s="138">
        <f t="shared" si="2"/>
        <v>100</v>
      </c>
      <c r="H45" s="138">
        <f>(B45/B32-1)*100</f>
        <v>-8.2804300521150296</v>
      </c>
      <c r="I45" s="138">
        <f>(C45/C32-1)*100</f>
        <v>8.904138708400744</v>
      </c>
      <c r="J45" s="138">
        <f>(D45/D32-1)*100</f>
        <v>7.3364280047299557</v>
      </c>
      <c r="K45" s="336"/>
    </row>
    <row r="46" spans="1:11" hidden="1" x14ac:dyDescent="0.2">
      <c r="A46" s="338" t="s">
        <v>328</v>
      </c>
      <c r="B46" s="135">
        <v>1030188</v>
      </c>
      <c r="C46" s="135">
        <v>9121811</v>
      </c>
      <c r="D46" s="135">
        <v>10151999</v>
      </c>
      <c r="E46" s="138">
        <f t="shared" si="0"/>
        <v>10.147636933376372</v>
      </c>
      <c r="F46" s="138">
        <f t="shared" si="1"/>
        <v>89.852363066623624</v>
      </c>
      <c r="G46" s="138">
        <f t="shared" si="2"/>
        <v>100</v>
      </c>
      <c r="H46" s="247"/>
      <c r="I46" s="247"/>
      <c r="J46" s="247"/>
      <c r="K46" s="336"/>
    </row>
    <row r="47" spans="1:11" hidden="1" x14ac:dyDescent="0.2">
      <c r="A47" s="338" t="s">
        <v>329</v>
      </c>
      <c r="B47" s="135">
        <v>988073</v>
      </c>
      <c r="C47" s="135">
        <v>9276159</v>
      </c>
      <c r="D47" s="135">
        <v>10264232</v>
      </c>
      <c r="E47" s="138">
        <f t="shared" si="0"/>
        <v>9.6263704873389457</v>
      </c>
      <c r="F47" s="138">
        <f t="shared" si="1"/>
        <v>90.373629512661054</v>
      </c>
      <c r="G47" s="138">
        <f t="shared" si="2"/>
        <v>100</v>
      </c>
      <c r="H47" s="247"/>
      <c r="I47" s="247"/>
      <c r="J47" s="247"/>
      <c r="K47" s="336"/>
    </row>
    <row r="48" spans="1:11" hidden="1" x14ac:dyDescent="0.2">
      <c r="A48" s="338" t="s">
        <v>330</v>
      </c>
      <c r="B48" s="135">
        <v>946559</v>
      </c>
      <c r="C48" s="135">
        <v>9343275</v>
      </c>
      <c r="D48" s="135">
        <v>10289834</v>
      </c>
      <c r="E48" s="138">
        <f t="shared" si="0"/>
        <v>9.1989725004310081</v>
      </c>
      <c r="F48" s="138">
        <f t="shared" si="1"/>
        <v>90.801027499568988</v>
      </c>
      <c r="G48" s="138">
        <f t="shared" si="2"/>
        <v>100</v>
      </c>
      <c r="H48" s="247"/>
      <c r="I48" s="247"/>
      <c r="J48" s="247"/>
      <c r="K48" s="336"/>
    </row>
    <row r="49" spans="1:11" hidden="1" x14ac:dyDescent="0.2">
      <c r="A49" s="338" t="s">
        <v>331</v>
      </c>
      <c r="B49" s="135">
        <v>948869</v>
      </c>
      <c r="C49" s="135">
        <v>9446241</v>
      </c>
      <c r="D49" s="135">
        <v>10395110</v>
      </c>
      <c r="E49" s="138">
        <f t="shared" si="0"/>
        <v>9.1280323151943552</v>
      </c>
      <c r="F49" s="138">
        <f t="shared" si="1"/>
        <v>90.871967684805639</v>
      </c>
      <c r="G49" s="138">
        <f t="shared" si="2"/>
        <v>100</v>
      </c>
      <c r="H49" s="247"/>
      <c r="I49" s="247"/>
      <c r="J49" s="247"/>
      <c r="K49" s="336"/>
    </row>
    <row r="50" spans="1:11" hidden="1" x14ac:dyDescent="0.2">
      <c r="A50" s="338" t="s">
        <v>485</v>
      </c>
      <c r="B50" s="135">
        <v>961313</v>
      </c>
      <c r="C50" s="135">
        <v>9530563</v>
      </c>
      <c r="D50" s="135">
        <v>10491876</v>
      </c>
      <c r="E50" s="138">
        <f t="shared" si="0"/>
        <v>9.1624510240113395</v>
      </c>
      <c r="F50" s="138">
        <f t="shared" si="1"/>
        <v>90.837548975988653</v>
      </c>
      <c r="G50" s="138">
        <f t="shared" si="2"/>
        <v>100</v>
      </c>
      <c r="H50" s="247"/>
      <c r="I50" s="247"/>
      <c r="J50" s="247"/>
      <c r="K50" s="336"/>
    </row>
    <row r="51" spans="1:11" hidden="1" x14ac:dyDescent="0.2">
      <c r="A51" s="338" t="s">
        <v>486</v>
      </c>
      <c r="B51" s="135">
        <v>936151</v>
      </c>
      <c r="C51" s="135">
        <v>9597769</v>
      </c>
      <c r="D51" s="135">
        <v>10533920</v>
      </c>
      <c r="E51" s="138">
        <f t="shared" si="0"/>
        <v>8.8870145207102382</v>
      </c>
      <c r="F51" s="138">
        <f t="shared" si="1"/>
        <v>91.112985479289762</v>
      </c>
      <c r="G51" s="138">
        <f t="shared" si="2"/>
        <v>100</v>
      </c>
      <c r="H51" s="247"/>
      <c r="I51" s="247"/>
      <c r="J51" s="247"/>
      <c r="K51" s="336"/>
    </row>
    <row r="52" spans="1:11" hidden="1" x14ac:dyDescent="0.2">
      <c r="A52" s="338" t="s">
        <v>487</v>
      </c>
      <c r="B52" s="135">
        <v>427047</v>
      </c>
      <c r="C52" s="135">
        <v>9800705</v>
      </c>
      <c r="D52" s="135">
        <v>10227752</v>
      </c>
      <c r="E52" s="138">
        <f t="shared" si="0"/>
        <v>4.1753749993155873</v>
      </c>
      <c r="F52" s="138">
        <f t="shared" si="1"/>
        <v>95.824625000684421</v>
      </c>
      <c r="G52" s="138">
        <f t="shared" si="2"/>
        <v>100.00000000000001</v>
      </c>
      <c r="H52" s="247"/>
      <c r="I52" s="247"/>
      <c r="J52" s="247"/>
      <c r="K52" s="336"/>
    </row>
    <row r="53" spans="1:11" hidden="1" x14ac:dyDescent="0.2">
      <c r="A53" s="338" t="s">
        <v>488</v>
      </c>
      <c r="B53" s="135">
        <v>537499</v>
      </c>
      <c r="C53" s="135">
        <v>9753974</v>
      </c>
      <c r="D53" s="135">
        <v>10291473</v>
      </c>
      <c r="E53" s="138">
        <f t="shared" si="0"/>
        <v>5.2227606291149966</v>
      </c>
      <c r="F53" s="138">
        <f t="shared" si="1"/>
        <v>94.777239370884999</v>
      </c>
      <c r="G53" s="138">
        <f t="shared" si="2"/>
        <v>100</v>
      </c>
      <c r="H53" s="247"/>
      <c r="I53" s="247"/>
      <c r="J53" s="247"/>
      <c r="K53" s="336"/>
    </row>
    <row r="54" spans="1:11" hidden="1" x14ac:dyDescent="0.2">
      <c r="A54" s="338" t="s">
        <v>489</v>
      </c>
      <c r="B54" s="135">
        <v>641500</v>
      </c>
      <c r="C54" s="135">
        <v>9819341</v>
      </c>
      <c r="D54" s="135">
        <v>10460841</v>
      </c>
      <c r="E54" s="138">
        <f t="shared" si="0"/>
        <v>6.1323941354237199</v>
      </c>
      <c r="F54" s="138">
        <f t="shared" si="1"/>
        <v>93.867605864576277</v>
      </c>
      <c r="G54" s="138">
        <f t="shared" si="2"/>
        <v>100</v>
      </c>
      <c r="H54" s="247"/>
      <c r="I54" s="247"/>
      <c r="J54" s="247"/>
      <c r="K54" s="336"/>
    </row>
    <row r="55" spans="1:11" hidden="1" x14ac:dyDescent="0.2">
      <c r="A55" s="338" t="s">
        <v>490</v>
      </c>
      <c r="B55" s="135">
        <v>739735</v>
      </c>
      <c r="C55" s="135">
        <v>9867536</v>
      </c>
      <c r="D55" s="135">
        <v>10607271</v>
      </c>
      <c r="E55" s="138">
        <f t="shared" si="0"/>
        <v>6.9738484102084319</v>
      </c>
      <c r="F55" s="138">
        <f t="shared" si="1"/>
        <v>93.026151589791567</v>
      </c>
      <c r="G55" s="138">
        <f t="shared" si="2"/>
        <v>100</v>
      </c>
      <c r="H55" s="247"/>
      <c r="I55" s="247"/>
      <c r="J55" s="247"/>
      <c r="K55" s="336"/>
    </row>
    <row r="56" spans="1:11" hidden="1" x14ac:dyDescent="0.2">
      <c r="A56" s="338" t="s">
        <v>491</v>
      </c>
      <c r="B56" s="135">
        <v>796623</v>
      </c>
      <c r="C56" s="135">
        <v>9886260</v>
      </c>
      <c r="D56" s="135">
        <v>10682883</v>
      </c>
      <c r="E56" s="138">
        <f t="shared" si="0"/>
        <v>7.4570038818172968</v>
      </c>
      <c r="F56" s="138">
        <f t="shared" si="1"/>
        <v>92.542996118182714</v>
      </c>
      <c r="G56" s="138">
        <f t="shared" si="2"/>
        <v>100.00000000000001</v>
      </c>
      <c r="H56" s="247"/>
      <c r="I56" s="247"/>
      <c r="J56" s="247"/>
      <c r="K56" s="336"/>
    </row>
    <row r="57" spans="1:11" hidden="1" x14ac:dyDescent="0.2">
      <c r="A57" s="338" t="s">
        <v>492</v>
      </c>
      <c r="B57" s="135">
        <v>785625</v>
      </c>
      <c r="C57" s="135">
        <v>9751092</v>
      </c>
      <c r="D57" s="135">
        <v>10536717</v>
      </c>
      <c r="E57" s="138">
        <f t="shared" si="0"/>
        <v>7.4560700453471425</v>
      </c>
      <c r="F57" s="138">
        <f t="shared" si="1"/>
        <v>92.543929954652853</v>
      </c>
      <c r="G57" s="138">
        <f t="shared" si="2"/>
        <v>100</v>
      </c>
      <c r="H57" s="247"/>
      <c r="I57" s="247"/>
      <c r="J57" s="247"/>
      <c r="K57" s="336"/>
    </row>
    <row r="58" spans="1:11" x14ac:dyDescent="0.2">
      <c r="A58" s="338">
        <v>1998</v>
      </c>
      <c r="B58" s="339">
        <f>AVERAGE(B59:B70)</f>
        <v>1050027</v>
      </c>
      <c r="C58" s="339">
        <f>AVERAGE(C59:C70)</f>
        <v>10022661.583333334</v>
      </c>
      <c r="D58" s="339">
        <f>AVERAGE(D59:D70)</f>
        <v>11072688.583333334</v>
      </c>
      <c r="E58" s="138">
        <f t="shared" si="0"/>
        <v>9.4830355978809511</v>
      </c>
      <c r="F58" s="138">
        <f t="shared" si="1"/>
        <v>90.516964402119044</v>
      </c>
      <c r="G58" s="138">
        <f t="shared" si="2"/>
        <v>100</v>
      </c>
      <c r="H58" s="138">
        <f>(B58/B45-1)*100</f>
        <v>29.377641777307375</v>
      </c>
      <c r="I58" s="138">
        <f>(C58/C45-1)*100</f>
        <v>4.4075047324649175</v>
      </c>
      <c r="J58" s="138">
        <f>(D58/D45-1)*100</f>
        <v>6.354043611603033</v>
      </c>
      <c r="K58" s="336"/>
    </row>
    <row r="59" spans="1:11" hidden="1" x14ac:dyDescent="0.2">
      <c r="A59" s="338" t="s">
        <v>332</v>
      </c>
      <c r="B59" s="135">
        <v>872263</v>
      </c>
      <c r="C59" s="135">
        <v>9777860</v>
      </c>
      <c r="D59" s="135">
        <v>10650123</v>
      </c>
      <c r="E59" s="138">
        <f t="shared" si="0"/>
        <v>8.1901683201217494</v>
      </c>
      <c r="F59" s="138">
        <f t="shared" si="1"/>
        <v>91.809831679878258</v>
      </c>
      <c r="G59" s="138">
        <f t="shared" si="2"/>
        <v>100</v>
      </c>
      <c r="H59" s="247"/>
      <c r="I59" s="247"/>
      <c r="J59" s="247"/>
      <c r="K59" s="336"/>
    </row>
    <row r="60" spans="1:11" hidden="1" x14ac:dyDescent="0.2">
      <c r="A60" s="338" t="s">
        <v>333</v>
      </c>
      <c r="B60" s="135">
        <v>922043</v>
      </c>
      <c r="C60" s="135">
        <v>9826971</v>
      </c>
      <c r="D60" s="135">
        <v>10749014</v>
      </c>
      <c r="E60" s="138">
        <f t="shared" si="0"/>
        <v>8.577930961853804</v>
      </c>
      <c r="F60" s="138">
        <f t="shared" si="1"/>
        <v>91.422069038146191</v>
      </c>
      <c r="G60" s="138">
        <f t="shared" si="2"/>
        <v>100</v>
      </c>
      <c r="H60" s="247"/>
      <c r="I60" s="247"/>
      <c r="J60" s="247"/>
      <c r="K60" s="336"/>
    </row>
    <row r="61" spans="1:11" hidden="1" x14ac:dyDescent="0.2">
      <c r="A61" s="338" t="s">
        <v>334</v>
      </c>
      <c r="B61" s="135">
        <v>985602</v>
      </c>
      <c r="C61" s="135">
        <v>9900111</v>
      </c>
      <c r="D61" s="135">
        <v>10885713</v>
      </c>
      <c r="E61" s="138">
        <f t="shared" si="0"/>
        <v>9.0540876835536626</v>
      </c>
      <c r="F61" s="138">
        <f t="shared" si="1"/>
        <v>90.945912316446325</v>
      </c>
      <c r="G61" s="138">
        <f t="shared" si="2"/>
        <v>99.999999999999986</v>
      </c>
      <c r="H61" s="247"/>
      <c r="I61" s="247"/>
      <c r="J61" s="247"/>
      <c r="K61" s="336"/>
    </row>
    <row r="62" spans="1:11" hidden="1" x14ac:dyDescent="0.2">
      <c r="A62" s="338" t="s">
        <v>335</v>
      </c>
      <c r="B62" s="135">
        <v>1037800</v>
      </c>
      <c r="C62" s="135">
        <v>9933563</v>
      </c>
      <c r="D62" s="135">
        <v>10971363</v>
      </c>
      <c r="E62" s="138">
        <f t="shared" si="0"/>
        <v>9.4591711166607091</v>
      </c>
      <c r="F62" s="138">
        <f t="shared" si="1"/>
        <v>90.540828883339287</v>
      </c>
      <c r="G62" s="138">
        <f t="shared" si="2"/>
        <v>100</v>
      </c>
      <c r="H62" s="247"/>
      <c r="I62" s="247"/>
      <c r="J62" s="247"/>
      <c r="K62" s="336"/>
    </row>
    <row r="63" spans="1:11" hidden="1" x14ac:dyDescent="0.2">
      <c r="A63" s="338" t="s">
        <v>493</v>
      </c>
      <c r="B63" s="135">
        <v>1031676</v>
      </c>
      <c r="C63" s="135">
        <v>9923491</v>
      </c>
      <c r="D63" s="135">
        <v>10955167</v>
      </c>
      <c r="E63" s="138">
        <f t="shared" si="0"/>
        <v>9.4172548898615602</v>
      </c>
      <c r="F63" s="138">
        <f t="shared" si="1"/>
        <v>90.582745110138447</v>
      </c>
      <c r="G63" s="138">
        <f t="shared" si="2"/>
        <v>100</v>
      </c>
      <c r="H63" s="247"/>
      <c r="I63" s="247"/>
      <c r="J63" s="247"/>
      <c r="K63" s="336"/>
    </row>
    <row r="64" spans="1:11" hidden="1" x14ac:dyDescent="0.2">
      <c r="A64" s="338" t="s">
        <v>70</v>
      </c>
      <c r="B64" s="135">
        <v>1048287</v>
      </c>
      <c r="C64" s="135">
        <v>9979882</v>
      </c>
      <c r="D64" s="135">
        <v>11028169</v>
      </c>
      <c r="E64" s="138">
        <f t="shared" si="0"/>
        <v>9.5055398588831927</v>
      </c>
      <c r="F64" s="138">
        <f t="shared" si="1"/>
        <v>90.494460141116804</v>
      </c>
      <c r="G64" s="138">
        <f t="shared" si="2"/>
        <v>100</v>
      </c>
      <c r="H64" s="247"/>
      <c r="I64" s="247"/>
      <c r="J64" s="247"/>
      <c r="K64" s="336"/>
    </row>
    <row r="65" spans="1:11" hidden="1" x14ac:dyDescent="0.2">
      <c r="A65" s="338" t="s">
        <v>494</v>
      </c>
      <c r="B65" s="135">
        <v>1086904</v>
      </c>
      <c r="C65" s="135">
        <v>10033653</v>
      </c>
      <c r="D65" s="135">
        <v>11120557</v>
      </c>
      <c r="E65" s="138">
        <f t="shared" si="0"/>
        <v>9.7738269764724919</v>
      </c>
      <c r="F65" s="138">
        <f t="shared" si="1"/>
        <v>90.226173023527508</v>
      </c>
      <c r="G65" s="138">
        <f t="shared" si="2"/>
        <v>100</v>
      </c>
      <c r="H65" s="247"/>
      <c r="I65" s="247"/>
      <c r="J65" s="247"/>
      <c r="K65" s="336"/>
    </row>
    <row r="66" spans="1:11" hidden="1" x14ac:dyDescent="0.2">
      <c r="A66" s="338" t="s">
        <v>495</v>
      </c>
      <c r="B66" s="135">
        <v>1108273</v>
      </c>
      <c r="C66" s="135">
        <v>10077906</v>
      </c>
      <c r="D66" s="135">
        <v>11186179</v>
      </c>
      <c r="E66" s="138">
        <f t="shared" si="0"/>
        <v>9.9075207003213528</v>
      </c>
      <c r="F66" s="138">
        <f t="shared" si="1"/>
        <v>90.092479299678658</v>
      </c>
      <c r="G66" s="138">
        <f t="shared" si="2"/>
        <v>100.00000000000001</v>
      </c>
      <c r="H66" s="247"/>
      <c r="I66" s="247"/>
      <c r="J66" s="247"/>
      <c r="K66" s="336"/>
    </row>
    <row r="67" spans="1:11" hidden="1" x14ac:dyDescent="0.2">
      <c r="A67" s="338" t="s">
        <v>496</v>
      </c>
      <c r="B67" s="135">
        <v>1129898</v>
      </c>
      <c r="C67" s="135">
        <v>10153574</v>
      </c>
      <c r="D67" s="135">
        <v>11283472</v>
      </c>
      <c r="E67" s="138">
        <f t="shared" si="0"/>
        <v>10.013743996528728</v>
      </c>
      <c r="F67" s="138">
        <f t="shared" si="1"/>
        <v>89.986256003471283</v>
      </c>
      <c r="G67" s="138">
        <f t="shared" si="2"/>
        <v>100.00000000000001</v>
      </c>
      <c r="H67" s="247"/>
      <c r="I67" s="247"/>
      <c r="J67" s="247"/>
      <c r="K67" s="336"/>
    </row>
    <row r="68" spans="1:11" hidden="1" x14ac:dyDescent="0.2">
      <c r="A68" s="338" t="s">
        <v>497</v>
      </c>
      <c r="B68" s="135">
        <v>1153352</v>
      </c>
      <c r="C68" s="135">
        <v>10222955</v>
      </c>
      <c r="D68" s="135">
        <v>11376307</v>
      </c>
      <c r="E68" s="138">
        <f t="shared" si="0"/>
        <v>10.138193352201203</v>
      </c>
      <c r="F68" s="138">
        <f t="shared" si="1"/>
        <v>89.861806647798801</v>
      </c>
      <c r="G68" s="138">
        <f t="shared" si="2"/>
        <v>100</v>
      </c>
      <c r="H68" s="247"/>
      <c r="I68" s="247"/>
      <c r="J68" s="247"/>
      <c r="K68" s="336"/>
    </row>
    <row r="69" spans="1:11" hidden="1" x14ac:dyDescent="0.2">
      <c r="A69" s="338" t="s">
        <v>498</v>
      </c>
      <c r="B69" s="135">
        <v>1148224</v>
      </c>
      <c r="C69" s="135">
        <v>10274745</v>
      </c>
      <c r="D69" s="135">
        <v>11422969</v>
      </c>
      <c r="E69" s="138">
        <f t="shared" si="0"/>
        <v>10.051887560930963</v>
      </c>
      <c r="F69" s="138">
        <f t="shared" si="1"/>
        <v>89.948112439069035</v>
      </c>
      <c r="G69" s="138">
        <f t="shared" si="2"/>
        <v>100</v>
      </c>
      <c r="H69" s="247"/>
      <c r="I69" s="247"/>
      <c r="J69" s="247"/>
      <c r="K69" s="336"/>
    </row>
    <row r="70" spans="1:11" hidden="1" x14ac:dyDescent="0.2">
      <c r="A70" s="338" t="s">
        <v>499</v>
      </c>
      <c r="B70" s="135">
        <v>1076002</v>
      </c>
      <c r="C70" s="135">
        <v>10167228</v>
      </c>
      <c r="D70" s="135">
        <v>11243230</v>
      </c>
      <c r="E70" s="138">
        <f t="shared" si="0"/>
        <v>9.5702213687703619</v>
      </c>
      <c r="F70" s="138">
        <f t="shared" si="1"/>
        <v>90.429778631229638</v>
      </c>
      <c r="G70" s="138">
        <f t="shared" si="2"/>
        <v>100</v>
      </c>
      <c r="H70" s="247"/>
      <c r="I70" s="247"/>
      <c r="J70" s="247"/>
      <c r="K70" s="336"/>
    </row>
    <row r="71" spans="1:11" x14ac:dyDescent="0.2">
      <c r="A71" s="338">
        <v>1999</v>
      </c>
      <c r="B71" s="339">
        <f>AVERAGE(B72:B83)</f>
        <v>1210606.1666666667</v>
      </c>
      <c r="C71" s="339">
        <f>AVERAGE(C72:C83)</f>
        <v>10504167.416666666</v>
      </c>
      <c r="D71" s="339">
        <f>AVERAGE(D72:D83)</f>
        <v>11714773.583333334</v>
      </c>
      <c r="E71" s="138">
        <f t="shared" ref="E71:E134" si="3">B71/D71*100</f>
        <v>10.334012501863477</v>
      </c>
      <c r="F71" s="138">
        <f t="shared" ref="F71:F134" si="4">C71/D71*100</f>
        <v>89.665987498136516</v>
      </c>
      <c r="G71" s="138">
        <f t="shared" ref="G71:G134" si="5">E71+F71</f>
        <v>100</v>
      </c>
      <c r="H71" s="138">
        <f>(B71/B58-1)*100</f>
        <v>15.292860723263946</v>
      </c>
      <c r="I71" s="138">
        <f>(C71/C58-1)*100</f>
        <v>4.8041713204606928</v>
      </c>
      <c r="J71" s="138">
        <f>(D71/D58-1)*100</f>
        <v>5.7988174702797046</v>
      </c>
      <c r="K71" s="336"/>
    </row>
    <row r="72" spans="1:11" hidden="1" x14ac:dyDescent="0.2">
      <c r="A72" s="338" t="s">
        <v>336</v>
      </c>
      <c r="B72" s="135">
        <v>1113786</v>
      </c>
      <c r="C72" s="135">
        <v>10184564</v>
      </c>
      <c r="D72" s="135">
        <v>11298350</v>
      </c>
      <c r="E72" s="138">
        <f t="shared" si="3"/>
        <v>9.8579527099089699</v>
      </c>
      <c r="F72" s="138">
        <f t="shared" si="4"/>
        <v>90.142047290091028</v>
      </c>
      <c r="G72" s="138">
        <f t="shared" si="5"/>
        <v>100</v>
      </c>
      <c r="H72" s="247"/>
      <c r="I72" s="247"/>
      <c r="J72" s="247"/>
      <c r="K72" s="336"/>
    </row>
    <row r="73" spans="1:11" hidden="1" x14ac:dyDescent="0.2">
      <c r="A73" s="338" t="s">
        <v>337</v>
      </c>
      <c r="B73" s="135">
        <v>1176027</v>
      </c>
      <c r="C73" s="135">
        <v>10251857</v>
      </c>
      <c r="D73" s="135">
        <v>11427884</v>
      </c>
      <c r="E73" s="138">
        <f t="shared" si="3"/>
        <v>10.290855244942982</v>
      </c>
      <c r="F73" s="138">
        <f t="shared" si="4"/>
        <v>89.709144755057011</v>
      </c>
      <c r="G73" s="138">
        <f t="shared" si="5"/>
        <v>100</v>
      </c>
      <c r="H73" s="247"/>
      <c r="I73" s="247"/>
      <c r="J73" s="247"/>
      <c r="K73" s="336"/>
    </row>
    <row r="74" spans="1:11" hidden="1" x14ac:dyDescent="0.2">
      <c r="A74" s="338" t="s">
        <v>338</v>
      </c>
      <c r="B74" s="135">
        <v>1202536</v>
      </c>
      <c r="C74" s="135">
        <v>10327121</v>
      </c>
      <c r="D74" s="135">
        <v>11529657</v>
      </c>
      <c r="E74" s="138">
        <f t="shared" si="3"/>
        <v>10.429937334649244</v>
      </c>
      <c r="F74" s="138">
        <f t="shared" si="4"/>
        <v>89.570062665350761</v>
      </c>
      <c r="G74" s="138">
        <f t="shared" si="5"/>
        <v>100</v>
      </c>
      <c r="H74" s="247"/>
      <c r="I74" s="247"/>
      <c r="J74" s="247"/>
      <c r="K74" s="336"/>
    </row>
    <row r="75" spans="1:11" hidden="1" x14ac:dyDescent="0.2">
      <c r="A75" s="338" t="s">
        <v>339</v>
      </c>
      <c r="B75" s="135">
        <v>1220186</v>
      </c>
      <c r="C75" s="135">
        <v>10375145</v>
      </c>
      <c r="D75" s="135">
        <v>11595331</v>
      </c>
      <c r="E75" s="138">
        <f t="shared" si="3"/>
        <v>10.523080367434099</v>
      </c>
      <c r="F75" s="138">
        <f t="shared" si="4"/>
        <v>89.476919632565895</v>
      </c>
      <c r="G75" s="138">
        <f t="shared" si="5"/>
        <v>100</v>
      </c>
      <c r="H75" s="247"/>
      <c r="I75" s="247"/>
      <c r="J75" s="247"/>
      <c r="K75" s="336"/>
    </row>
    <row r="76" spans="1:11" hidden="1" x14ac:dyDescent="0.2">
      <c r="A76" s="338" t="s">
        <v>500</v>
      </c>
      <c r="B76" s="135">
        <v>1194650</v>
      </c>
      <c r="C76" s="135">
        <v>10421378</v>
      </c>
      <c r="D76" s="135">
        <v>11616028</v>
      </c>
      <c r="E76" s="138">
        <f t="shared" si="3"/>
        <v>10.284496559409121</v>
      </c>
      <c r="F76" s="138">
        <f t="shared" si="4"/>
        <v>89.715503440590879</v>
      </c>
      <c r="G76" s="138">
        <f t="shared" si="5"/>
        <v>100</v>
      </c>
      <c r="H76" s="247"/>
      <c r="I76" s="247"/>
      <c r="J76" s="247"/>
      <c r="K76" s="336"/>
    </row>
    <row r="77" spans="1:11" hidden="1" x14ac:dyDescent="0.2">
      <c r="A77" s="338" t="s">
        <v>71</v>
      </c>
      <c r="B77" s="135">
        <v>1179996</v>
      </c>
      <c r="C77" s="135">
        <v>10470224</v>
      </c>
      <c r="D77" s="135">
        <v>11650220</v>
      </c>
      <c r="E77" s="138">
        <f t="shared" si="3"/>
        <v>10.128529761669737</v>
      </c>
      <c r="F77" s="138">
        <f t="shared" si="4"/>
        <v>89.871470238330261</v>
      </c>
      <c r="G77" s="138">
        <f t="shared" si="5"/>
        <v>100</v>
      </c>
      <c r="H77" s="247"/>
      <c r="I77" s="247"/>
      <c r="J77" s="247"/>
      <c r="K77" s="336"/>
    </row>
    <row r="78" spans="1:11" hidden="1" x14ac:dyDescent="0.2">
      <c r="A78" s="338" t="s">
        <v>501</v>
      </c>
      <c r="B78" s="135">
        <v>1204408</v>
      </c>
      <c r="C78" s="135">
        <v>10495245</v>
      </c>
      <c r="D78" s="135">
        <v>11699653</v>
      </c>
      <c r="E78" s="138">
        <f t="shared" si="3"/>
        <v>10.2943907823591</v>
      </c>
      <c r="F78" s="138">
        <f t="shared" si="4"/>
        <v>89.705609217640898</v>
      </c>
      <c r="G78" s="138">
        <f t="shared" si="5"/>
        <v>100</v>
      </c>
      <c r="H78" s="247"/>
      <c r="I78" s="247"/>
      <c r="J78" s="247"/>
      <c r="K78" s="336"/>
    </row>
    <row r="79" spans="1:11" hidden="1" x14ac:dyDescent="0.2">
      <c r="A79" s="338" t="s">
        <v>502</v>
      </c>
      <c r="B79" s="135">
        <v>1230161</v>
      </c>
      <c r="C79" s="135">
        <v>10565752</v>
      </c>
      <c r="D79" s="135">
        <v>11795913</v>
      </c>
      <c r="E79" s="138">
        <f t="shared" si="3"/>
        <v>10.428705264272464</v>
      </c>
      <c r="F79" s="138">
        <f t="shared" si="4"/>
        <v>89.571294735727534</v>
      </c>
      <c r="G79" s="138">
        <f t="shared" si="5"/>
        <v>100</v>
      </c>
      <c r="H79" s="247"/>
      <c r="I79" s="247"/>
      <c r="J79" s="247"/>
      <c r="K79" s="336"/>
    </row>
    <row r="80" spans="1:11" hidden="1" x14ac:dyDescent="0.2">
      <c r="A80" s="338" t="s">
        <v>503</v>
      </c>
      <c r="B80" s="135">
        <v>1252675</v>
      </c>
      <c r="C80" s="135">
        <v>10665800</v>
      </c>
      <c r="D80" s="135">
        <v>11918475</v>
      </c>
      <c r="E80" s="138">
        <f t="shared" si="3"/>
        <v>10.510363112730445</v>
      </c>
      <c r="F80" s="138">
        <f t="shared" si="4"/>
        <v>89.489636887269555</v>
      </c>
      <c r="G80" s="138">
        <f t="shared" si="5"/>
        <v>100</v>
      </c>
      <c r="H80" s="247"/>
      <c r="I80" s="247"/>
      <c r="J80" s="247"/>
      <c r="K80" s="336"/>
    </row>
    <row r="81" spans="1:11" hidden="1" x14ac:dyDescent="0.2">
      <c r="A81" s="338" t="s">
        <v>504</v>
      </c>
      <c r="B81" s="135">
        <v>1253935</v>
      </c>
      <c r="C81" s="135">
        <v>10738688</v>
      </c>
      <c r="D81" s="135">
        <v>11992623</v>
      </c>
      <c r="E81" s="138">
        <f t="shared" si="3"/>
        <v>10.455886089306734</v>
      </c>
      <c r="F81" s="138">
        <f t="shared" si="4"/>
        <v>89.54411391069327</v>
      </c>
      <c r="G81" s="138">
        <f t="shared" si="5"/>
        <v>100</v>
      </c>
      <c r="H81" s="247"/>
      <c r="I81" s="247"/>
      <c r="J81" s="247"/>
      <c r="K81" s="336"/>
    </row>
    <row r="82" spans="1:11" hidden="1" x14ac:dyDescent="0.2">
      <c r="A82" s="338" t="s">
        <v>505</v>
      </c>
      <c r="B82" s="135">
        <v>1297074</v>
      </c>
      <c r="C82" s="135">
        <v>10850963</v>
      </c>
      <c r="D82" s="135">
        <v>12148037</v>
      </c>
      <c r="E82" s="138">
        <f t="shared" si="3"/>
        <v>10.677231226740584</v>
      </c>
      <c r="F82" s="138">
        <f t="shared" si="4"/>
        <v>89.322768773259426</v>
      </c>
      <c r="G82" s="138">
        <f t="shared" si="5"/>
        <v>100.00000000000001</v>
      </c>
      <c r="H82" s="247"/>
      <c r="I82" s="247"/>
      <c r="J82" s="247"/>
      <c r="K82" s="336"/>
    </row>
    <row r="83" spans="1:11" hidden="1" x14ac:dyDescent="0.2">
      <c r="A83" s="338" t="s">
        <v>506</v>
      </c>
      <c r="B83" s="135">
        <v>1201840</v>
      </c>
      <c r="C83" s="135">
        <v>10703272</v>
      </c>
      <c r="D83" s="135">
        <v>11905112</v>
      </c>
      <c r="E83" s="138">
        <f t="shared" si="3"/>
        <v>10.095159121560553</v>
      </c>
      <c r="F83" s="138">
        <f t="shared" si="4"/>
        <v>89.904840878439458</v>
      </c>
      <c r="G83" s="138">
        <f t="shared" si="5"/>
        <v>100.00000000000001</v>
      </c>
      <c r="H83" s="247"/>
      <c r="I83" s="247"/>
      <c r="J83" s="247"/>
      <c r="K83" s="336"/>
    </row>
    <row r="84" spans="1:11" x14ac:dyDescent="0.2">
      <c r="A84" s="338">
        <v>2000</v>
      </c>
      <c r="B84" s="339">
        <f>AVERAGE(B85:B96)</f>
        <v>1306155.1666666667</v>
      </c>
      <c r="C84" s="339">
        <f>AVERAGE(C85:C96)</f>
        <v>11114743</v>
      </c>
      <c r="D84" s="339">
        <f>AVERAGE(D85:D96)</f>
        <v>12420898.166666666</v>
      </c>
      <c r="E84" s="138">
        <f t="shared" si="3"/>
        <v>10.515786774356858</v>
      </c>
      <c r="F84" s="138">
        <f t="shared" si="4"/>
        <v>89.484213225643146</v>
      </c>
      <c r="G84" s="138">
        <f t="shared" si="5"/>
        <v>100</v>
      </c>
      <c r="H84" s="138">
        <f>(B84/B71-1)*100</f>
        <v>7.8926576314317431</v>
      </c>
      <c r="I84" s="138">
        <f>(C84/C71-1)*100</f>
        <v>5.8126985139683729</v>
      </c>
      <c r="J84" s="138">
        <f>(D84/D71-1)*100</f>
        <v>6.027641749200674</v>
      </c>
      <c r="K84" s="336"/>
    </row>
    <row r="85" spans="1:11" hidden="1" x14ac:dyDescent="0.2">
      <c r="A85" s="338" t="s">
        <v>340</v>
      </c>
      <c r="B85" s="135">
        <v>1261615</v>
      </c>
      <c r="C85" s="135">
        <v>10772480</v>
      </c>
      <c r="D85" s="135">
        <v>12034095</v>
      </c>
      <c r="E85" s="138">
        <f t="shared" si="3"/>
        <v>10.483671601395868</v>
      </c>
      <c r="F85" s="138">
        <f t="shared" si="4"/>
        <v>89.516328398604131</v>
      </c>
      <c r="G85" s="138">
        <f t="shared" si="5"/>
        <v>100</v>
      </c>
      <c r="H85" s="247"/>
      <c r="I85" s="247"/>
      <c r="J85" s="247"/>
      <c r="K85" s="336"/>
    </row>
    <row r="86" spans="1:11" hidden="1" x14ac:dyDescent="0.2">
      <c r="A86" s="338" t="s">
        <v>341</v>
      </c>
      <c r="B86" s="135">
        <v>1310955</v>
      </c>
      <c r="C86" s="135">
        <v>10847478</v>
      </c>
      <c r="D86" s="135">
        <v>12158433</v>
      </c>
      <c r="E86" s="138">
        <f t="shared" si="3"/>
        <v>10.782269392774547</v>
      </c>
      <c r="F86" s="138">
        <f t="shared" si="4"/>
        <v>89.217730607225448</v>
      </c>
      <c r="G86" s="138">
        <f t="shared" si="5"/>
        <v>100</v>
      </c>
      <c r="H86" s="247"/>
      <c r="I86" s="247"/>
      <c r="J86" s="247"/>
      <c r="K86" s="336"/>
    </row>
    <row r="87" spans="1:11" hidden="1" x14ac:dyDescent="0.2">
      <c r="A87" s="338" t="s">
        <v>342</v>
      </c>
      <c r="B87" s="135">
        <v>1331813</v>
      </c>
      <c r="C87" s="135">
        <v>10927028</v>
      </c>
      <c r="D87" s="135">
        <v>12258841</v>
      </c>
      <c r="E87" s="138">
        <f t="shared" si="3"/>
        <v>10.864102079470644</v>
      </c>
      <c r="F87" s="138">
        <f t="shared" si="4"/>
        <v>89.135897920529345</v>
      </c>
      <c r="G87" s="138">
        <f t="shared" si="5"/>
        <v>99.999999999999986</v>
      </c>
      <c r="H87" s="247"/>
      <c r="I87" s="247"/>
      <c r="J87" s="247"/>
      <c r="K87" s="336"/>
    </row>
    <row r="88" spans="1:11" hidden="1" x14ac:dyDescent="0.2">
      <c r="A88" s="338" t="s">
        <v>343</v>
      </c>
      <c r="B88" s="135">
        <v>1320734</v>
      </c>
      <c r="C88" s="135">
        <v>10933275</v>
      </c>
      <c r="D88" s="135">
        <v>12254009</v>
      </c>
      <c r="E88" s="138">
        <f t="shared" si="3"/>
        <v>10.777974783599392</v>
      </c>
      <c r="F88" s="138">
        <f t="shared" si="4"/>
        <v>89.22202521640061</v>
      </c>
      <c r="G88" s="138">
        <f t="shared" si="5"/>
        <v>100</v>
      </c>
      <c r="H88" s="247"/>
      <c r="I88" s="247"/>
      <c r="J88" s="247"/>
      <c r="K88" s="336"/>
    </row>
    <row r="89" spans="1:11" hidden="1" x14ac:dyDescent="0.2">
      <c r="A89" s="338" t="s">
        <v>507</v>
      </c>
      <c r="B89" s="135">
        <v>1330154</v>
      </c>
      <c r="C89" s="135">
        <v>11014909</v>
      </c>
      <c r="D89" s="135">
        <v>12345063</v>
      </c>
      <c r="E89" s="138">
        <f t="shared" si="3"/>
        <v>10.774785029448616</v>
      </c>
      <c r="F89" s="138">
        <f t="shared" si="4"/>
        <v>89.225214970551377</v>
      </c>
      <c r="G89" s="138">
        <f t="shared" si="5"/>
        <v>100</v>
      </c>
      <c r="H89" s="247"/>
      <c r="I89" s="247"/>
      <c r="J89" s="247"/>
      <c r="K89" s="336"/>
    </row>
    <row r="90" spans="1:11" hidden="1" x14ac:dyDescent="0.2">
      <c r="A90" s="338" t="s">
        <v>72</v>
      </c>
      <c r="B90" s="135">
        <v>1325450</v>
      </c>
      <c r="C90" s="135">
        <v>11080108</v>
      </c>
      <c r="D90" s="135">
        <v>12405558</v>
      </c>
      <c r="E90" s="138">
        <f t="shared" si="3"/>
        <v>10.684323913523277</v>
      </c>
      <c r="F90" s="138">
        <f t="shared" si="4"/>
        <v>89.315676086476728</v>
      </c>
      <c r="G90" s="138">
        <f t="shared" si="5"/>
        <v>100</v>
      </c>
      <c r="H90" s="247"/>
      <c r="I90" s="247"/>
      <c r="J90" s="247"/>
      <c r="K90" s="336"/>
    </row>
    <row r="91" spans="1:11" hidden="1" x14ac:dyDescent="0.2">
      <c r="A91" s="338" t="s">
        <v>508</v>
      </c>
      <c r="B91" s="135">
        <v>1355811</v>
      </c>
      <c r="C91" s="135">
        <v>11138822</v>
      </c>
      <c r="D91" s="135">
        <v>12494633</v>
      </c>
      <c r="E91" s="138">
        <f t="shared" si="3"/>
        <v>10.851147048496742</v>
      </c>
      <c r="F91" s="138">
        <f t="shared" si="4"/>
        <v>89.148852951503258</v>
      </c>
      <c r="G91" s="138">
        <f t="shared" si="5"/>
        <v>100</v>
      </c>
      <c r="H91" s="247"/>
      <c r="I91" s="247"/>
      <c r="J91" s="247"/>
      <c r="K91" s="336"/>
    </row>
    <row r="92" spans="1:11" hidden="1" x14ac:dyDescent="0.2">
      <c r="A92" s="338" t="s">
        <v>509</v>
      </c>
      <c r="B92" s="135">
        <v>1313752</v>
      </c>
      <c r="C92" s="135">
        <v>11240971</v>
      </c>
      <c r="D92" s="135">
        <v>12554723</v>
      </c>
      <c r="E92" s="138">
        <f t="shared" si="3"/>
        <v>10.464205383105625</v>
      </c>
      <c r="F92" s="138">
        <f t="shared" si="4"/>
        <v>89.535794616894364</v>
      </c>
      <c r="G92" s="138">
        <f t="shared" si="5"/>
        <v>99.999999999999986</v>
      </c>
      <c r="H92" s="247"/>
      <c r="I92" s="247"/>
      <c r="J92" s="247"/>
      <c r="K92" s="336"/>
    </row>
    <row r="93" spans="1:11" hidden="1" x14ac:dyDescent="0.2">
      <c r="A93" s="338" t="s">
        <v>510</v>
      </c>
      <c r="B93" s="135">
        <v>1300202</v>
      </c>
      <c r="C93" s="135">
        <v>11305454</v>
      </c>
      <c r="D93" s="135">
        <v>12605656</v>
      </c>
      <c r="E93" s="138">
        <f t="shared" si="3"/>
        <v>10.314433457489242</v>
      </c>
      <c r="F93" s="138">
        <f t="shared" si="4"/>
        <v>89.68556654251077</v>
      </c>
      <c r="G93" s="138">
        <f t="shared" si="5"/>
        <v>100.00000000000001</v>
      </c>
      <c r="H93" s="247"/>
      <c r="I93" s="247"/>
      <c r="J93" s="247"/>
      <c r="K93" s="336"/>
    </row>
    <row r="94" spans="1:11" hidden="1" x14ac:dyDescent="0.2">
      <c r="A94" s="338" t="s">
        <v>511</v>
      </c>
      <c r="B94" s="135">
        <v>1316103</v>
      </c>
      <c r="C94" s="135">
        <v>11408390</v>
      </c>
      <c r="D94" s="135">
        <v>12724493</v>
      </c>
      <c r="E94" s="138">
        <f t="shared" si="3"/>
        <v>10.343068285706943</v>
      </c>
      <c r="F94" s="138">
        <f t="shared" si="4"/>
        <v>89.656931714293052</v>
      </c>
      <c r="G94" s="138">
        <f t="shared" si="5"/>
        <v>100</v>
      </c>
      <c r="H94" s="247"/>
      <c r="I94" s="247"/>
      <c r="J94" s="247"/>
      <c r="K94" s="336"/>
    </row>
    <row r="95" spans="1:11" hidden="1" x14ac:dyDescent="0.2">
      <c r="A95" s="338" t="s">
        <v>512</v>
      </c>
      <c r="B95" s="135">
        <v>1316920</v>
      </c>
      <c r="C95" s="135">
        <v>11460594</v>
      </c>
      <c r="D95" s="135">
        <v>12777514</v>
      </c>
      <c r="E95" s="138">
        <f t="shared" si="3"/>
        <v>10.306543197683055</v>
      </c>
      <c r="F95" s="138">
        <f t="shared" si="4"/>
        <v>89.693456802316945</v>
      </c>
      <c r="G95" s="138">
        <f t="shared" si="5"/>
        <v>100</v>
      </c>
      <c r="H95" s="247"/>
      <c r="I95" s="247"/>
      <c r="J95" s="247"/>
      <c r="K95" s="336"/>
    </row>
    <row r="96" spans="1:11" hidden="1" x14ac:dyDescent="0.2">
      <c r="A96" s="338" t="s">
        <v>513</v>
      </c>
      <c r="B96" s="135">
        <v>1190353</v>
      </c>
      <c r="C96" s="135">
        <v>11247407</v>
      </c>
      <c r="D96" s="135">
        <v>12437760</v>
      </c>
      <c r="E96" s="138">
        <f t="shared" si="3"/>
        <v>9.5704773206751046</v>
      </c>
      <c r="F96" s="138">
        <f t="shared" si="4"/>
        <v>90.42952267932489</v>
      </c>
      <c r="G96" s="138">
        <f t="shared" si="5"/>
        <v>100</v>
      </c>
      <c r="H96" s="247"/>
      <c r="I96" s="247"/>
      <c r="J96" s="247"/>
      <c r="K96" s="336"/>
    </row>
    <row r="97" spans="1:11" x14ac:dyDescent="0.2">
      <c r="A97" s="338">
        <v>2001</v>
      </c>
      <c r="B97" s="339">
        <f>AVERAGE(B98:B109)</f>
        <v>1218170.5833333333</v>
      </c>
      <c r="C97" s="339">
        <f>AVERAGE(C98:C109)</f>
        <v>11223580.083333334</v>
      </c>
      <c r="D97" s="339">
        <f>AVERAGE(D98:D109)</f>
        <v>12441750.666666666</v>
      </c>
      <c r="E97" s="138">
        <f t="shared" si="3"/>
        <v>9.7909901586196924</v>
      </c>
      <c r="F97" s="138">
        <f t="shared" si="4"/>
        <v>90.209009841380322</v>
      </c>
      <c r="G97" s="138">
        <f t="shared" si="5"/>
        <v>100.00000000000001</v>
      </c>
      <c r="H97" s="138">
        <f>(B97/B84-1)*100</f>
        <v>-6.7361509243860969</v>
      </c>
      <c r="I97" s="138">
        <f>(C97/C84-1)*100</f>
        <v>0.97921367442623808</v>
      </c>
      <c r="J97" s="138">
        <f>(D97/D84-1)*100</f>
        <v>0.16788238435092584</v>
      </c>
      <c r="K97" s="336"/>
    </row>
    <row r="98" spans="1:11" hidden="1" x14ac:dyDescent="0.2">
      <c r="A98" s="338" t="s">
        <v>344</v>
      </c>
      <c r="B98" s="135">
        <v>1253939</v>
      </c>
      <c r="C98" s="135">
        <v>11272010</v>
      </c>
      <c r="D98" s="135">
        <v>12525949</v>
      </c>
      <c r="E98" s="138">
        <f t="shared" si="3"/>
        <v>10.010730524290015</v>
      </c>
      <c r="F98" s="138">
        <f t="shared" si="4"/>
        <v>89.989269475709989</v>
      </c>
      <c r="G98" s="138">
        <f t="shared" si="5"/>
        <v>100</v>
      </c>
      <c r="H98" s="247"/>
      <c r="I98" s="247"/>
      <c r="J98" s="247"/>
      <c r="K98" s="336"/>
    </row>
    <row r="99" spans="1:11" hidden="1" x14ac:dyDescent="0.2">
      <c r="A99" s="338" t="s">
        <v>345</v>
      </c>
      <c r="B99" s="135">
        <v>1255884</v>
      </c>
      <c r="C99" s="135">
        <v>11303474</v>
      </c>
      <c r="D99" s="135">
        <v>12559358</v>
      </c>
      <c r="E99" s="138">
        <f t="shared" si="3"/>
        <v>9.9995875585360334</v>
      </c>
      <c r="F99" s="138">
        <f t="shared" si="4"/>
        <v>90.000412441463965</v>
      </c>
      <c r="G99" s="138">
        <f t="shared" si="5"/>
        <v>100</v>
      </c>
      <c r="H99" s="247"/>
      <c r="I99" s="247"/>
      <c r="J99" s="247"/>
      <c r="K99" s="336"/>
    </row>
    <row r="100" spans="1:11" hidden="1" x14ac:dyDescent="0.2">
      <c r="A100" s="338" t="s">
        <v>346</v>
      </c>
      <c r="B100" s="135">
        <v>1247496</v>
      </c>
      <c r="C100" s="135">
        <v>11282754</v>
      </c>
      <c r="D100" s="135">
        <v>12530250</v>
      </c>
      <c r="E100" s="138">
        <f t="shared" si="3"/>
        <v>9.9558747830250791</v>
      </c>
      <c r="F100" s="138">
        <f t="shared" si="4"/>
        <v>90.044125216974919</v>
      </c>
      <c r="G100" s="138">
        <f t="shared" si="5"/>
        <v>100</v>
      </c>
      <c r="H100" s="247"/>
      <c r="I100" s="247"/>
      <c r="J100" s="247"/>
      <c r="K100" s="336"/>
    </row>
    <row r="101" spans="1:11" hidden="1" x14ac:dyDescent="0.2">
      <c r="A101" s="338" t="s">
        <v>252</v>
      </c>
      <c r="B101" s="135">
        <v>1237403</v>
      </c>
      <c r="C101" s="135">
        <v>11296770</v>
      </c>
      <c r="D101" s="135">
        <v>12534173</v>
      </c>
      <c r="E101" s="138">
        <f t="shared" si="3"/>
        <v>9.8722348893700449</v>
      </c>
      <c r="F101" s="138">
        <f t="shared" si="4"/>
        <v>90.127765110629952</v>
      </c>
      <c r="G101" s="138">
        <f t="shared" si="5"/>
        <v>100</v>
      </c>
      <c r="H101" s="247"/>
      <c r="I101" s="247"/>
      <c r="J101" s="247"/>
      <c r="K101" s="336"/>
    </row>
    <row r="102" spans="1:11" hidden="1" x14ac:dyDescent="0.2">
      <c r="A102" s="338" t="s">
        <v>253</v>
      </c>
      <c r="B102" s="135">
        <v>1231784</v>
      </c>
      <c r="C102" s="135">
        <v>11273321</v>
      </c>
      <c r="D102" s="135">
        <v>12505105</v>
      </c>
      <c r="E102" s="138">
        <f t="shared" si="3"/>
        <v>9.8502491582437735</v>
      </c>
      <c r="F102" s="138">
        <f t="shared" si="4"/>
        <v>90.14975084175623</v>
      </c>
      <c r="G102" s="138">
        <f t="shared" si="5"/>
        <v>100</v>
      </c>
      <c r="H102" s="247"/>
      <c r="I102" s="247"/>
      <c r="J102" s="247"/>
      <c r="K102" s="336"/>
    </row>
    <row r="103" spans="1:11" hidden="1" x14ac:dyDescent="0.2">
      <c r="A103" s="338" t="s">
        <v>254</v>
      </c>
      <c r="B103" s="135">
        <v>1193652</v>
      </c>
      <c r="C103" s="135">
        <v>11225254</v>
      </c>
      <c r="D103" s="135">
        <v>12418906</v>
      </c>
      <c r="E103" s="138">
        <f t="shared" si="3"/>
        <v>9.6115712607857731</v>
      </c>
      <c r="F103" s="138">
        <f t="shared" si="4"/>
        <v>90.38842873921422</v>
      </c>
      <c r="G103" s="138">
        <f t="shared" si="5"/>
        <v>100</v>
      </c>
      <c r="H103" s="247"/>
      <c r="I103" s="247"/>
      <c r="J103" s="247"/>
      <c r="K103" s="336"/>
    </row>
    <row r="104" spans="1:11" hidden="1" x14ac:dyDescent="0.2">
      <c r="A104" s="338" t="s">
        <v>255</v>
      </c>
      <c r="B104" s="135">
        <v>1202316</v>
      </c>
      <c r="C104" s="135">
        <v>11214260</v>
      </c>
      <c r="D104" s="135">
        <v>12416576</v>
      </c>
      <c r="E104" s="138">
        <f t="shared" si="3"/>
        <v>9.6831525857047858</v>
      </c>
      <c r="F104" s="138">
        <f t="shared" si="4"/>
        <v>90.316847414295211</v>
      </c>
      <c r="G104" s="138">
        <f t="shared" si="5"/>
        <v>100</v>
      </c>
      <c r="H104" s="247"/>
      <c r="I104" s="247"/>
      <c r="J104" s="247"/>
      <c r="K104" s="336"/>
    </row>
    <row r="105" spans="1:11" hidden="1" x14ac:dyDescent="0.2">
      <c r="A105" s="338" t="s">
        <v>256</v>
      </c>
      <c r="B105" s="135">
        <v>1214952</v>
      </c>
      <c r="C105" s="135">
        <v>11191144</v>
      </c>
      <c r="D105" s="135">
        <v>12406096</v>
      </c>
      <c r="E105" s="138">
        <f t="shared" si="3"/>
        <v>9.7931855436230695</v>
      </c>
      <c r="F105" s="138">
        <f t="shared" si="4"/>
        <v>90.206814456376932</v>
      </c>
      <c r="G105" s="138">
        <f t="shared" si="5"/>
        <v>100</v>
      </c>
      <c r="H105" s="247"/>
      <c r="I105" s="247"/>
      <c r="J105" s="247"/>
      <c r="K105" s="336"/>
    </row>
    <row r="106" spans="1:11" hidden="1" x14ac:dyDescent="0.2">
      <c r="A106" s="338" t="s">
        <v>257</v>
      </c>
      <c r="B106" s="135">
        <v>1197863</v>
      </c>
      <c r="C106" s="135">
        <v>11160802</v>
      </c>
      <c r="D106" s="135">
        <v>12358665</v>
      </c>
      <c r="E106" s="138">
        <f t="shared" si="3"/>
        <v>9.6924951036378122</v>
      </c>
      <c r="F106" s="138">
        <f t="shared" si="4"/>
        <v>90.30750489636219</v>
      </c>
      <c r="G106" s="138">
        <f t="shared" si="5"/>
        <v>100</v>
      </c>
      <c r="H106" s="247"/>
      <c r="I106" s="247"/>
      <c r="J106" s="247"/>
      <c r="K106" s="336"/>
    </row>
    <row r="107" spans="1:11" hidden="1" x14ac:dyDescent="0.2">
      <c r="A107" s="338" t="s">
        <v>258</v>
      </c>
      <c r="B107" s="135">
        <v>1226329</v>
      </c>
      <c r="C107" s="135">
        <v>11197190</v>
      </c>
      <c r="D107" s="135">
        <v>12423519</v>
      </c>
      <c r="E107" s="138">
        <f t="shared" si="3"/>
        <v>9.8710276854730132</v>
      </c>
      <c r="F107" s="138">
        <f t="shared" si="4"/>
        <v>90.12897231452699</v>
      </c>
      <c r="G107" s="138">
        <f t="shared" si="5"/>
        <v>100</v>
      </c>
      <c r="H107" s="247"/>
      <c r="I107" s="247"/>
      <c r="J107" s="247"/>
      <c r="K107" s="336"/>
    </row>
    <row r="108" spans="1:11" hidden="1" x14ac:dyDescent="0.2">
      <c r="A108" s="338" t="s">
        <v>259</v>
      </c>
      <c r="B108" s="135">
        <v>1235906</v>
      </c>
      <c r="C108" s="135">
        <v>11215560</v>
      </c>
      <c r="D108" s="135">
        <v>12451466</v>
      </c>
      <c r="E108" s="138">
        <f t="shared" si="3"/>
        <v>9.9257870519021623</v>
      </c>
      <c r="F108" s="138">
        <f t="shared" si="4"/>
        <v>90.074212948097838</v>
      </c>
      <c r="G108" s="138">
        <f t="shared" si="5"/>
        <v>100</v>
      </c>
      <c r="H108" s="247"/>
      <c r="I108" s="247"/>
      <c r="J108" s="247"/>
      <c r="K108" s="336"/>
    </row>
    <row r="109" spans="1:11" hidden="1" x14ac:dyDescent="0.2">
      <c r="A109" s="338" t="s">
        <v>260</v>
      </c>
      <c r="B109" s="135">
        <v>1120523</v>
      </c>
      <c r="C109" s="135">
        <v>11050422</v>
      </c>
      <c r="D109" s="135">
        <v>12170945</v>
      </c>
      <c r="E109" s="138">
        <f t="shared" si="3"/>
        <v>9.2065406589217194</v>
      </c>
      <c r="F109" s="138">
        <f t="shared" si="4"/>
        <v>90.79345934107829</v>
      </c>
      <c r="G109" s="138">
        <f t="shared" si="5"/>
        <v>100.00000000000001</v>
      </c>
      <c r="H109" s="247"/>
      <c r="I109" s="247"/>
      <c r="J109" s="247"/>
      <c r="K109" s="336"/>
    </row>
    <row r="110" spans="1:11" x14ac:dyDescent="0.2">
      <c r="A110" s="338">
        <v>2002</v>
      </c>
      <c r="B110" s="339">
        <f>AVERAGE(B111:B122)</f>
        <v>1201904.6666666667</v>
      </c>
      <c r="C110" s="339">
        <f>AVERAGE(C111:C122)</f>
        <v>11126672.416666666</v>
      </c>
      <c r="D110" s="339">
        <f>AVERAGE(D111:D122)</f>
        <v>12328577.083333334</v>
      </c>
      <c r="E110" s="138">
        <f t="shared" si="3"/>
        <v>9.7489325697731068</v>
      </c>
      <c r="F110" s="138">
        <f t="shared" si="4"/>
        <v>90.251067430226882</v>
      </c>
      <c r="G110" s="138">
        <f t="shared" si="5"/>
        <v>99.999999999999986</v>
      </c>
      <c r="H110" s="138">
        <f>(B110/B97-1)*100</f>
        <v>-1.3352741306687399</v>
      </c>
      <c r="I110" s="138">
        <f>(C110/C97-1)*100</f>
        <v>-0.86342919057148526</v>
      </c>
      <c r="J110" s="138">
        <f>(D110/D97-1)*100</f>
        <v>-0.90962748222034318</v>
      </c>
      <c r="K110" s="336"/>
    </row>
    <row r="111" spans="1:11" hidden="1" x14ac:dyDescent="0.2">
      <c r="A111" s="338" t="s">
        <v>261</v>
      </c>
      <c r="B111" s="135">
        <v>1170988</v>
      </c>
      <c r="C111" s="135">
        <v>11024525</v>
      </c>
      <c r="D111" s="135">
        <v>12195513</v>
      </c>
      <c r="E111" s="138">
        <f t="shared" si="3"/>
        <v>9.6017937088829299</v>
      </c>
      <c r="F111" s="138">
        <f t="shared" si="4"/>
        <v>90.398206291117063</v>
      </c>
      <c r="G111" s="138">
        <f t="shared" si="5"/>
        <v>100</v>
      </c>
      <c r="H111" s="247"/>
      <c r="I111" s="247"/>
      <c r="J111" s="247"/>
      <c r="K111" s="336"/>
    </row>
    <row r="112" spans="1:11" hidden="1" x14ac:dyDescent="0.2">
      <c r="A112" s="338" t="s">
        <v>262</v>
      </c>
      <c r="B112" s="135">
        <v>1225471</v>
      </c>
      <c r="C112" s="135">
        <v>11049740</v>
      </c>
      <c r="D112" s="135">
        <v>12275211</v>
      </c>
      <c r="E112" s="138">
        <f t="shared" si="3"/>
        <v>9.9832988614207938</v>
      </c>
      <c r="F112" s="138">
        <f t="shared" si="4"/>
        <v>90.016701138579208</v>
      </c>
      <c r="G112" s="138">
        <f t="shared" si="5"/>
        <v>100</v>
      </c>
      <c r="H112" s="247"/>
      <c r="I112" s="247"/>
      <c r="J112" s="247"/>
      <c r="K112" s="336"/>
    </row>
    <row r="113" spans="1:11" hidden="1" x14ac:dyDescent="0.2">
      <c r="A113" s="338" t="s">
        <v>263</v>
      </c>
      <c r="B113" s="135">
        <v>1175106</v>
      </c>
      <c r="C113" s="135">
        <v>11045981</v>
      </c>
      <c r="D113" s="135">
        <v>12221087</v>
      </c>
      <c r="E113" s="138">
        <f t="shared" si="3"/>
        <v>9.6153967318946343</v>
      </c>
      <c r="F113" s="138">
        <f t="shared" si="4"/>
        <v>90.384603268105366</v>
      </c>
      <c r="G113" s="138">
        <f t="shared" si="5"/>
        <v>100</v>
      </c>
      <c r="H113" s="247"/>
      <c r="I113" s="247"/>
      <c r="J113" s="247"/>
      <c r="K113" s="336"/>
    </row>
    <row r="114" spans="1:11" hidden="1" x14ac:dyDescent="0.2">
      <c r="A114" s="338" t="s">
        <v>264</v>
      </c>
      <c r="B114" s="135">
        <v>1240851</v>
      </c>
      <c r="C114" s="135">
        <v>11111839</v>
      </c>
      <c r="D114" s="135">
        <v>12352690</v>
      </c>
      <c r="E114" s="138">
        <f t="shared" si="3"/>
        <v>10.045188537881222</v>
      </c>
      <c r="F114" s="138">
        <f t="shared" si="4"/>
        <v>89.954811462118784</v>
      </c>
      <c r="G114" s="138">
        <f t="shared" si="5"/>
        <v>100</v>
      </c>
      <c r="H114" s="247"/>
      <c r="I114" s="247"/>
      <c r="J114" s="247"/>
      <c r="K114" s="336"/>
    </row>
    <row r="115" spans="1:11" hidden="1" x14ac:dyDescent="0.2">
      <c r="A115" s="338" t="s">
        <v>265</v>
      </c>
      <c r="B115" s="135">
        <v>1196881</v>
      </c>
      <c r="C115" s="135">
        <v>11141182</v>
      </c>
      <c r="D115" s="135">
        <v>12338063</v>
      </c>
      <c r="E115" s="138">
        <f t="shared" si="3"/>
        <v>9.7007204453405684</v>
      </c>
      <c r="F115" s="138">
        <f t="shared" si="4"/>
        <v>90.299279554659435</v>
      </c>
      <c r="G115" s="138">
        <f t="shared" si="5"/>
        <v>100</v>
      </c>
      <c r="H115" s="247"/>
      <c r="I115" s="247"/>
      <c r="J115" s="247"/>
      <c r="K115" s="336"/>
    </row>
    <row r="116" spans="1:11" hidden="1" x14ac:dyDescent="0.2">
      <c r="A116" s="338" t="s">
        <v>266</v>
      </c>
      <c r="B116" s="135">
        <v>1181060</v>
      </c>
      <c r="C116" s="135">
        <v>11107096</v>
      </c>
      <c r="D116" s="135">
        <v>12288156</v>
      </c>
      <c r="E116" s="138">
        <f t="shared" si="3"/>
        <v>9.6113688660853587</v>
      </c>
      <c r="F116" s="138">
        <f t="shared" si="4"/>
        <v>90.388631133914643</v>
      </c>
      <c r="G116" s="138">
        <f t="shared" si="5"/>
        <v>100</v>
      </c>
      <c r="H116" s="247"/>
      <c r="I116" s="247"/>
      <c r="J116" s="247"/>
      <c r="K116" s="336"/>
    </row>
    <row r="117" spans="1:11" hidden="1" x14ac:dyDescent="0.2">
      <c r="A117" s="338" t="s">
        <v>267</v>
      </c>
      <c r="B117" s="135">
        <v>1205535</v>
      </c>
      <c r="C117" s="135">
        <v>11163149</v>
      </c>
      <c r="D117" s="135">
        <v>12368684</v>
      </c>
      <c r="E117" s="138">
        <f t="shared" si="3"/>
        <v>9.7466715133154018</v>
      </c>
      <c r="F117" s="138">
        <f t="shared" si="4"/>
        <v>90.253328486684609</v>
      </c>
      <c r="G117" s="138">
        <f t="shared" si="5"/>
        <v>100.00000000000001</v>
      </c>
      <c r="H117" s="247"/>
      <c r="I117" s="247"/>
      <c r="J117" s="247"/>
      <c r="K117" s="336"/>
    </row>
    <row r="118" spans="1:11" hidden="1" x14ac:dyDescent="0.2">
      <c r="A118" s="338" t="s">
        <v>268</v>
      </c>
      <c r="B118" s="135">
        <v>1213801</v>
      </c>
      <c r="C118" s="135">
        <v>11126661</v>
      </c>
      <c r="D118" s="135">
        <v>12340462</v>
      </c>
      <c r="E118" s="138">
        <f t="shared" si="3"/>
        <v>9.8359445537776473</v>
      </c>
      <c r="F118" s="138">
        <f t="shared" si="4"/>
        <v>90.164055446222363</v>
      </c>
      <c r="G118" s="138">
        <f t="shared" si="5"/>
        <v>100.00000000000001</v>
      </c>
      <c r="H118" s="247"/>
      <c r="I118" s="247"/>
      <c r="J118" s="247"/>
      <c r="K118" s="336"/>
    </row>
    <row r="119" spans="1:11" hidden="1" x14ac:dyDescent="0.2">
      <c r="A119" s="338" t="s">
        <v>269</v>
      </c>
      <c r="B119" s="135">
        <v>1201027</v>
      </c>
      <c r="C119" s="135">
        <v>11199494</v>
      </c>
      <c r="D119" s="135">
        <v>12400521</v>
      </c>
      <c r="E119" s="138">
        <f t="shared" si="3"/>
        <v>9.6852946743124733</v>
      </c>
      <c r="F119" s="138">
        <f t="shared" si="4"/>
        <v>90.314705325687527</v>
      </c>
      <c r="G119" s="138">
        <f t="shared" si="5"/>
        <v>100</v>
      </c>
      <c r="H119" s="247"/>
      <c r="I119" s="247"/>
      <c r="J119" s="247"/>
      <c r="K119" s="336"/>
    </row>
    <row r="120" spans="1:11" hidden="1" x14ac:dyDescent="0.2">
      <c r="A120" s="338" t="s">
        <v>270</v>
      </c>
      <c r="B120" s="135">
        <v>1236548</v>
      </c>
      <c r="C120" s="135">
        <v>11221072</v>
      </c>
      <c r="D120" s="135">
        <v>12457620</v>
      </c>
      <c r="E120" s="138">
        <f t="shared" si="3"/>
        <v>9.9260372366471277</v>
      </c>
      <c r="F120" s="138">
        <f t="shared" si="4"/>
        <v>90.073962763352867</v>
      </c>
      <c r="G120" s="138">
        <f t="shared" si="5"/>
        <v>100</v>
      </c>
      <c r="H120" s="247"/>
      <c r="I120" s="247"/>
      <c r="J120" s="247"/>
      <c r="K120" s="336"/>
    </row>
    <row r="121" spans="1:11" hidden="1" x14ac:dyDescent="0.2">
      <c r="A121" s="338" t="s">
        <v>271</v>
      </c>
      <c r="B121" s="135">
        <v>1226331</v>
      </c>
      <c r="C121" s="135">
        <v>11246286</v>
      </c>
      <c r="D121" s="135">
        <v>12472617</v>
      </c>
      <c r="E121" s="138">
        <f t="shared" si="3"/>
        <v>9.8321867816513571</v>
      </c>
      <c r="F121" s="138">
        <f t="shared" si="4"/>
        <v>90.167813218348641</v>
      </c>
      <c r="G121" s="138">
        <f t="shared" si="5"/>
        <v>100</v>
      </c>
      <c r="H121" s="247"/>
      <c r="I121" s="247"/>
      <c r="J121" s="247"/>
      <c r="K121" s="336"/>
    </row>
    <row r="122" spans="1:11" hidden="1" x14ac:dyDescent="0.2">
      <c r="A122" s="338" t="s">
        <v>272</v>
      </c>
      <c r="B122" s="135">
        <v>1149257</v>
      </c>
      <c r="C122" s="135">
        <v>11083044</v>
      </c>
      <c r="D122" s="135">
        <v>12232301</v>
      </c>
      <c r="E122" s="138">
        <f t="shared" si="3"/>
        <v>9.3952642270657005</v>
      </c>
      <c r="F122" s="138">
        <f t="shared" si="4"/>
        <v>90.604735772934291</v>
      </c>
      <c r="G122" s="138">
        <f t="shared" si="5"/>
        <v>99.999999999999986</v>
      </c>
      <c r="H122" s="247"/>
      <c r="I122" s="247"/>
      <c r="J122" s="247"/>
      <c r="K122" s="336"/>
    </row>
    <row r="123" spans="1:11" x14ac:dyDescent="0.2">
      <c r="A123" s="338">
        <v>2003</v>
      </c>
      <c r="B123" s="339">
        <f>AVERAGE(B124:B135)</f>
        <v>1214067</v>
      </c>
      <c r="C123" s="339">
        <f>AVERAGE(C124:C135)</f>
        <v>11101555.583333334</v>
      </c>
      <c r="D123" s="339">
        <f>AVERAGE(D124:D135)</f>
        <v>12315622.583333334</v>
      </c>
      <c r="E123" s="138">
        <f t="shared" si="3"/>
        <v>9.857942558608368</v>
      </c>
      <c r="F123" s="138">
        <f t="shared" si="4"/>
        <v>90.142057441391628</v>
      </c>
      <c r="G123" s="138">
        <f t="shared" si="5"/>
        <v>100</v>
      </c>
      <c r="H123" s="138">
        <f>(B123/B110-1)*100</f>
        <v>1.011921633274282</v>
      </c>
      <c r="I123" s="138">
        <f>(C123/C110-1)*100</f>
        <v>-0.22573535368678455</v>
      </c>
      <c r="J123" s="138">
        <f>(D123/D110-1)*100</f>
        <v>-0.10507700858286562</v>
      </c>
      <c r="K123" s="336"/>
    </row>
    <row r="124" spans="1:11" hidden="1" x14ac:dyDescent="0.2">
      <c r="A124" s="338" t="s">
        <v>172</v>
      </c>
      <c r="B124" s="135">
        <v>1187970</v>
      </c>
      <c r="C124" s="135">
        <v>11081499</v>
      </c>
      <c r="D124" s="135">
        <v>12269469</v>
      </c>
      <c r="E124" s="138">
        <f t="shared" si="3"/>
        <v>9.6823261055551786</v>
      </c>
      <c r="F124" s="138">
        <f t="shared" si="4"/>
        <v>90.317673894444823</v>
      </c>
      <c r="G124" s="138">
        <f t="shared" si="5"/>
        <v>100</v>
      </c>
      <c r="H124" s="247"/>
      <c r="I124" s="247"/>
      <c r="J124" s="247"/>
      <c r="K124" s="336"/>
    </row>
    <row r="125" spans="1:11" hidden="1" x14ac:dyDescent="0.2">
      <c r="A125" s="338" t="s">
        <v>173</v>
      </c>
      <c r="B125" s="135">
        <v>1229858</v>
      </c>
      <c r="C125" s="135">
        <v>11091738</v>
      </c>
      <c r="D125" s="135">
        <v>12321596</v>
      </c>
      <c r="E125" s="138">
        <f t="shared" si="3"/>
        <v>9.9813206016493314</v>
      </c>
      <c r="F125" s="138">
        <f t="shared" si="4"/>
        <v>90.01867939835067</v>
      </c>
      <c r="G125" s="138">
        <f t="shared" si="5"/>
        <v>100</v>
      </c>
      <c r="H125" s="247"/>
      <c r="I125" s="247"/>
      <c r="J125" s="247"/>
      <c r="K125" s="336"/>
    </row>
    <row r="126" spans="1:11" hidden="1" x14ac:dyDescent="0.2">
      <c r="A126" s="338" t="s">
        <v>174</v>
      </c>
      <c r="B126" s="135">
        <v>1222734</v>
      </c>
      <c r="C126" s="135">
        <v>11125523</v>
      </c>
      <c r="D126" s="135">
        <v>12348257</v>
      </c>
      <c r="E126" s="138">
        <f t="shared" si="3"/>
        <v>9.9020776778455453</v>
      </c>
      <c r="F126" s="138">
        <f t="shared" si="4"/>
        <v>90.09792232215446</v>
      </c>
      <c r="G126" s="138">
        <f t="shared" si="5"/>
        <v>100</v>
      </c>
      <c r="H126" s="247"/>
      <c r="I126" s="247"/>
      <c r="J126" s="247"/>
      <c r="K126" s="336"/>
    </row>
    <row r="127" spans="1:11" hidden="1" x14ac:dyDescent="0.2">
      <c r="A127" s="338" t="s">
        <v>175</v>
      </c>
      <c r="B127" s="135">
        <v>1229287</v>
      </c>
      <c r="C127" s="135">
        <v>11108266</v>
      </c>
      <c r="D127" s="135">
        <v>12337553</v>
      </c>
      <c r="E127" s="138">
        <f t="shared" si="3"/>
        <v>9.9637829316721085</v>
      </c>
      <c r="F127" s="138">
        <f t="shared" si="4"/>
        <v>90.0362170683279</v>
      </c>
      <c r="G127" s="138">
        <f t="shared" si="5"/>
        <v>100.00000000000001</v>
      </c>
      <c r="H127" s="247"/>
      <c r="I127" s="247"/>
      <c r="J127" s="247"/>
      <c r="K127" s="336"/>
    </row>
    <row r="128" spans="1:11" hidden="1" x14ac:dyDescent="0.2">
      <c r="A128" s="338" t="s">
        <v>176</v>
      </c>
      <c r="B128" s="135">
        <v>1176541</v>
      </c>
      <c r="C128" s="135">
        <v>11092515</v>
      </c>
      <c r="D128" s="135">
        <v>12269056</v>
      </c>
      <c r="E128" s="138">
        <f t="shared" si="3"/>
        <v>9.5894989801986394</v>
      </c>
      <c r="F128" s="138">
        <f t="shared" si="4"/>
        <v>90.410501019801359</v>
      </c>
      <c r="G128" s="138">
        <f t="shared" si="5"/>
        <v>100</v>
      </c>
      <c r="H128" s="247"/>
      <c r="I128" s="247"/>
      <c r="J128" s="247"/>
      <c r="K128" s="336"/>
    </row>
    <row r="129" spans="1:11" hidden="1" x14ac:dyDescent="0.2">
      <c r="A129" s="338" t="s">
        <v>177</v>
      </c>
      <c r="B129" s="135">
        <v>1200882</v>
      </c>
      <c r="C129" s="135">
        <v>11069744</v>
      </c>
      <c r="D129" s="135">
        <v>12270626</v>
      </c>
      <c r="E129" s="138">
        <f t="shared" si="3"/>
        <v>9.7866400622103562</v>
      </c>
      <c r="F129" s="138">
        <f t="shared" si="4"/>
        <v>90.213359937789647</v>
      </c>
      <c r="G129" s="138">
        <f t="shared" si="5"/>
        <v>100</v>
      </c>
      <c r="H129" s="247"/>
      <c r="I129" s="247"/>
      <c r="J129" s="247"/>
      <c r="K129" s="336"/>
    </row>
    <row r="130" spans="1:11" hidden="1" x14ac:dyDescent="0.2">
      <c r="A130" s="338" t="s">
        <v>178</v>
      </c>
      <c r="B130" s="135">
        <v>1207974</v>
      </c>
      <c r="C130" s="135">
        <v>11062169</v>
      </c>
      <c r="D130" s="135">
        <v>12270143</v>
      </c>
      <c r="E130" s="138">
        <f t="shared" si="3"/>
        <v>9.8448241393763709</v>
      </c>
      <c r="F130" s="138">
        <f t="shared" si="4"/>
        <v>90.155175860623629</v>
      </c>
      <c r="G130" s="138">
        <f t="shared" si="5"/>
        <v>100</v>
      </c>
      <c r="H130" s="247"/>
      <c r="I130" s="247"/>
      <c r="J130" s="247"/>
      <c r="K130" s="336"/>
    </row>
    <row r="131" spans="1:11" hidden="1" x14ac:dyDescent="0.2">
      <c r="A131" s="338" t="s">
        <v>179</v>
      </c>
      <c r="B131" s="135">
        <v>1205768</v>
      </c>
      <c r="C131" s="135">
        <v>11023996</v>
      </c>
      <c r="D131" s="135">
        <v>12229764</v>
      </c>
      <c r="E131" s="138">
        <f t="shared" si="3"/>
        <v>9.8592908252358757</v>
      </c>
      <c r="F131" s="138">
        <f t="shared" si="4"/>
        <v>90.140709174764126</v>
      </c>
      <c r="G131" s="138">
        <f t="shared" si="5"/>
        <v>100</v>
      </c>
      <c r="H131" s="247"/>
      <c r="I131" s="247"/>
      <c r="J131" s="247"/>
      <c r="K131" s="336"/>
    </row>
    <row r="132" spans="1:11" hidden="1" x14ac:dyDescent="0.2">
      <c r="A132" s="338" t="s">
        <v>180</v>
      </c>
      <c r="B132" s="135">
        <v>1216395</v>
      </c>
      <c r="C132" s="135">
        <v>11106946</v>
      </c>
      <c r="D132" s="135">
        <v>12323341</v>
      </c>
      <c r="E132" s="138">
        <f t="shared" si="3"/>
        <v>9.870659263587692</v>
      </c>
      <c r="F132" s="138">
        <f t="shared" si="4"/>
        <v>90.129340736412317</v>
      </c>
      <c r="G132" s="138">
        <f t="shared" si="5"/>
        <v>100.00000000000001</v>
      </c>
      <c r="H132" s="247"/>
      <c r="I132" s="247"/>
      <c r="J132" s="247"/>
      <c r="K132" s="336"/>
    </row>
    <row r="133" spans="1:11" hidden="1" x14ac:dyDescent="0.2">
      <c r="A133" s="338" t="s">
        <v>181</v>
      </c>
      <c r="B133" s="135">
        <v>1265718</v>
      </c>
      <c r="C133" s="135">
        <v>11161653</v>
      </c>
      <c r="D133" s="135">
        <v>12427371</v>
      </c>
      <c r="E133" s="138">
        <f t="shared" si="3"/>
        <v>10.184921653984579</v>
      </c>
      <c r="F133" s="138">
        <f t="shared" si="4"/>
        <v>89.815078346015426</v>
      </c>
      <c r="G133" s="138">
        <f t="shared" si="5"/>
        <v>100</v>
      </c>
      <c r="H133" s="247"/>
      <c r="I133" s="247"/>
      <c r="J133" s="247"/>
      <c r="K133" s="336"/>
    </row>
    <row r="134" spans="1:11" hidden="1" x14ac:dyDescent="0.2">
      <c r="A134" s="338" t="s">
        <v>182</v>
      </c>
      <c r="B134" s="135">
        <v>1247050</v>
      </c>
      <c r="C134" s="135">
        <v>11215664</v>
      </c>
      <c r="D134" s="135">
        <v>12462714</v>
      </c>
      <c r="E134" s="138">
        <f t="shared" si="3"/>
        <v>10.006247435349955</v>
      </c>
      <c r="F134" s="138">
        <f t="shared" si="4"/>
        <v>89.993752564650038</v>
      </c>
      <c r="G134" s="138">
        <f t="shared" si="5"/>
        <v>100</v>
      </c>
      <c r="H134" s="247"/>
      <c r="I134" s="247"/>
      <c r="J134" s="247"/>
      <c r="K134" s="336"/>
    </row>
    <row r="135" spans="1:11" hidden="1" x14ac:dyDescent="0.2">
      <c r="A135" s="338" t="s">
        <v>183</v>
      </c>
      <c r="B135" s="135">
        <v>1178627</v>
      </c>
      <c r="C135" s="135">
        <v>11078954</v>
      </c>
      <c r="D135" s="135">
        <v>12257581</v>
      </c>
      <c r="E135" s="138">
        <f t="shared" ref="E135:E198" si="6">B135/D135*100</f>
        <v>9.6154942806415065</v>
      </c>
      <c r="F135" s="138">
        <f t="shared" ref="F135:F198" si="7">C135/D135*100</f>
        <v>90.384505719358501</v>
      </c>
      <c r="G135" s="138">
        <f t="shared" ref="G135:G198" si="8">E135+F135</f>
        <v>100</v>
      </c>
      <c r="H135" s="247"/>
      <c r="I135" s="247"/>
      <c r="J135" s="247"/>
      <c r="K135" s="336"/>
    </row>
    <row r="136" spans="1:11" x14ac:dyDescent="0.2">
      <c r="A136" s="338">
        <v>2004</v>
      </c>
      <c r="B136" s="339">
        <f>AVERAGE(B137:B148)</f>
        <v>1281704.4166666667</v>
      </c>
      <c r="C136" s="339">
        <f>AVERAGE(C137:C148)</f>
        <v>11277751.333333334</v>
      </c>
      <c r="D136" s="339">
        <f>AVERAGE(D137:D148)</f>
        <v>12559455.75</v>
      </c>
      <c r="E136" s="138">
        <f t="shared" si="6"/>
        <v>10.205095206188904</v>
      </c>
      <c r="F136" s="138">
        <f t="shared" si="7"/>
        <v>89.794904793811099</v>
      </c>
      <c r="G136" s="138">
        <f t="shared" si="8"/>
        <v>100</v>
      </c>
      <c r="H136" s="138">
        <f>(B136/B123-1)*100</f>
        <v>5.5711436573654183</v>
      </c>
      <c r="I136" s="138">
        <f>(C136/C123-1)*100</f>
        <v>1.5871266749726498</v>
      </c>
      <c r="J136" s="138">
        <f>(D136/D123-1)*100</f>
        <v>1.9798687806221293</v>
      </c>
      <c r="K136" s="336"/>
    </row>
    <row r="137" spans="1:11" hidden="1" x14ac:dyDescent="0.2">
      <c r="A137" s="338" t="s">
        <v>184</v>
      </c>
      <c r="B137" s="135">
        <v>1212691</v>
      </c>
      <c r="C137" s="135">
        <v>11081309</v>
      </c>
      <c r="D137" s="135">
        <v>12294000</v>
      </c>
      <c r="E137" s="138">
        <f t="shared" si="6"/>
        <v>9.8640881730925649</v>
      </c>
      <c r="F137" s="138">
        <f t="shared" si="7"/>
        <v>90.135911826907432</v>
      </c>
      <c r="G137" s="138">
        <f t="shared" si="8"/>
        <v>100</v>
      </c>
      <c r="H137" s="247"/>
      <c r="I137" s="247"/>
      <c r="J137" s="247"/>
      <c r="K137" s="336"/>
    </row>
    <row r="138" spans="1:11" hidden="1" x14ac:dyDescent="0.2">
      <c r="A138" s="338" t="s">
        <v>185</v>
      </c>
      <c r="B138" s="135">
        <v>1248906</v>
      </c>
      <c r="C138" s="135">
        <v>11102759</v>
      </c>
      <c r="D138" s="135">
        <v>12351665</v>
      </c>
      <c r="E138" s="138">
        <f t="shared" si="6"/>
        <v>10.11123601554932</v>
      </c>
      <c r="F138" s="138">
        <f t="shared" si="7"/>
        <v>89.888763984450677</v>
      </c>
      <c r="G138" s="138">
        <f t="shared" si="8"/>
        <v>100</v>
      </c>
      <c r="H138" s="247"/>
      <c r="I138" s="247"/>
      <c r="J138" s="247"/>
      <c r="K138" s="336"/>
    </row>
    <row r="139" spans="1:11" hidden="1" x14ac:dyDescent="0.2">
      <c r="A139" s="338" t="s">
        <v>186</v>
      </c>
      <c r="B139" s="135">
        <v>1279682</v>
      </c>
      <c r="C139" s="135">
        <v>11198847</v>
      </c>
      <c r="D139" s="135">
        <v>12478529</v>
      </c>
      <c r="E139" s="138">
        <f t="shared" si="6"/>
        <v>10.255070930235446</v>
      </c>
      <c r="F139" s="138">
        <f t="shared" si="7"/>
        <v>89.744929069764552</v>
      </c>
      <c r="G139" s="138">
        <f t="shared" si="8"/>
        <v>100</v>
      </c>
      <c r="H139" s="247"/>
      <c r="I139" s="247"/>
      <c r="J139" s="247"/>
      <c r="K139" s="336"/>
    </row>
    <row r="140" spans="1:11" hidden="1" x14ac:dyDescent="0.2">
      <c r="A140" s="338" t="s">
        <v>187</v>
      </c>
      <c r="B140" s="135">
        <v>1292200</v>
      </c>
      <c r="C140" s="135">
        <v>11213072</v>
      </c>
      <c r="D140" s="135">
        <v>12505272</v>
      </c>
      <c r="E140" s="138">
        <f t="shared" si="6"/>
        <v>10.333241851916537</v>
      </c>
      <c r="F140" s="138">
        <f t="shared" si="7"/>
        <v>89.666758148083474</v>
      </c>
      <c r="G140" s="138">
        <f t="shared" si="8"/>
        <v>100.00000000000001</v>
      </c>
      <c r="H140" s="247"/>
      <c r="I140" s="247"/>
      <c r="J140" s="247"/>
      <c r="K140" s="336"/>
    </row>
    <row r="141" spans="1:11" hidden="1" x14ac:dyDescent="0.2">
      <c r="A141" s="338" t="s">
        <v>188</v>
      </c>
      <c r="B141" s="135">
        <v>1239574</v>
      </c>
      <c r="C141" s="135">
        <v>11255593</v>
      </c>
      <c r="D141" s="135">
        <v>12495167</v>
      </c>
      <c r="E141" s="138">
        <f t="shared" si="6"/>
        <v>9.9204276341404629</v>
      </c>
      <c r="F141" s="138">
        <f t="shared" si="7"/>
        <v>90.079572365859534</v>
      </c>
      <c r="G141" s="138">
        <f t="shared" si="8"/>
        <v>100</v>
      </c>
      <c r="H141" s="247"/>
      <c r="I141" s="247"/>
      <c r="J141" s="247"/>
      <c r="K141" s="336"/>
    </row>
    <row r="142" spans="1:11" hidden="1" x14ac:dyDescent="0.2">
      <c r="A142" s="338" t="s">
        <v>189</v>
      </c>
      <c r="B142" s="135">
        <v>1253730</v>
      </c>
      <c r="C142" s="135">
        <v>11261608</v>
      </c>
      <c r="D142" s="135">
        <v>12515338</v>
      </c>
      <c r="E142" s="138">
        <f t="shared" si="6"/>
        <v>10.017548067818865</v>
      </c>
      <c r="F142" s="138">
        <f t="shared" si="7"/>
        <v>89.982451932181135</v>
      </c>
      <c r="G142" s="138">
        <f t="shared" si="8"/>
        <v>100</v>
      </c>
      <c r="H142" s="247"/>
      <c r="I142" s="247"/>
      <c r="J142" s="247"/>
      <c r="K142" s="336"/>
    </row>
    <row r="143" spans="1:11" hidden="1" x14ac:dyDescent="0.2">
      <c r="A143" s="338" t="s">
        <v>190</v>
      </c>
      <c r="B143" s="135">
        <v>1268185</v>
      </c>
      <c r="C143" s="135">
        <v>11282669</v>
      </c>
      <c r="D143" s="135">
        <v>12550854</v>
      </c>
      <c r="E143" s="138">
        <f t="shared" si="6"/>
        <v>10.104372180570342</v>
      </c>
      <c r="F143" s="138">
        <f t="shared" si="7"/>
        <v>89.895627819429663</v>
      </c>
      <c r="G143" s="138">
        <f t="shared" si="8"/>
        <v>100</v>
      </c>
      <c r="H143" s="247"/>
      <c r="I143" s="247"/>
      <c r="J143" s="247"/>
      <c r="K143" s="336"/>
    </row>
    <row r="144" spans="1:11" hidden="1" x14ac:dyDescent="0.2">
      <c r="A144" s="338" t="s">
        <v>191</v>
      </c>
      <c r="B144" s="135">
        <v>1294685</v>
      </c>
      <c r="C144" s="135">
        <v>11302569</v>
      </c>
      <c r="D144" s="135">
        <v>12597254</v>
      </c>
      <c r="E144" s="138">
        <f t="shared" si="6"/>
        <v>10.277517624079026</v>
      </c>
      <c r="F144" s="138">
        <f t="shared" si="7"/>
        <v>89.722482375920976</v>
      </c>
      <c r="G144" s="138">
        <f t="shared" si="8"/>
        <v>100</v>
      </c>
      <c r="H144" s="247"/>
      <c r="I144" s="247"/>
      <c r="J144" s="247"/>
      <c r="K144" s="336"/>
    </row>
    <row r="145" spans="1:11" hidden="1" x14ac:dyDescent="0.2">
      <c r="A145" s="338" t="s">
        <v>192</v>
      </c>
      <c r="B145" s="135">
        <v>1312611</v>
      </c>
      <c r="C145" s="135">
        <v>11371116</v>
      </c>
      <c r="D145" s="135">
        <v>12683727</v>
      </c>
      <c r="E145" s="138">
        <f t="shared" si="6"/>
        <v>10.348779976106393</v>
      </c>
      <c r="F145" s="138">
        <f t="shared" si="7"/>
        <v>89.651220023893615</v>
      </c>
      <c r="G145" s="138">
        <f t="shared" si="8"/>
        <v>100</v>
      </c>
      <c r="H145" s="247"/>
      <c r="I145" s="247"/>
      <c r="J145" s="247"/>
      <c r="K145" s="336"/>
    </row>
    <row r="146" spans="1:11" hidden="1" x14ac:dyDescent="0.2">
      <c r="A146" s="338" t="s">
        <v>193</v>
      </c>
      <c r="B146" s="135">
        <v>1333872</v>
      </c>
      <c r="C146" s="135">
        <v>11403526</v>
      </c>
      <c r="D146" s="135">
        <v>12737398</v>
      </c>
      <c r="E146" s="138">
        <f t="shared" si="6"/>
        <v>10.472091709782484</v>
      </c>
      <c r="F146" s="138">
        <f t="shared" si="7"/>
        <v>89.527908290217511</v>
      </c>
      <c r="G146" s="138">
        <f t="shared" si="8"/>
        <v>100</v>
      </c>
      <c r="H146" s="247"/>
      <c r="I146" s="247"/>
      <c r="J146" s="247"/>
      <c r="K146" s="336"/>
    </row>
    <row r="147" spans="1:11" hidden="1" x14ac:dyDescent="0.2">
      <c r="A147" s="338" t="s">
        <v>194</v>
      </c>
      <c r="B147" s="135">
        <v>1362973</v>
      </c>
      <c r="C147" s="135">
        <v>11508415</v>
      </c>
      <c r="D147" s="135">
        <v>12871388</v>
      </c>
      <c r="E147" s="138">
        <f t="shared" si="6"/>
        <v>10.589168782729571</v>
      </c>
      <c r="F147" s="138">
        <f t="shared" si="7"/>
        <v>89.410831217270427</v>
      </c>
      <c r="G147" s="138">
        <f t="shared" si="8"/>
        <v>100</v>
      </c>
      <c r="H147" s="247"/>
      <c r="I147" s="247"/>
      <c r="J147" s="247"/>
      <c r="K147" s="336"/>
    </row>
    <row r="148" spans="1:11" hidden="1" x14ac:dyDescent="0.2">
      <c r="A148" s="338" t="s">
        <v>195</v>
      </c>
      <c r="B148" s="135">
        <v>1281344</v>
      </c>
      <c r="C148" s="135">
        <v>11351533</v>
      </c>
      <c r="D148" s="135">
        <v>12632877</v>
      </c>
      <c r="E148" s="138">
        <f t="shared" si="6"/>
        <v>10.142931020384351</v>
      </c>
      <c r="F148" s="138">
        <f t="shared" si="7"/>
        <v>89.857068979615647</v>
      </c>
      <c r="G148" s="138">
        <f t="shared" si="8"/>
        <v>100</v>
      </c>
      <c r="H148" s="247"/>
      <c r="I148" s="247"/>
      <c r="J148" s="247"/>
      <c r="K148" s="336"/>
    </row>
    <row r="149" spans="1:11" x14ac:dyDescent="0.2">
      <c r="A149" s="338">
        <v>2005</v>
      </c>
      <c r="B149" s="339">
        <f>AVERAGE(B150:B161)</f>
        <v>1375265.5833333333</v>
      </c>
      <c r="C149" s="339">
        <f>AVERAGE(C150:C161)</f>
        <v>11590523.583333334</v>
      </c>
      <c r="D149" s="339">
        <f>AVERAGE(D150:D161)</f>
        <v>12965789.166666666</v>
      </c>
      <c r="E149" s="138">
        <f t="shared" si="6"/>
        <v>10.606879115919606</v>
      </c>
      <c r="F149" s="138">
        <f t="shared" si="7"/>
        <v>89.393120884080403</v>
      </c>
      <c r="G149" s="138">
        <f t="shared" si="8"/>
        <v>100.00000000000001</v>
      </c>
      <c r="H149" s="138">
        <f>(B149/B136-1)*100</f>
        <v>7.2997459827743638</v>
      </c>
      <c r="I149" s="138">
        <f>(C149/C136-1)*100</f>
        <v>2.7733565030428453</v>
      </c>
      <c r="J149" s="138">
        <f>(D149/D136-1)*100</f>
        <v>3.2352788588523529</v>
      </c>
      <c r="K149" s="336"/>
    </row>
    <row r="150" spans="1:11" hidden="1" x14ac:dyDescent="0.2">
      <c r="A150" s="338" t="s">
        <v>196</v>
      </c>
      <c r="B150" s="135">
        <v>1313849</v>
      </c>
      <c r="C150" s="135">
        <v>11383276</v>
      </c>
      <c r="D150" s="135">
        <v>12697125</v>
      </c>
      <c r="E150" s="138">
        <f t="shared" si="6"/>
        <v>10.347610187345561</v>
      </c>
      <c r="F150" s="138">
        <f t="shared" si="7"/>
        <v>89.652389812654448</v>
      </c>
      <c r="G150" s="138">
        <f t="shared" si="8"/>
        <v>100.00000000000001</v>
      </c>
      <c r="H150" s="247"/>
      <c r="I150" s="247"/>
      <c r="J150" s="247"/>
      <c r="K150" s="336"/>
    </row>
    <row r="151" spans="1:11" hidden="1" x14ac:dyDescent="0.2">
      <c r="A151" s="338" t="s">
        <v>197</v>
      </c>
      <c r="B151" s="135">
        <v>1363149</v>
      </c>
      <c r="C151" s="135">
        <v>11425741</v>
      </c>
      <c r="D151" s="135">
        <v>12788890</v>
      </c>
      <c r="E151" s="138">
        <f t="shared" si="6"/>
        <v>10.658853113913718</v>
      </c>
      <c r="F151" s="138">
        <f t="shared" si="7"/>
        <v>89.341146886086293</v>
      </c>
      <c r="G151" s="138">
        <f t="shared" si="8"/>
        <v>100.00000000000001</v>
      </c>
      <c r="H151" s="247"/>
      <c r="I151" s="247"/>
      <c r="J151" s="247"/>
      <c r="K151" s="336"/>
    </row>
    <row r="152" spans="1:11" hidden="1" x14ac:dyDescent="0.2">
      <c r="A152" s="338" t="s">
        <v>198</v>
      </c>
      <c r="B152" s="135">
        <v>1336634</v>
      </c>
      <c r="C152" s="135">
        <v>11462385</v>
      </c>
      <c r="D152" s="135">
        <v>12799019</v>
      </c>
      <c r="E152" s="138">
        <f t="shared" si="6"/>
        <v>10.443253502475464</v>
      </c>
      <c r="F152" s="138">
        <f t="shared" si="7"/>
        <v>89.556746497524543</v>
      </c>
      <c r="G152" s="138">
        <f t="shared" si="8"/>
        <v>100</v>
      </c>
      <c r="H152" s="247"/>
      <c r="I152" s="247"/>
      <c r="J152" s="247"/>
      <c r="K152" s="336"/>
    </row>
    <row r="153" spans="1:11" hidden="1" x14ac:dyDescent="0.2">
      <c r="A153" s="338" t="s">
        <v>199</v>
      </c>
      <c r="B153" s="135">
        <v>1366259</v>
      </c>
      <c r="C153" s="135">
        <v>11486497</v>
      </c>
      <c r="D153" s="135">
        <v>12852756</v>
      </c>
      <c r="E153" s="138">
        <f t="shared" si="6"/>
        <v>10.630085874189161</v>
      </c>
      <c r="F153" s="138">
        <f t="shared" si="7"/>
        <v>89.369914125810837</v>
      </c>
      <c r="G153" s="138">
        <f t="shared" si="8"/>
        <v>100</v>
      </c>
      <c r="H153" s="247"/>
      <c r="I153" s="247"/>
      <c r="J153" s="247"/>
      <c r="K153" s="336"/>
    </row>
    <row r="154" spans="1:11" hidden="1" x14ac:dyDescent="0.2">
      <c r="A154" s="338" t="s">
        <v>200</v>
      </c>
      <c r="B154" s="135">
        <v>1337667</v>
      </c>
      <c r="C154" s="135">
        <v>11546499</v>
      </c>
      <c r="D154" s="135">
        <v>12884166</v>
      </c>
      <c r="E154" s="138">
        <f t="shared" si="6"/>
        <v>10.382255242597775</v>
      </c>
      <c r="F154" s="138">
        <f t="shared" si="7"/>
        <v>89.617744757402235</v>
      </c>
      <c r="G154" s="138">
        <f t="shared" si="8"/>
        <v>100.00000000000001</v>
      </c>
      <c r="H154" s="247"/>
      <c r="I154" s="247"/>
      <c r="J154" s="247"/>
      <c r="K154" s="336"/>
    </row>
    <row r="155" spans="1:11" hidden="1" x14ac:dyDescent="0.2">
      <c r="A155" s="338" t="s">
        <v>201</v>
      </c>
      <c r="B155" s="135">
        <v>1345097</v>
      </c>
      <c r="C155" s="135">
        <v>11565924</v>
      </c>
      <c r="D155" s="135">
        <v>12911021</v>
      </c>
      <c r="E155" s="138">
        <f t="shared" si="6"/>
        <v>10.418207824152715</v>
      </c>
      <c r="F155" s="138">
        <f t="shared" si="7"/>
        <v>89.581792175847283</v>
      </c>
      <c r="G155" s="138">
        <f t="shared" si="8"/>
        <v>100</v>
      </c>
      <c r="H155" s="247"/>
      <c r="I155" s="247"/>
      <c r="J155" s="247"/>
      <c r="K155" s="336"/>
    </row>
    <row r="156" spans="1:11" hidden="1" x14ac:dyDescent="0.2">
      <c r="A156" s="338" t="s">
        <v>202</v>
      </c>
      <c r="B156" s="135">
        <v>1331710</v>
      </c>
      <c r="C156" s="135">
        <v>11572691</v>
      </c>
      <c r="D156" s="135">
        <v>12904401</v>
      </c>
      <c r="E156" s="138">
        <f t="shared" si="6"/>
        <v>10.319812597268173</v>
      </c>
      <c r="F156" s="138">
        <f t="shared" si="7"/>
        <v>89.680187402731832</v>
      </c>
      <c r="G156" s="138">
        <f t="shared" si="8"/>
        <v>100</v>
      </c>
      <c r="H156" s="247"/>
      <c r="I156" s="247"/>
      <c r="J156" s="247"/>
      <c r="K156" s="336"/>
    </row>
    <row r="157" spans="1:11" hidden="1" x14ac:dyDescent="0.2">
      <c r="A157" s="338" t="s">
        <v>203</v>
      </c>
      <c r="B157" s="135">
        <v>1390687</v>
      </c>
      <c r="C157" s="135">
        <v>11623923</v>
      </c>
      <c r="D157" s="135">
        <v>13014610</v>
      </c>
      <c r="E157" s="138">
        <f t="shared" si="6"/>
        <v>10.685583355936137</v>
      </c>
      <c r="F157" s="138">
        <f t="shared" si="7"/>
        <v>89.314416644063868</v>
      </c>
      <c r="G157" s="138">
        <f t="shared" si="8"/>
        <v>100</v>
      </c>
      <c r="H157" s="247"/>
      <c r="I157" s="247"/>
      <c r="J157" s="247"/>
      <c r="K157" s="336"/>
    </row>
    <row r="158" spans="1:11" hidden="1" x14ac:dyDescent="0.2">
      <c r="A158" s="338" t="s">
        <v>204</v>
      </c>
      <c r="B158" s="135">
        <v>1409432</v>
      </c>
      <c r="C158" s="135">
        <v>11704822</v>
      </c>
      <c r="D158" s="135">
        <v>13114254</v>
      </c>
      <c r="E158" s="138">
        <f t="shared" si="6"/>
        <v>10.747328822516325</v>
      </c>
      <c r="F158" s="138">
        <f t="shared" si="7"/>
        <v>89.252671177483677</v>
      </c>
      <c r="G158" s="138">
        <f t="shared" si="8"/>
        <v>100</v>
      </c>
      <c r="H158" s="247"/>
      <c r="I158" s="247"/>
      <c r="J158" s="247"/>
      <c r="K158" s="336"/>
    </row>
    <row r="159" spans="1:11" hidden="1" x14ac:dyDescent="0.2">
      <c r="A159" s="338" t="s">
        <v>205</v>
      </c>
      <c r="B159" s="135">
        <v>1458087</v>
      </c>
      <c r="C159" s="135">
        <v>11776414</v>
      </c>
      <c r="D159" s="135">
        <v>13234501</v>
      </c>
      <c r="E159" s="138">
        <f t="shared" si="6"/>
        <v>11.017317539966184</v>
      </c>
      <c r="F159" s="138">
        <f t="shared" si="7"/>
        <v>88.982682460033814</v>
      </c>
      <c r="G159" s="138">
        <f t="shared" si="8"/>
        <v>100</v>
      </c>
      <c r="H159" s="247"/>
      <c r="I159" s="247"/>
      <c r="J159" s="247"/>
      <c r="K159" s="336"/>
    </row>
    <row r="160" spans="1:11" hidden="1" x14ac:dyDescent="0.2">
      <c r="A160" s="338" t="s">
        <v>206</v>
      </c>
      <c r="B160" s="135">
        <v>1473650</v>
      </c>
      <c r="C160" s="135">
        <v>11853512</v>
      </c>
      <c r="D160" s="135">
        <v>13327162</v>
      </c>
      <c r="E160" s="138">
        <f t="shared" si="6"/>
        <v>11.057492960616822</v>
      </c>
      <c r="F160" s="138">
        <f t="shared" si="7"/>
        <v>88.942507039383173</v>
      </c>
      <c r="G160" s="138">
        <f t="shared" si="8"/>
        <v>100</v>
      </c>
      <c r="H160" s="247"/>
      <c r="I160" s="247"/>
      <c r="J160" s="247"/>
      <c r="K160" s="336"/>
    </row>
    <row r="161" spans="1:11" hidden="1" x14ac:dyDescent="0.2">
      <c r="A161" s="338" t="s">
        <v>207</v>
      </c>
      <c r="B161" s="135">
        <v>1376966</v>
      </c>
      <c r="C161" s="135">
        <v>11684599</v>
      </c>
      <c r="D161" s="135">
        <v>13061565</v>
      </c>
      <c r="E161" s="138">
        <f t="shared" si="6"/>
        <v>10.542121101108481</v>
      </c>
      <c r="F161" s="138">
        <f t="shared" si="7"/>
        <v>89.457878898891522</v>
      </c>
      <c r="G161" s="138">
        <f t="shared" si="8"/>
        <v>100</v>
      </c>
      <c r="H161" s="247"/>
      <c r="I161" s="247"/>
      <c r="J161" s="247"/>
      <c r="K161" s="336"/>
    </row>
    <row r="162" spans="1:11" x14ac:dyDescent="0.2">
      <c r="A162" s="338">
        <v>2006</v>
      </c>
      <c r="B162" s="339">
        <f>AVERAGE(B163:B174)</f>
        <v>1536234.75</v>
      </c>
      <c r="C162" s="339">
        <f>AVERAGE(C163:C174)</f>
        <v>12037442</v>
      </c>
      <c r="D162" s="339">
        <f>AVERAGE(D163:D174)</f>
        <v>13573676.75</v>
      </c>
      <c r="E162" s="138">
        <f t="shared" si="6"/>
        <v>11.317749628891081</v>
      </c>
      <c r="F162" s="138">
        <f t="shared" si="7"/>
        <v>88.682250371108921</v>
      </c>
      <c r="G162" s="138">
        <f t="shared" si="8"/>
        <v>100</v>
      </c>
      <c r="H162" s="138">
        <f>(B162/B149-1)*100</f>
        <v>11.704587725994987</v>
      </c>
      <c r="I162" s="138">
        <f>(C162/C149-1)*100</f>
        <v>3.8558949770769235</v>
      </c>
      <c r="J162" s="138">
        <f>(D162/D149-1)*100</f>
        <v>4.6883963291346253</v>
      </c>
      <c r="K162" s="336"/>
    </row>
    <row r="163" spans="1:11" hidden="1" x14ac:dyDescent="0.2">
      <c r="A163" s="338" t="s">
        <v>208</v>
      </c>
      <c r="B163" s="135">
        <v>1435413</v>
      </c>
      <c r="C163" s="135">
        <v>11739082</v>
      </c>
      <c r="D163" s="135">
        <v>13174495</v>
      </c>
      <c r="E163" s="138">
        <f t="shared" si="6"/>
        <v>10.895392954340945</v>
      </c>
      <c r="F163" s="138">
        <f t="shared" si="7"/>
        <v>89.104607045659051</v>
      </c>
      <c r="G163" s="138">
        <f t="shared" si="8"/>
        <v>100</v>
      </c>
      <c r="H163" s="247"/>
      <c r="I163" s="247"/>
      <c r="J163" s="247"/>
      <c r="K163" s="336"/>
    </row>
    <row r="164" spans="1:11" hidden="1" x14ac:dyDescent="0.2">
      <c r="A164" s="338" t="s">
        <v>209</v>
      </c>
      <c r="B164" s="135">
        <v>1493604</v>
      </c>
      <c r="C164" s="135">
        <v>11791681</v>
      </c>
      <c r="D164" s="135">
        <v>13285285</v>
      </c>
      <c r="E164" s="138">
        <f t="shared" si="6"/>
        <v>11.242543912305985</v>
      </c>
      <c r="F164" s="138">
        <f t="shared" si="7"/>
        <v>88.757456087694024</v>
      </c>
      <c r="G164" s="138">
        <f t="shared" si="8"/>
        <v>100.00000000000001</v>
      </c>
      <c r="H164" s="247"/>
      <c r="I164" s="247"/>
      <c r="J164" s="247"/>
      <c r="K164" s="336"/>
    </row>
    <row r="165" spans="1:11" hidden="1" x14ac:dyDescent="0.2">
      <c r="A165" s="338" t="s">
        <v>210</v>
      </c>
      <c r="B165" s="135">
        <v>1506691</v>
      </c>
      <c r="C165" s="135">
        <v>11885696</v>
      </c>
      <c r="D165" s="135">
        <v>13392387</v>
      </c>
      <c r="E165" s="138">
        <f t="shared" si="6"/>
        <v>11.250354399107493</v>
      </c>
      <c r="F165" s="138">
        <f t="shared" si="7"/>
        <v>88.749645600892507</v>
      </c>
      <c r="G165" s="138">
        <f t="shared" si="8"/>
        <v>100</v>
      </c>
      <c r="H165" s="247"/>
      <c r="I165" s="247"/>
      <c r="J165" s="247"/>
      <c r="K165" s="336"/>
    </row>
    <row r="166" spans="1:11" hidden="1" x14ac:dyDescent="0.2">
      <c r="A166" s="338" t="s">
        <v>211</v>
      </c>
      <c r="B166" s="135">
        <v>1507559</v>
      </c>
      <c r="C166" s="135">
        <v>11894950</v>
      </c>
      <c r="D166" s="135">
        <v>13402509</v>
      </c>
      <c r="E166" s="138">
        <f t="shared" si="6"/>
        <v>11.248334173847599</v>
      </c>
      <c r="F166" s="138">
        <f t="shared" si="7"/>
        <v>88.751665826152404</v>
      </c>
      <c r="G166" s="138">
        <f t="shared" si="8"/>
        <v>100</v>
      </c>
      <c r="H166" s="247"/>
      <c r="I166" s="247"/>
      <c r="J166" s="247"/>
      <c r="K166" s="336"/>
    </row>
    <row r="167" spans="1:11" hidden="1" x14ac:dyDescent="0.2">
      <c r="A167" s="338" t="s">
        <v>212</v>
      </c>
      <c r="B167" s="135">
        <v>1504656</v>
      </c>
      <c r="C167" s="135">
        <v>11981859</v>
      </c>
      <c r="D167" s="135">
        <v>13486515</v>
      </c>
      <c r="E167" s="138">
        <f t="shared" si="6"/>
        <v>11.156744347965358</v>
      </c>
      <c r="F167" s="138">
        <f t="shared" si="7"/>
        <v>88.843255652034642</v>
      </c>
      <c r="G167" s="138">
        <f t="shared" si="8"/>
        <v>100</v>
      </c>
      <c r="H167" s="247"/>
      <c r="I167" s="247"/>
      <c r="J167" s="247"/>
      <c r="K167" s="336"/>
    </row>
    <row r="168" spans="1:11" hidden="1" x14ac:dyDescent="0.2">
      <c r="A168" s="338" t="s">
        <v>213</v>
      </c>
      <c r="B168" s="135">
        <v>1523955</v>
      </c>
      <c r="C168" s="135">
        <v>12026685</v>
      </c>
      <c r="D168" s="135">
        <v>13550640</v>
      </c>
      <c r="E168" s="138">
        <f t="shared" si="6"/>
        <v>11.24636917518287</v>
      </c>
      <c r="F168" s="138">
        <f t="shared" si="7"/>
        <v>88.753630824817137</v>
      </c>
      <c r="G168" s="138">
        <f t="shared" si="8"/>
        <v>100</v>
      </c>
      <c r="H168" s="247"/>
      <c r="I168" s="247"/>
      <c r="J168" s="247"/>
      <c r="K168" s="336"/>
    </row>
    <row r="169" spans="1:11" hidden="1" x14ac:dyDescent="0.2">
      <c r="A169" s="338" t="s">
        <v>214</v>
      </c>
      <c r="B169" s="135">
        <v>1530525</v>
      </c>
      <c r="C169" s="135">
        <v>12074013</v>
      </c>
      <c r="D169" s="135">
        <v>13604538</v>
      </c>
      <c r="E169" s="138">
        <f t="shared" si="6"/>
        <v>11.250106398320913</v>
      </c>
      <c r="F169" s="138">
        <f t="shared" si="7"/>
        <v>88.749893601679091</v>
      </c>
      <c r="G169" s="138">
        <f t="shared" si="8"/>
        <v>100</v>
      </c>
      <c r="H169" s="247"/>
      <c r="I169" s="247"/>
      <c r="J169" s="247"/>
      <c r="K169" s="336"/>
    </row>
    <row r="170" spans="1:11" hidden="1" x14ac:dyDescent="0.2">
      <c r="A170" s="338" t="s">
        <v>215</v>
      </c>
      <c r="B170" s="135">
        <v>1573942</v>
      </c>
      <c r="C170" s="135">
        <v>12102989</v>
      </c>
      <c r="D170" s="135">
        <v>13676931</v>
      </c>
      <c r="E170" s="138">
        <f t="shared" si="6"/>
        <v>11.508005706835839</v>
      </c>
      <c r="F170" s="138">
        <f t="shared" si="7"/>
        <v>88.491994293164154</v>
      </c>
      <c r="G170" s="138">
        <f t="shared" si="8"/>
        <v>100</v>
      </c>
      <c r="H170" s="247"/>
      <c r="I170" s="247"/>
      <c r="J170" s="247"/>
      <c r="K170" s="336"/>
    </row>
    <row r="171" spans="1:11" hidden="1" x14ac:dyDescent="0.2">
      <c r="A171" s="338" t="s">
        <v>216</v>
      </c>
      <c r="B171" s="135">
        <v>1574178</v>
      </c>
      <c r="C171" s="135">
        <v>12182509</v>
      </c>
      <c r="D171" s="135">
        <v>13756687</v>
      </c>
      <c r="E171" s="138">
        <f t="shared" si="6"/>
        <v>11.443002228661596</v>
      </c>
      <c r="F171" s="138">
        <f t="shared" si="7"/>
        <v>88.556997771338402</v>
      </c>
      <c r="G171" s="138">
        <f t="shared" si="8"/>
        <v>100</v>
      </c>
      <c r="H171" s="247"/>
      <c r="I171" s="247"/>
      <c r="J171" s="247"/>
      <c r="K171" s="336"/>
    </row>
    <row r="172" spans="1:11" hidden="1" x14ac:dyDescent="0.2">
      <c r="A172" s="338" t="s">
        <v>217</v>
      </c>
      <c r="B172" s="135">
        <v>1634575</v>
      </c>
      <c r="C172" s="135">
        <v>12259753</v>
      </c>
      <c r="D172" s="135">
        <v>13894328</v>
      </c>
      <c r="E172" s="138">
        <f t="shared" si="6"/>
        <v>11.764332899007423</v>
      </c>
      <c r="F172" s="138">
        <f t="shared" si="7"/>
        <v>88.235667100992572</v>
      </c>
      <c r="G172" s="138">
        <f t="shared" si="8"/>
        <v>100</v>
      </c>
      <c r="H172" s="247"/>
      <c r="I172" s="247"/>
      <c r="J172" s="247"/>
      <c r="K172" s="336"/>
    </row>
    <row r="173" spans="1:11" hidden="1" x14ac:dyDescent="0.2">
      <c r="A173" s="338" t="s">
        <v>218</v>
      </c>
      <c r="B173" s="135">
        <v>1634191</v>
      </c>
      <c r="C173" s="135">
        <v>12347123</v>
      </c>
      <c r="D173" s="135">
        <v>13981314</v>
      </c>
      <c r="E173" s="138">
        <f t="shared" si="6"/>
        <v>11.688393522954996</v>
      </c>
      <c r="F173" s="138">
        <f t="shared" si="7"/>
        <v>88.311606477045004</v>
      </c>
      <c r="G173" s="138">
        <f t="shared" si="8"/>
        <v>100</v>
      </c>
      <c r="H173" s="247"/>
      <c r="I173" s="247"/>
      <c r="J173" s="247"/>
      <c r="K173" s="336"/>
    </row>
    <row r="174" spans="1:11" hidden="1" x14ac:dyDescent="0.2">
      <c r="A174" s="338" t="s">
        <v>219</v>
      </c>
      <c r="B174" s="135">
        <v>1515528</v>
      </c>
      <c r="C174" s="135">
        <v>12162964</v>
      </c>
      <c r="D174" s="135">
        <v>13678492</v>
      </c>
      <c r="E174" s="138">
        <f t="shared" si="6"/>
        <v>11.079642405025348</v>
      </c>
      <c r="F174" s="138">
        <f t="shared" si="7"/>
        <v>88.920357594974647</v>
      </c>
      <c r="G174" s="138">
        <f t="shared" si="8"/>
        <v>100</v>
      </c>
      <c r="H174" s="247"/>
      <c r="I174" s="247"/>
      <c r="J174" s="247"/>
      <c r="K174" s="336"/>
    </row>
    <row r="175" spans="1:11" x14ac:dyDescent="0.2">
      <c r="A175" s="338">
        <v>2007</v>
      </c>
      <c r="B175" s="339">
        <f>AVERAGE(B176:B187)</f>
        <v>1634049.5</v>
      </c>
      <c r="C175" s="339">
        <f>AVERAGE(C176:C187)</f>
        <v>12510526.25</v>
      </c>
      <c r="D175" s="339">
        <f>AVERAGE(D176:D187)</f>
        <v>14144575.75</v>
      </c>
      <c r="E175" s="138">
        <f t="shared" si="6"/>
        <v>11.552481522819798</v>
      </c>
      <c r="F175" s="138">
        <f t="shared" si="7"/>
        <v>88.447518477180196</v>
      </c>
      <c r="G175" s="138">
        <f t="shared" si="8"/>
        <v>100</v>
      </c>
      <c r="H175" s="138">
        <f>(B175/B162-1)*100</f>
        <v>6.3671746782189453</v>
      </c>
      <c r="I175" s="138">
        <f>(C175/C162-1)*100</f>
        <v>3.9301061637514012</v>
      </c>
      <c r="J175" s="138">
        <f>(D175/D162-1)*100</f>
        <v>4.2059274765033683</v>
      </c>
      <c r="K175" s="336"/>
    </row>
    <row r="176" spans="1:11" hidden="1" x14ac:dyDescent="0.2">
      <c r="A176" s="338" t="s">
        <v>220</v>
      </c>
      <c r="B176" s="341">
        <v>1561474</v>
      </c>
      <c r="C176" s="135">
        <v>12233127</v>
      </c>
      <c r="D176" s="135">
        <v>13794601</v>
      </c>
      <c r="E176" s="138">
        <f>B176/D176*100</f>
        <v>11.319457518198606</v>
      </c>
      <c r="F176" s="138">
        <f t="shared" si="7"/>
        <v>88.680542481801396</v>
      </c>
      <c r="G176" s="138">
        <f t="shared" si="8"/>
        <v>100</v>
      </c>
      <c r="H176" s="247"/>
      <c r="I176" s="247"/>
      <c r="J176" s="247"/>
      <c r="K176" s="336"/>
    </row>
    <row r="177" spans="1:11" hidden="1" x14ac:dyDescent="0.2">
      <c r="A177" s="338" t="s">
        <v>221</v>
      </c>
      <c r="B177" s="135">
        <v>1614371</v>
      </c>
      <c r="C177" s="135">
        <v>12294330</v>
      </c>
      <c r="D177" s="135">
        <v>13908701</v>
      </c>
      <c r="E177" s="138">
        <f t="shared" si="6"/>
        <v>11.606914261799142</v>
      </c>
      <c r="F177" s="138">
        <f t="shared" si="7"/>
        <v>88.393085738200867</v>
      </c>
      <c r="G177" s="138">
        <f t="shared" si="8"/>
        <v>100.00000000000001</v>
      </c>
      <c r="H177" s="247"/>
      <c r="I177" s="247"/>
      <c r="J177" s="247"/>
      <c r="K177" s="336"/>
    </row>
    <row r="178" spans="1:11" hidden="1" x14ac:dyDescent="0.2">
      <c r="A178" s="338" t="s">
        <v>222</v>
      </c>
      <c r="B178" s="135">
        <v>1615322</v>
      </c>
      <c r="C178" s="135">
        <v>12358583</v>
      </c>
      <c r="D178" s="135">
        <v>13973905</v>
      </c>
      <c r="E178" s="138">
        <f t="shared" si="6"/>
        <v>11.559560480767544</v>
      </c>
      <c r="F178" s="138">
        <f t="shared" si="7"/>
        <v>88.440439519232456</v>
      </c>
      <c r="G178" s="138">
        <f t="shared" si="8"/>
        <v>100</v>
      </c>
      <c r="H178" s="247"/>
      <c r="I178" s="247"/>
      <c r="J178" s="247"/>
      <c r="K178" s="336"/>
    </row>
    <row r="179" spans="1:11" hidden="1" x14ac:dyDescent="0.2">
      <c r="A179" s="338" t="s">
        <v>223</v>
      </c>
      <c r="B179" s="135">
        <v>1642778</v>
      </c>
      <c r="C179" s="135">
        <v>12400871</v>
      </c>
      <c r="D179" s="135">
        <v>14043649</v>
      </c>
      <c r="E179" s="138">
        <f t="shared" si="6"/>
        <v>11.697657781108029</v>
      </c>
      <c r="F179" s="138">
        <f t="shared" si="7"/>
        <v>88.302342218891965</v>
      </c>
      <c r="G179" s="138">
        <f t="shared" si="8"/>
        <v>100</v>
      </c>
      <c r="H179" s="247"/>
      <c r="I179" s="247"/>
      <c r="J179" s="247"/>
      <c r="K179" s="336"/>
    </row>
    <row r="180" spans="1:11" hidden="1" x14ac:dyDescent="0.2">
      <c r="A180" s="338" t="s">
        <v>224</v>
      </c>
      <c r="B180" s="135">
        <v>1612832</v>
      </c>
      <c r="C180" s="135">
        <v>12459319</v>
      </c>
      <c r="D180" s="135">
        <v>14072151</v>
      </c>
      <c r="E180" s="138">
        <f t="shared" si="6"/>
        <v>11.461161836594847</v>
      </c>
      <c r="F180" s="138">
        <f t="shared" si="7"/>
        <v>88.53883816340516</v>
      </c>
      <c r="G180" s="138">
        <f t="shared" si="8"/>
        <v>100</v>
      </c>
      <c r="H180" s="247"/>
      <c r="I180" s="247"/>
      <c r="J180" s="247"/>
      <c r="K180" s="336"/>
    </row>
    <row r="181" spans="1:11" hidden="1" x14ac:dyDescent="0.2">
      <c r="A181" s="338" t="s">
        <v>225</v>
      </c>
      <c r="B181" s="135">
        <v>1615925</v>
      </c>
      <c r="C181" s="135">
        <v>12473167</v>
      </c>
      <c r="D181" s="135">
        <v>14089092</v>
      </c>
      <c r="E181" s="138">
        <f t="shared" si="6"/>
        <v>11.469333864808322</v>
      </c>
      <c r="F181" s="138">
        <f t="shared" si="7"/>
        <v>88.53066613519168</v>
      </c>
      <c r="G181" s="138">
        <f t="shared" si="8"/>
        <v>100</v>
      </c>
      <c r="H181" s="247"/>
      <c r="I181" s="247"/>
      <c r="J181" s="247"/>
      <c r="K181" s="336"/>
    </row>
    <row r="182" spans="1:11" hidden="1" x14ac:dyDescent="0.2">
      <c r="A182" s="338" t="s">
        <v>226</v>
      </c>
      <c r="B182" s="135">
        <v>1617827</v>
      </c>
      <c r="C182" s="135">
        <v>12538389</v>
      </c>
      <c r="D182" s="135">
        <v>14156216</v>
      </c>
      <c r="E182" s="138">
        <f t="shared" si="6"/>
        <v>11.428385947205101</v>
      </c>
      <c r="F182" s="138">
        <f t="shared" si="7"/>
        <v>88.571614052794899</v>
      </c>
      <c r="G182" s="138">
        <f t="shared" si="8"/>
        <v>100</v>
      </c>
      <c r="H182" s="247"/>
      <c r="I182" s="247"/>
      <c r="J182" s="247"/>
      <c r="K182" s="336"/>
    </row>
    <row r="183" spans="1:11" hidden="1" x14ac:dyDescent="0.2">
      <c r="A183" s="338" t="s">
        <v>227</v>
      </c>
      <c r="B183" s="135">
        <v>1659320</v>
      </c>
      <c r="C183" s="135">
        <v>12564977</v>
      </c>
      <c r="D183" s="135">
        <v>14224297</v>
      </c>
      <c r="E183" s="138">
        <f t="shared" si="6"/>
        <v>11.665391969810528</v>
      </c>
      <c r="F183" s="138">
        <f t="shared" si="7"/>
        <v>88.334608030189472</v>
      </c>
      <c r="G183" s="138">
        <f t="shared" si="8"/>
        <v>100</v>
      </c>
      <c r="H183" s="247"/>
      <c r="I183" s="247"/>
      <c r="J183" s="247"/>
      <c r="K183" s="336"/>
    </row>
    <row r="184" spans="1:11" hidden="1" x14ac:dyDescent="0.2">
      <c r="A184" s="338" t="s">
        <v>228</v>
      </c>
      <c r="B184" s="135">
        <v>1650433</v>
      </c>
      <c r="C184" s="135">
        <v>12632944</v>
      </c>
      <c r="D184" s="135">
        <v>14283377</v>
      </c>
      <c r="E184" s="138">
        <f t="shared" si="6"/>
        <v>11.55492150070673</v>
      </c>
      <c r="F184" s="138">
        <f t="shared" si="7"/>
        <v>88.445078499293274</v>
      </c>
      <c r="G184" s="138">
        <f t="shared" si="8"/>
        <v>100</v>
      </c>
      <c r="H184" s="247"/>
      <c r="I184" s="247"/>
      <c r="J184" s="247"/>
      <c r="K184" s="336"/>
    </row>
    <row r="185" spans="1:11" hidden="1" x14ac:dyDescent="0.2">
      <c r="A185" s="338" t="s">
        <v>229</v>
      </c>
      <c r="B185" s="135">
        <v>1719479</v>
      </c>
      <c r="C185" s="135">
        <v>12722238</v>
      </c>
      <c r="D185" s="135">
        <v>14441717</v>
      </c>
      <c r="E185" s="138">
        <f t="shared" si="6"/>
        <v>11.906333575155918</v>
      </c>
      <c r="F185" s="138">
        <f t="shared" si="7"/>
        <v>88.093666424844088</v>
      </c>
      <c r="G185" s="138">
        <f t="shared" si="8"/>
        <v>100</v>
      </c>
      <c r="H185" s="247"/>
      <c r="I185" s="247"/>
      <c r="J185" s="247"/>
      <c r="K185" s="336"/>
    </row>
    <row r="186" spans="1:11" hidden="1" x14ac:dyDescent="0.2">
      <c r="A186" s="338" t="s">
        <v>230</v>
      </c>
      <c r="B186" s="135">
        <v>1719519</v>
      </c>
      <c r="C186" s="135">
        <v>12819978</v>
      </c>
      <c r="D186" s="135">
        <v>14539497</v>
      </c>
      <c r="E186" s="138">
        <f t="shared" si="6"/>
        <v>11.82653705282927</v>
      </c>
      <c r="F186" s="138">
        <f t="shared" si="7"/>
        <v>88.173462947170734</v>
      </c>
      <c r="G186" s="138">
        <f t="shared" si="8"/>
        <v>100</v>
      </c>
      <c r="H186" s="247"/>
      <c r="I186" s="247"/>
      <c r="J186" s="247"/>
      <c r="K186" s="336"/>
    </row>
    <row r="187" spans="1:11" hidden="1" x14ac:dyDescent="0.2">
      <c r="A187" s="338" t="s">
        <v>231</v>
      </c>
      <c r="B187" s="135">
        <v>1579314</v>
      </c>
      <c r="C187" s="135">
        <v>12628392</v>
      </c>
      <c r="D187" s="135">
        <v>14207706</v>
      </c>
      <c r="E187" s="138">
        <f t="shared" si="6"/>
        <v>11.115897246184572</v>
      </c>
      <c r="F187" s="138">
        <f t="shared" si="7"/>
        <v>88.884102753815426</v>
      </c>
      <c r="G187" s="138">
        <f t="shared" si="8"/>
        <v>100</v>
      </c>
      <c r="H187" s="247"/>
      <c r="I187" s="247"/>
      <c r="J187" s="247"/>
      <c r="K187" s="336"/>
    </row>
    <row r="188" spans="1:11" x14ac:dyDescent="0.2">
      <c r="A188" s="338">
        <v>2008</v>
      </c>
      <c r="B188" s="339">
        <f>AVERAGE(B189:B200)</f>
        <v>1685335.5833333333</v>
      </c>
      <c r="C188" s="339">
        <f>AVERAGE(C189:C200)</f>
        <v>12750240.083333334</v>
      </c>
      <c r="D188" s="339">
        <f>AVERAGE(D189:D200)</f>
        <v>14435575.666666666</v>
      </c>
      <c r="E188" s="138">
        <f t="shared" si="6"/>
        <v>11.674876168776272</v>
      </c>
      <c r="F188" s="138">
        <f t="shared" si="7"/>
        <v>88.325123831223735</v>
      </c>
      <c r="G188" s="138">
        <f t="shared" si="8"/>
        <v>100</v>
      </c>
      <c r="H188" s="138">
        <f>(B188/B175-1)*100</f>
        <v>3.1385881109068814</v>
      </c>
      <c r="I188" s="138">
        <f>(C188/C175-1)*100</f>
        <v>1.9160971212808464</v>
      </c>
      <c r="J188" s="138">
        <f>(D188/D175-1)*100</f>
        <v>2.057325166975521</v>
      </c>
      <c r="K188" s="336"/>
    </row>
    <row r="189" spans="1:11" hidden="1" x14ac:dyDescent="0.2">
      <c r="A189" s="338" t="s">
        <v>273</v>
      </c>
      <c r="B189" s="135">
        <v>1662196</v>
      </c>
      <c r="C189" s="135">
        <v>12653122</v>
      </c>
      <c r="D189" s="135">
        <v>14315318</v>
      </c>
      <c r="E189" s="138">
        <f t="shared" si="6"/>
        <v>11.611310346022352</v>
      </c>
      <c r="F189" s="138">
        <f t="shared" si="7"/>
        <v>88.38868965397765</v>
      </c>
      <c r="G189" s="138">
        <f t="shared" si="8"/>
        <v>100</v>
      </c>
      <c r="H189" s="247"/>
      <c r="I189" s="247"/>
      <c r="J189" s="247"/>
      <c r="K189" s="336"/>
    </row>
    <row r="190" spans="1:11" hidden="1" x14ac:dyDescent="0.2">
      <c r="A190" s="338" t="s">
        <v>232</v>
      </c>
      <c r="B190" s="135">
        <v>1707796</v>
      </c>
      <c r="C190" s="135">
        <v>12688305</v>
      </c>
      <c r="D190" s="135">
        <v>14396101</v>
      </c>
      <c r="E190" s="138">
        <f t="shared" si="6"/>
        <v>11.86290649113951</v>
      </c>
      <c r="F190" s="138">
        <f t="shared" si="7"/>
        <v>88.137093508860488</v>
      </c>
      <c r="G190" s="138">
        <f t="shared" si="8"/>
        <v>100</v>
      </c>
      <c r="H190" s="247"/>
      <c r="I190" s="247"/>
      <c r="J190" s="247"/>
      <c r="K190" s="336"/>
    </row>
    <row r="191" spans="1:11" hidden="1" x14ac:dyDescent="0.2">
      <c r="A191" s="338" t="s">
        <v>233</v>
      </c>
      <c r="B191" s="135">
        <v>1677500</v>
      </c>
      <c r="C191" s="135">
        <v>12722876</v>
      </c>
      <c r="D191" s="135">
        <v>14400376</v>
      </c>
      <c r="E191" s="138">
        <f t="shared" si="6"/>
        <v>11.649001387186003</v>
      </c>
      <c r="F191" s="138">
        <f t="shared" si="7"/>
        <v>88.350998612813996</v>
      </c>
      <c r="G191" s="138">
        <f t="shared" si="8"/>
        <v>100</v>
      </c>
      <c r="H191" s="247"/>
      <c r="I191" s="247"/>
      <c r="J191" s="247"/>
      <c r="K191" s="336"/>
    </row>
    <row r="192" spans="1:11" hidden="1" x14ac:dyDescent="0.2">
      <c r="A192" s="338" t="s">
        <v>234</v>
      </c>
      <c r="B192" s="135">
        <v>1716609</v>
      </c>
      <c r="C192" s="135">
        <v>12763457</v>
      </c>
      <c r="D192" s="135">
        <v>14480066</v>
      </c>
      <c r="E192" s="138">
        <f t="shared" si="6"/>
        <v>11.854980495254647</v>
      </c>
      <c r="F192" s="138">
        <f t="shared" si="7"/>
        <v>88.145019504745349</v>
      </c>
      <c r="G192" s="138">
        <f t="shared" si="8"/>
        <v>100</v>
      </c>
      <c r="H192" s="247"/>
      <c r="I192" s="247"/>
      <c r="J192" s="247"/>
      <c r="K192" s="336"/>
    </row>
    <row r="193" spans="1:11" hidden="1" x14ac:dyDescent="0.2">
      <c r="A193" s="338" t="s">
        <v>235</v>
      </c>
      <c r="B193" s="135">
        <v>1661331</v>
      </c>
      <c r="C193" s="135">
        <v>12782517</v>
      </c>
      <c r="D193" s="135">
        <v>14443848</v>
      </c>
      <c r="E193" s="138">
        <f t="shared" si="6"/>
        <v>11.501997251701901</v>
      </c>
      <c r="F193" s="138">
        <f t="shared" si="7"/>
        <v>88.498002748298106</v>
      </c>
      <c r="G193" s="138">
        <f t="shared" si="8"/>
        <v>100</v>
      </c>
      <c r="H193" s="247"/>
      <c r="I193" s="247"/>
      <c r="J193" s="247"/>
      <c r="K193" s="336"/>
    </row>
    <row r="194" spans="1:11" hidden="1" x14ac:dyDescent="0.2">
      <c r="A194" s="338" t="s">
        <v>236</v>
      </c>
      <c r="B194" s="135">
        <v>1657694</v>
      </c>
      <c r="C194" s="135">
        <v>12815214</v>
      </c>
      <c r="D194" s="135">
        <v>14472908</v>
      </c>
      <c r="E194" s="138">
        <f t="shared" si="6"/>
        <v>11.453772800877337</v>
      </c>
      <c r="F194" s="138">
        <f t="shared" si="7"/>
        <v>88.546227199122669</v>
      </c>
      <c r="G194" s="138">
        <f t="shared" si="8"/>
        <v>100</v>
      </c>
      <c r="H194" s="247"/>
      <c r="I194" s="247"/>
      <c r="J194" s="247"/>
      <c r="K194" s="336"/>
    </row>
    <row r="195" spans="1:11" hidden="1" x14ac:dyDescent="0.2">
      <c r="A195" s="338" t="s">
        <v>237</v>
      </c>
      <c r="B195" s="135">
        <v>1665602</v>
      </c>
      <c r="C195" s="135">
        <v>12817409</v>
      </c>
      <c r="D195" s="135">
        <v>14483011</v>
      </c>
      <c r="E195" s="138">
        <f t="shared" si="6"/>
        <v>11.500384830198637</v>
      </c>
      <c r="F195" s="138">
        <f t="shared" si="7"/>
        <v>88.499615169801359</v>
      </c>
      <c r="G195" s="138">
        <f t="shared" si="8"/>
        <v>100</v>
      </c>
      <c r="H195" s="247"/>
      <c r="I195" s="247"/>
      <c r="J195" s="247"/>
      <c r="K195" s="336"/>
    </row>
    <row r="196" spans="1:11" hidden="1" x14ac:dyDescent="0.2">
      <c r="A196" s="338" t="s">
        <v>238</v>
      </c>
      <c r="B196" s="135">
        <v>1679806</v>
      </c>
      <c r="C196" s="135">
        <v>12781187</v>
      </c>
      <c r="D196" s="135">
        <v>14460993</v>
      </c>
      <c r="E196" s="138">
        <f t="shared" si="6"/>
        <v>11.616117924958543</v>
      </c>
      <c r="F196" s="138">
        <f t="shared" si="7"/>
        <v>88.383882075041456</v>
      </c>
      <c r="G196" s="138">
        <f t="shared" si="8"/>
        <v>100</v>
      </c>
      <c r="H196" s="247"/>
      <c r="I196" s="247"/>
      <c r="J196" s="247"/>
      <c r="K196" s="336"/>
    </row>
    <row r="197" spans="1:11" hidden="1" x14ac:dyDescent="0.2">
      <c r="A197" s="338" t="s">
        <v>239</v>
      </c>
      <c r="B197" s="135">
        <v>1710038</v>
      </c>
      <c r="C197" s="135">
        <v>12816309</v>
      </c>
      <c r="D197" s="135">
        <v>14526347</v>
      </c>
      <c r="E197" s="138">
        <f t="shared" si="6"/>
        <v>11.771975431951336</v>
      </c>
      <c r="F197" s="138">
        <f t="shared" si="7"/>
        <v>88.228024568048667</v>
      </c>
      <c r="G197" s="138">
        <f t="shared" si="8"/>
        <v>100</v>
      </c>
      <c r="H197" s="247"/>
      <c r="I197" s="247"/>
      <c r="J197" s="247"/>
      <c r="K197" s="336"/>
    </row>
    <row r="198" spans="1:11" hidden="1" x14ac:dyDescent="0.2">
      <c r="A198" s="338" t="s">
        <v>240</v>
      </c>
      <c r="B198" s="341">
        <v>1739869</v>
      </c>
      <c r="C198" s="135">
        <v>12824701</v>
      </c>
      <c r="D198" s="135">
        <v>14564570</v>
      </c>
      <c r="E198" s="138">
        <f t="shared" si="6"/>
        <v>11.945900222251669</v>
      </c>
      <c r="F198" s="138">
        <f t="shared" si="7"/>
        <v>88.054099777748334</v>
      </c>
      <c r="G198" s="138">
        <f t="shared" si="8"/>
        <v>100</v>
      </c>
      <c r="H198" s="247"/>
      <c r="I198" s="247"/>
      <c r="J198" s="247"/>
      <c r="K198" s="336"/>
    </row>
    <row r="199" spans="1:11" hidden="1" x14ac:dyDescent="0.2">
      <c r="A199" s="338" t="s">
        <v>241</v>
      </c>
      <c r="B199" s="135">
        <v>1736537</v>
      </c>
      <c r="C199" s="135">
        <v>12768716</v>
      </c>
      <c r="D199" s="135">
        <v>14505253</v>
      </c>
      <c r="E199" s="138">
        <f t="shared" ref="E199:E248" si="9">B199/D199*100</f>
        <v>11.971780154403373</v>
      </c>
      <c r="F199" s="138">
        <f t="shared" ref="F199:F249" si="10">C199/D199*100</f>
        <v>88.028219845596624</v>
      </c>
      <c r="G199" s="138">
        <f t="shared" ref="G199:G249" si="11">E199+F199</f>
        <v>100</v>
      </c>
      <c r="H199" s="247"/>
      <c r="I199" s="247"/>
      <c r="J199" s="247"/>
      <c r="K199" s="336"/>
    </row>
    <row r="200" spans="1:11" hidden="1" x14ac:dyDescent="0.2">
      <c r="A200" s="338" t="s">
        <v>242</v>
      </c>
      <c r="B200" s="135">
        <v>1609049</v>
      </c>
      <c r="C200" s="135">
        <v>12569068</v>
      </c>
      <c r="D200" s="135">
        <v>14178117</v>
      </c>
      <c r="E200" s="138">
        <f t="shared" si="9"/>
        <v>11.348820157147808</v>
      </c>
      <c r="F200" s="138">
        <f t="shared" si="10"/>
        <v>88.651179842852187</v>
      </c>
      <c r="G200" s="138">
        <f t="shared" si="11"/>
        <v>100</v>
      </c>
      <c r="H200" s="247"/>
      <c r="I200" s="247"/>
      <c r="J200" s="247"/>
      <c r="K200" s="336"/>
    </row>
    <row r="201" spans="1:11" x14ac:dyDescent="0.2">
      <c r="A201" s="338">
        <v>2009</v>
      </c>
      <c r="B201" s="339">
        <f>AVERAGE(B202:B213)</f>
        <v>1677047.5833333333</v>
      </c>
      <c r="C201" s="339">
        <f>AVERAGE(C202:C213)</f>
        <v>12317079.833333334</v>
      </c>
      <c r="D201" s="339">
        <f>AVERAGE(D202:D213)</f>
        <v>13994127.416666666</v>
      </c>
      <c r="E201" s="138">
        <f t="shared" si="9"/>
        <v>11.983938214940149</v>
      </c>
      <c r="F201" s="138">
        <f t="shared" si="10"/>
        <v>88.016061785059861</v>
      </c>
      <c r="G201" s="138">
        <f t="shared" si="11"/>
        <v>100.00000000000001</v>
      </c>
      <c r="H201" s="138">
        <f>(B201/B188-1)*100</f>
        <v>-0.49177149536044906</v>
      </c>
      <c r="I201" s="138">
        <f>(C201/C188-1)*100</f>
        <v>-3.397271323276585</v>
      </c>
      <c r="J201" s="138">
        <f>(D201/D188-1)*100</f>
        <v>-3.058057816283366</v>
      </c>
      <c r="K201" s="336"/>
    </row>
    <row r="202" spans="1:11" hidden="1" x14ac:dyDescent="0.2">
      <c r="A202" s="338" t="s">
        <v>243</v>
      </c>
      <c r="B202" s="135">
        <v>1647847</v>
      </c>
      <c r="C202" s="135">
        <v>12425255</v>
      </c>
      <c r="D202" s="135">
        <v>14073102</v>
      </c>
      <c r="E202" s="138">
        <f t="shared" si="9"/>
        <v>11.709195314579542</v>
      </c>
      <c r="F202" s="138">
        <f t="shared" si="10"/>
        <v>88.290804685420454</v>
      </c>
      <c r="G202" s="138">
        <f t="shared" si="11"/>
        <v>100</v>
      </c>
      <c r="H202" s="247"/>
      <c r="I202" s="247"/>
      <c r="J202" s="247"/>
      <c r="K202" s="336"/>
    </row>
    <row r="203" spans="1:11" hidden="1" x14ac:dyDescent="0.2">
      <c r="A203" s="338" t="s">
        <v>244</v>
      </c>
      <c r="B203" s="135">
        <v>1663256</v>
      </c>
      <c r="C203" s="135">
        <v>12363245</v>
      </c>
      <c r="D203" s="135">
        <v>14026501</v>
      </c>
      <c r="E203" s="138">
        <f t="shared" si="9"/>
        <v>11.857953740565804</v>
      </c>
      <c r="F203" s="138">
        <f t="shared" si="10"/>
        <v>88.142046259434196</v>
      </c>
      <c r="G203" s="138">
        <f t="shared" si="11"/>
        <v>100</v>
      </c>
      <c r="H203" s="247"/>
      <c r="I203" s="247"/>
      <c r="J203" s="247"/>
      <c r="K203" s="336"/>
    </row>
    <row r="204" spans="1:11" hidden="1" x14ac:dyDescent="0.2">
      <c r="A204" s="338" t="s">
        <v>245</v>
      </c>
      <c r="B204" s="135">
        <v>1696583</v>
      </c>
      <c r="C204" s="135">
        <v>12343243</v>
      </c>
      <c r="D204" s="135">
        <v>14039826</v>
      </c>
      <c r="E204" s="138">
        <f t="shared" si="9"/>
        <v>12.084074261319193</v>
      </c>
      <c r="F204" s="138">
        <f t="shared" si="10"/>
        <v>87.915925738680812</v>
      </c>
      <c r="G204" s="138">
        <f t="shared" si="11"/>
        <v>100</v>
      </c>
      <c r="H204" s="247"/>
      <c r="I204" s="247"/>
      <c r="J204" s="247"/>
      <c r="K204" s="336"/>
    </row>
    <row r="205" spans="1:11" hidden="1" x14ac:dyDescent="0.2">
      <c r="A205" s="338" t="s">
        <v>246</v>
      </c>
      <c r="B205" s="135">
        <v>1673871</v>
      </c>
      <c r="C205" s="135">
        <v>12305737</v>
      </c>
      <c r="D205" s="135">
        <v>13979608</v>
      </c>
      <c r="E205" s="138">
        <f t="shared" si="9"/>
        <v>11.973661922423004</v>
      </c>
      <c r="F205" s="138">
        <f t="shared" si="10"/>
        <v>88.026338077576995</v>
      </c>
      <c r="G205" s="138">
        <f t="shared" si="11"/>
        <v>100</v>
      </c>
      <c r="H205" s="247"/>
      <c r="I205" s="247"/>
      <c r="J205" s="247"/>
      <c r="K205" s="336"/>
    </row>
    <row r="206" spans="1:11" hidden="1" x14ac:dyDescent="0.2">
      <c r="A206" s="338" t="s">
        <v>247</v>
      </c>
      <c r="B206" s="341">
        <v>1614251</v>
      </c>
      <c r="C206" s="135">
        <v>12253881</v>
      </c>
      <c r="D206" s="135">
        <v>13868132</v>
      </c>
      <c r="E206" s="138">
        <f t="shared" si="9"/>
        <v>11.640003138129924</v>
      </c>
      <c r="F206" s="138">
        <f t="shared" si="10"/>
        <v>88.359996861870087</v>
      </c>
      <c r="G206" s="138">
        <f t="shared" si="11"/>
        <v>100.00000000000001</v>
      </c>
      <c r="H206" s="247"/>
      <c r="I206" s="247"/>
      <c r="J206" s="247"/>
      <c r="K206" s="336"/>
    </row>
    <row r="207" spans="1:11" hidden="1" x14ac:dyDescent="0.2">
      <c r="A207" s="338" t="s">
        <v>248</v>
      </c>
      <c r="B207" s="135">
        <v>1619361</v>
      </c>
      <c r="C207" s="135">
        <v>12251814</v>
      </c>
      <c r="D207" s="135">
        <v>13871175</v>
      </c>
      <c r="E207" s="138">
        <f t="shared" si="9"/>
        <v>11.674288587664709</v>
      </c>
      <c r="F207" s="138">
        <f t="shared" si="10"/>
        <v>88.325711412335295</v>
      </c>
      <c r="G207" s="138">
        <f t="shared" si="11"/>
        <v>100</v>
      </c>
      <c r="H207" s="247"/>
      <c r="I207" s="247"/>
      <c r="J207" s="247"/>
      <c r="K207" s="336"/>
    </row>
    <row r="208" spans="1:11" hidden="1" x14ac:dyDescent="0.2">
      <c r="A208" s="338" t="s">
        <v>249</v>
      </c>
      <c r="B208" s="135">
        <v>1642014</v>
      </c>
      <c r="C208" s="135">
        <v>12245484</v>
      </c>
      <c r="D208" s="135">
        <v>13887498</v>
      </c>
      <c r="E208" s="138">
        <f t="shared" si="9"/>
        <v>11.823684871097731</v>
      </c>
      <c r="F208" s="138">
        <f t="shared" si="10"/>
        <v>88.176315128902274</v>
      </c>
      <c r="G208" s="138">
        <f t="shared" si="11"/>
        <v>100</v>
      </c>
      <c r="H208" s="247"/>
      <c r="I208" s="247"/>
      <c r="J208" s="247"/>
      <c r="K208" s="336"/>
    </row>
    <row r="209" spans="1:11" hidden="1" x14ac:dyDescent="0.2">
      <c r="A209" s="338" t="s">
        <v>250</v>
      </c>
      <c r="B209" s="135">
        <v>1665181</v>
      </c>
      <c r="C209" s="135">
        <v>12253662</v>
      </c>
      <c r="D209" s="135">
        <v>13918843</v>
      </c>
      <c r="E209" s="138">
        <f t="shared" si="9"/>
        <v>11.96350156403086</v>
      </c>
      <c r="F209" s="138">
        <f t="shared" si="10"/>
        <v>88.036498435969136</v>
      </c>
      <c r="G209" s="138">
        <f t="shared" si="11"/>
        <v>100</v>
      </c>
      <c r="H209" s="247"/>
      <c r="I209" s="247"/>
      <c r="J209" s="247"/>
      <c r="K209" s="336"/>
    </row>
    <row r="210" spans="1:11" hidden="1" x14ac:dyDescent="0.2">
      <c r="A210" s="338" t="s">
        <v>274</v>
      </c>
      <c r="B210" s="135">
        <v>1689362</v>
      </c>
      <c r="C210" s="135">
        <v>12303132</v>
      </c>
      <c r="D210" s="135">
        <v>13992494</v>
      </c>
      <c r="E210" s="138">
        <f t="shared" si="9"/>
        <v>12.073344465968683</v>
      </c>
      <c r="F210" s="138">
        <f t="shared" si="10"/>
        <v>87.926655534031312</v>
      </c>
      <c r="G210" s="138">
        <f t="shared" si="11"/>
        <v>100</v>
      </c>
      <c r="H210" s="247"/>
      <c r="I210" s="247"/>
      <c r="J210" s="247"/>
      <c r="K210" s="336"/>
    </row>
    <row r="211" spans="1:11" hidden="1" x14ac:dyDescent="0.2">
      <c r="A211" s="338" t="s">
        <v>139</v>
      </c>
      <c r="B211" s="135">
        <v>1735719</v>
      </c>
      <c r="C211" s="135">
        <v>12338030</v>
      </c>
      <c r="D211" s="135">
        <v>14073749</v>
      </c>
      <c r="E211" s="138">
        <f t="shared" si="9"/>
        <v>12.333025123582921</v>
      </c>
      <c r="F211" s="138">
        <f t="shared" si="10"/>
        <v>87.666974876417086</v>
      </c>
      <c r="G211" s="138">
        <f t="shared" si="11"/>
        <v>100</v>
      </c>
      <c r="H211" s="247"/>
      <c r="I211" s="247"/>
      <c r="J211" s="247"/>
      <c r="K211" s="336"/>
    </row>
    <row r="212" spans="1:11" hidden="1" x14ac:dyDescent="0.2">
      <c r="A212" s="338" t="s">
        <v>140</v>
      </c>
      <c r="B212" s="135">
        <v>1784517</v>
      </c>
      <c r="C212" s="135">
        <v>12407680</v>
      </c>
      <c r="D212" s="135">
        <v>14192197</v>
      </c>
      <c r="E212" s="138">
        <f t="shared" si="9"/>
        <v>12.573930590168668</v>
      </c>
      <c r="F212" s="138">
        <f t="shared" si="10"/>
        <v>87.426069409831328</v>
      </c>
      <c r="G212" s="138">
        <f t="shared" si="11"/>
        <v>100</v>
      </c>
      <c r="H212" s="247"/>
      <c r="I212" s="247"/>
      <c r="J212" s="247"/>
      <c r="K212" s="336"/>
    </row>
    <row r="213" spans="1:11" hidden="1" x14ac:dyDescent="0.2">
      <c r="A213" s="338" t="s">
        <v>141</v>
      </c>
      <c r="B213" s="135">
        <v>1692609</v>
      </c>
      <c r="C213" s="135">
        <v>12313795</v>
      </c>
      <c r="D213" s="135">
        <v>14006404</v>
      </c>
      <c r="E213" s="138">
        <f t="shared" si="9"/>
        <v>12.084536473458856</v>
      </c>
      <c r="F213" s="138">
        <f t="shared" si="10"/>
        <v>87.915463526541146</v>
      </c>
      <c r="G213" s="138">
        <f t="shared" si="11"/>
        <v>100</v>
      </c>
      <c r="H213" s="247"/>
      <c r="I213" s="247"/>
      <c r="J213" s="247"/>
      <c r="K213" s="336"/>
    </row>
    <row r="214" spans="1:11" x14ac:dyDescent="0.2">
      <c r="A214" s="338">
        <v>2010</v>
      </c>
      <c r="B214" s="339">
        <f>AVERAGE(B215:B226)</f>
        <v>1884198.75</v>
      </c>
      <c r="C214" s="339">
        <f>AVERAGE(C215:C226)</f>
        <v>12640249.666666666</v>
      </c>
      <c r="D214" s="339">
        <f>AVERAGE(D215:D226)</f>
        <v>14524448.416666666</v>
      </c>
      <c r="E214" s="138">
        <f>B214/D214*100</f>
        <v>12.972601065097248</v>
      </c>
      <c r="F214" s="138">
        <f t="shared" si="10"/>
        <v>87.027398934902749</v>
      </c>
      <c r="G214" s="138">
        <f t="shared" si="11"/>
        <v>100</v>
      </c>
      <c r="H214" s="138">
        <f>(B214/B201-1)*100</f>
        <v>12.352134115057666</v>
      </c>
      <c r="I214" s="138">
        <f>(C214/C201-1)*100</f>
        <v>2.6237536632566671</v>
      </c>
      <c r="J214" s="138">
        <f>(D214/D201-1)*100</f>
        <v>3.7895967659148155</v>
      </c>
      <c r="K214" s="336"/>
    </row>
    <row r="215" spans="1:11" hidden="1" x14ac:dyDescent="0.2">
      <c r="A215" s="338" t="s">
        <v>347</v>
      </c>
      <c r="B215" s="135">
        <v>1766815</v>
      </c>
      <c r="C215" s="135">
        <v>12309464</v>
      </c>
      <c r="D215" s="135">
        <v>14076279</v>
      </c>
      <c r="E215" s="138">
        <f t="shared" si="9"/>
        <v>12.551719101333529</v>
      </c>
      <c r="F215" s="138">
        <f t="shared" si="10"/>
        <v>87.448280898666468</v>
      </c>
      <c r="G215" s="138">
        <f t="shared" si="11"/>
        <v>100</v>
      </c>
      <c r="H215" s="247"/>
      <c r="I215" s="247"/>
      <c r="J215" s="247"/>
      <c r="K215" s="336"/>
    </row>
    <row r="216" spans="1:11" hidden="1" x14ac:dyDescent="0.2">
      <c r="A216" s="338" t="s">
        <v>348</v>
      </c>
      <c r="B216" s="135">
        <v>1809781</v>
      </c>
      <c r="C216" s="135">
        <v>12394866</v>
      </c>
      <c r="D216" s="135">
        <v>14204647</v>
      </c>
      <c r="E216" s="138">
        <f t="shared" si="9"/>
        <v>12.740767158803735</v>
      </c>
      <c r="F216" s="138">
        <f t="shared" si="10"/>
        <v>87.259232841196265</v>
      </c>
      <c r="G216" s="138">
        <f t="shared" si="11"/>
        <v>100</v>
      </c>
      <c r="H216" s="247"/>
      <c r="I216" s="247"/>
      <c r="J216" s="247"/>
      <c r="K216" s="336"/>
    </row>
    <row r="217" spans="1:11" hidden="1" x14ac:dyDescent="0.2">
      <c r="A217" s="338" t="s">
        <v>349</v>
      </c>
      <c r="B217" s="135">
        <v>1866821</v>
      </c>
      <c r="C217" s="135">
        <v>12474235</v>
      </c>
      <c r="D217" s="135">
        <v>14341056</v>
      </c>
      <c r="E217" s="138">
        <f t="shared" si="9"/>
        <v>13.017318947781808</v>
      </c>
      <c r="F217" s="138">
        <f t="shared" si="10"/>
        <v>86.982681052218197</v>
      </c>
      <c r="G217" s="138">
        <f t="shared" si="11"/>
        <v>100</v>
      </c>
      <c r="H217" s="247"/>
      <c r="I217" s="247"/>
      <c r="J217" s="247"/>
      <c r="K217" s="336"/>
    </row>
    <row r="218" spans="1:11" hidden="1" x14ac:dyDescent="0.2">
      <c r="A218" s="338" t="s">
        <v>350</v>
      </c>
      <c r="B218" s="135">
        <v>1875674</v>
      </c>
      <c r="C218" s="135">
        <v>12533268</v>
      </c>
      <c r="D218" s="135">
        <v>14408942</v>
      </c>
      <c r="E218" s="138">
        <f t="shared" si="9"/>
        <v>13.017430426189513</v>
      </c>
      <c r="F218" s="138">
        <f t="shared" si="10"/>
        <v>86.98256957381048</v>
      </c>
      <c r="G218" s="138">
        <f t="shared" si="11"/>
        <v>100</v>
      </c>
      <c r="H218" s="247"/>
      <c r="I218" s="247"/>
      <c r="J218" s="247"/>
      <c r="K218" s="336"/>
    </row>
    <row r="219" spans="1:11" hidden="1" x14ac:dyDescent="0.2">
      <c r="A219" s="338" t="s">
        <v>375</v>
      </c>
      <c r="B219" s="135">
        <v>1852388</v>
      </c>
      <c r="C219" s="135">
        <v>12581564</v>
      </c>
      <c r="D219" s="135">
        <v>14433952</v>
      </c>
      <c r="E219" s="138">
        <f t="shared" si="9"/>
        <v>12.833546903855575</v>
      </c>
      <c r="F219" s="138">
        <f t="shared" si="10"/>
        <v>87.166453096144423</v>
      </c>
      <c r="G219" s="138">
        <f t="shared" si="11"/>
        <v>100</v>
      </c>
      <c r="H219" s="247"/>
      <c r="I219" s="247"/>
      <c r="J219" s="247"/>
      <c r="K219" s="336"/>
    </row>
    <row r="220" spans="1:11" hidden="1" x14ac:dyDescent="0.2">
      <c r="A220" s="338" t="s">
        <v>376</v>
      </c>
      <c r="B220" s="135">
        <v>1850026</v>
      </c>
      <c r="C220" s="135">
        <v>12630229</v>
      </c>
      <c r="D220" s="135">
        <v>14480255</v>
      </c>
      <c r="E220" s="138">
        <f t="shared" si="9"/>
        <v>12.776197656740159</v>
      </c>
      <c r="F220" s="138">
        <f t="shared" si="10"/>
        <v>87.223802343259834</v>
      </c>
      <c r="G220" s="138">
        <f t="shared" si="11"/>
        <v>100</v>
      </c>
      <c r="H220" s="247"/>
      <c r="I220" s="247"/>
      <c r="J220" s="247"/>
      <c r="K220" s="336"/>
    </row>
    <row r="221" spans="1:11" hidden="1" x14ac:dyDescent="0.2">
      <c r="A221" s="338" t="s">
        <v>377</v>
      </c>
      <c r="B221" s="135">
        <v>1860754</v>
      </c>
      <c r="C221" s="135">
        <v>12657641</v>
      </c>
      <c r="D221" s="135">
        <v>14518395</v>
      </c>
      <c r="E221" s="138">
        <f t="shared" si="9"/>
        <v>12.816526895707137</v>
      </c>
      <c r="F221" s="138">
        <f t="shared" si="10"/>
        <v>87.183473104292858</v>
      </c>
      <c r="G221" s="138">
        <f t="shared" si="11"/>
        <v>100</v>
      </c>
      <c r="H221" s="247"/>
      <c r="I221" s="247"/>
      <c r="J221" s="247"/>
      <c r="K221" s="336"/>
    </row>
    <row r="222" spans="1:11" hidden="1" x14ac:dyDescent="0.2">
      <c r="A222" s="338" t="s">
        <v>378</v>
      </c>
      <c r="B222" s="135">
        <v>1888128</v>
      </c>
      <c r="C222" s="135">
        <v>12705851</v>
      </c>
      <c r="D222" s="135">
        <v>14593979</v>
      </c>
      <c r="E222" s="138">
        <f t="shared" si="9"/>
        <v>12.937719041530757</v>
      </c>
      <c r="F222" s="138">
        <f t="shared" si="10"/>
        <v>87.062280958469245</v>
      </c>
      <c r="G222" s="138">
        <f t="shared" si="11"/>
        <v>100</v>
      </c>
      <c r="H222" s="247"/>
      <c r="I222" s="247"/>
      <c r="J222" s="247"/>
      <c r="K222" s="336"/>
    </row>
    <row r="223" spans="1:11" hidden="1" x14ac:dyDescent="0.2">
      <c r="A223" s="338" t="s">
        <v>379</v>
      </c>
      <c r="B223" s="135">
        <v>1926773</v>
      </c>
      <c r="C223" s="135">
        <v>12774714</v>
      </c>
      <c r="D223" s="135">
        <v>14701487</v>
      </c>
      <c r="E223" s="138">
        <f t="shared" si="9"/>
        <v>13.105973565803241</v>
      </c>
      <c r="F223" s="138">
        <f t="shared" si="10"/>
        <v>86.894026434196761</v>
      </c>
      <c r="G223" s="138">
        <f t="shared" si="11"/>
        <v>100</v>
      </c>
      <c r="H223" s="247"/>
      <c r="I223" s="247"/>
      <c r="J223" s="247"/>
      <c r="K223" s="336"/>
    </row>
    <row r="224" spans="1:11" hidden="1" x14ac:dyDescent="0.2">
      <c r="A224" s="338" t="s">
        <v>380</v>
      </c>
      <c r="B224" s="135">
        <v>1968268</v>
      </c>
      <c r="C224" s="135">
        <v>12861713</v>
      </c>
      <c r="D224" s="135">
        <v>14829981</v>
      </c>
      <c r="E224" s="138">
        <f t="shared" si="9"/>
        <v>13.272221994080773</v>
      </c>
      <c r="F224" s="138">
        <f t="shared" si="10"/>
        <v>86.72777800591922</v>
      </c>
      <c r="G224" s="138">
        <f t="shared" si="11"/>
        <v>100</v>
      </c>
      <c r="H224" s="247"/>
      <c r="I224" s="247"/>
      <c r="J224" s="247"/>
      <c r="K224" s="336"/>
    </row>
    <row r="225" spans="1:20" hidden="1" x14ac:dyDescent="0.2">
      <c r="A225" s="338" t="s">
        <v>381</v>
      </c>
      <c r="B225" s="135">
        <v>2032002</v>
      </c>
      <c r="C225" s="135">
        <v>12933623</v>
      </c>
      <c r="D225" s="135">
        <v>14965625</v>
      </c>
      <c r="E225" s="138">
        <f t="shared" si="9"/>
        <v>13.577795782000418</v>
      </c>
      <c r="F225" s="138">
        <f t="shared" si="10"/>
        <v>86.422204217999592</v>
      </c>
      <c r="G225" s="138">
        <f t="shared" si="11"/>
        <v>100.00000000000001</v>
      </c>
      <c r="H225" s="247"/>
      <c r="I225" s="247"/>
      <c r="J225" s="247"/>
      <c r="K225" s="336"/>
    </row>
    <row r="226" spans="1:20" hidden="1" x14ac:dyDescent="0.2">
      <c r="A226" s="338" t="s">
        <v>382</v>
      </c>
      <c r="B226" s="135">
        <v>1912955</v>
      </c>
      <c r="C226" s="135">
        <v>12825828</v>
      </c>
      <c r="D226" s="135">
        <v>14738783</v>
      </c>
      <c r="E226" s="138">
        <f t="shared" si="9"/>
        <v>12.979056683309606</v>
      </c>
      <c r="F226" s="138">
        <f t="shared" si="10"/>
        <v>87.020943316690392</v>
      </c>
      <c r="G226" s="138">
        <f t="shared" si="11"/>
        <v>100</v>
      </c>
      <c r="H226" s="247"/>
      <c r="I226" s="247"/>
      <c r="J226" s="247"/>
      <c r="K226" s="336"/>
    </row>
    <row r="227" spans="1:20" x14ac:dyDescent="0.2">
      <c r="A227" s="338">
        <v>2011</v>
      </c>
      <c r="B227" s="339">
        <f>AVERAGE(B228:B239)</f>
        <v>2052030.9166666667</v>
      </c>
      <c r="C227" s="339">
        <f>AVERAGE(C228:C239)</f>
        <v>13101611.583333334</v>
      </c>
      <c r="D227" s="339">
        <f>AVERAGE(D228:D239)</f>
        <v>15153642.5</v>
      </c>
      <c r="E227" s="138">
        <f t="shared" si="9"/>
        <v>13.541502755305643</v>
      </c>
      <c r="F227" s="138">
        <f t="shared" si="10"/>
        <v>86.458497244694371</v>
      </c>
      <c r="G227" s="138">
        <f t="shared" si="11"/>
        <v>100.00000000000001</v>
      </c>
      <c r="H227" s="138">
        <f>(B227/B214-1)*100</f>
        <v>8.9073494325726976</v>
      </c>
      <c r="I227" s="138">
        <f t="shared" ref="H227:J239" si="12">(C227/C214-1)*100</f>
        <v>3.649943069426187</v>
      </c>
      <c r="J227" s="138">
        <f t="shared" si="12"/>
        <v>4.3319654232882199</v>
      </c>
      <c r="K227" s="342"/>
      <c r="L227" s="642"/>
      <c r="M227" s="642"/>
      <c r="N227" s="642"/>
    </row>
    <row r="228" spans="1:20" hidden="1" x14ac:dyDescent="0.2">
      <c r="A228" s="338" t="s">
        <v>365</v>
      </c>
      <c r="B228" s="135">
        <v>1971266</v>
      </c>
      <c r="C228" s="135">
        <v>12816174</v>
      </c>
      <c r="D228" s="135">
        <v>14787440</v>
      </c>
      <c r="E228" s="138">
        <f t="shared" si="9"/>
        <v>13.330677926672907</v>
      </c>
      <c r="F228" s="138">
        <f t="shared" si="10"/>
        <v>86.669322073327095</v>
      </c>
      <c r="G228" s="138">
        <f t="shared" si="11"/>
        <v>100</v>
      </c>
      <c r="H228" s="138">
        <f t="shared" si="12"/>
        <v>11.57172652484839</v>
      </c>
      <c r="I228" s="138">
        <f t="shared" si="12"/>
        <v>4.1164261904498956</v>
      </c>
      <c r="J228" s="138">
        <f t="shared" si="12"/>
        <v>5.0521945465843654</v>
      </c>
      <c r="K228" s="336"/>
    </row>
    <row r="229" spans="1:20" hidden="1" x14ac:dyDescent="0.2">
      <c r="A229" s="338" t="s">
        <v>366</v>
      </c>
      <c r="B229" s="135">
        <v>2005073</v>
      </c>
      <c r="C229" s="135">
        <v>12888745</v>
      </c>
      <c r="D229" s="135">
        <v>14893818</v>
      </c>
      <c r="E229" s="138">
        <f t="shared" si="9"/>
        <v>13.462451333835288</v>
      </c>
      <c r="F229" s="138">
        <f t="shared" si="10"/>
        <v>86.53754866616471</v>
      </c>
      <c r="G229" s="138">
        <f t="shared" si="11"/>
        <v>100</v>
      </c>
      <c r="H229" s="138">
        <f t="shared" si="12"/>
        <v>10.790918901237223</v>
      </c>
      <c r="I229" s="138">
        <f t="shared" si="12"/>
        <v>3.9845448914090698</v>
      </c>
      <c r="J229" s="138">
        <f t="shared" si="12"/>
        <v>4.8517291559586173</v>
      </c>
      <c r="K229" s="336"/>
    </row>
    <row r="230" spans="1:20" hidden="1" x14ac:dyDescent="0.2">
      <c r="A230" s="338" t="s">
        <v>367</v>
      </c>
      <c r="B230" s="135">
        <v>2030940</v>
      </c>
      <c r="C230" s="135">
        <v>12972562</v>
      </c>
      <c r="D230" s="135">
        <v>15003502</v>
      </c>
      <c r="E230" s="138">
        <f t="shared" si="9"/>
        <v>13.536439692546448</v>
      </c>
      <c r="F230" s="138">
        <f t="shared" si="10"/>
        <v>86.463560307453562</v>
      </c>
      <c r="G230" s="138">
        <f t="shared" si="11"/>
        <v>100.00000000000001</v>
      </c>
      <c r="H230" s="138">
        <f t="shared" si="12"/>
        <v>8.7913624284277958</v>
      </c>
      <c r="I230" s="138">
        <f t="shared" si="12"/>
        <v>3.9948501852017371</v>
      </c>
      <c r="J230" s="138">
        <f t="shared" si="12"/>
        <v>4.6192274822718815</v>
      </c>
      <c r="K230" s="336"/>
    </row>
    <row r="231" spans="1:20" hidden="1" x14ac:dyDescent="0.2">
      <c r="A231" s="338" t="s">
        <v>368</v>
      </c>
      <c r="B231" s="135">
        <v>2019929</v>
      </c>
      <c r="C231" s="135">
        <v>13002659</v>
      </c>
      <c r="D231" s="135">
        <v>15022588</v>
      </c>
      <c r="E231" s="138">
        <f t="shared" si="9"/>
        <v>13.445945532154646</v>
      </c>
      <c r="F231" s="138">
        <f t="shared" si="10"/>
        <v>86.554054467845347</v>
      </c>
      <c r="G231" s="138">
        <f t="shared" si="11"/>
        <v>100</v>
      </c>
      <c r="H231" s="138">
        <f t="shared" si="12"/>
        <v>7.6908354010345015</v>
      </c>
      <c r="I231" s="138">
        <f t="shared" si="12"/>
        <v>3.7451604800918581</v>
      </c>
      <c r="J231" s="138">
        <f t="shared" si="12"/>
        <v>4.2587859677691853</v>
      </c>
      <c r="K231" s="336"/>
    </row>
    <row r="232" spans="1:20" hidden="1" x14ac:dyDescent="0.2">
      <c r="A232" s="338" t="s">
        <v>383</v>
      </c>
      <c r="B232" s="135">
        <v>2011437</v>
      </c>
      <c r="C232" s="135">
        <v>13039373</v>
      </c>
      <c r="D232" s="135">
        <v>15050810</v>
      </c>
      <c r="E232" s="138">
        <f t="shared" si="9"/>
        <v>13.364310625142434</v>
      </c>
      <c r="F232" s="138">
        <f t="shared" si="10"/>
        <v>86.635689374857563</v>
      </c>
      <c r="G232" s="138">
        <f t="shared" si="11"/>
        <v>100</v>
      </c>
      <c r="H232" s="138">
        <f t="shared" si="12"/>
        <v>8.5861601349177299</v>
      </c>
      <c r="I232" s="138">
        <f t="shared" si="12"/>
        <v>3.6387288575569832</v>
      </c>
      <c r="J232" s="138">
        <f t="shared" si="12"/>
        <v>4.2736597710731017</v>
      </c>
      <c r="K232" s="336"/>
    </row>
    <row r="233" spans="1:20" hidden="1" x14ac:dyDescent="0.2">
      <c r="A233" s="338" t="s">
        <v>384</v>
      </c>
      <c r="B233" s="135">
        <v>2008607</v>
      </c>
      <c r="C233" s="135">
        <v>13081753</v>
      </c>
      <c r="D233" s="135">
        <v>15090360</v>
      </c>
      <c r="E233" s="138">
        <f t="shared" si="9"/>
        <v>13.310530696418111</v>
      </c>
      <c r="F233" s="138">
        <f t="shared" si="10"/>
        <v>86.689469303581888</v>
      </c>
      <c r="G233" s="138">
        <f t="shared" si="11"/>
        <v>100</v>
      </c>
      <c r="H233" s="138">
        <f t="shared" si="12"/>
        <v>8.5718254770473568</v>
      </c>
      <c r="I233" s="138">
        <f t="shared" si="12"/>
        <v>3.5749470575711761</v>
      </c>
      <c r="J233" s="138">
        <f t="shared" si="12"/>
        <v>4.2133581211104332</v>
      </c>
      <c r="K233" s="336"/>
    </row>
    <row r="234" spans="1:20" hidden="1" x14ac:dyDescent="0.2">
      <c r="A234" s="338" t="s">
        <v>385</v>
      </c>
      <c r="B234" s="135">
        <v>2032394</v>
      </c>
      <c r="C234" s="135">
        <v>13098938</v>
      </c>
      <c r="D234" s="135">
        <v>15131332</v>
      </c>
      <c r="E234" s="138">
        <f t="shared" si="9"/>
        <v>13.431692596527522</v>
      </c>
      <c r="F234" s="138">
        <f t="shared" si="10"/>
        <v>86.568307403472474</v>
      </c>
      <c r="G234" s="138">
        <f t="shared" si="11"/>
        <v>100</v>
      </c>
      <c r="H234" s="138">
        <f t="shared" si="12"/>
        <v>9.2242177095951394</v>
      </c>
      <c r="I234" s="138">
        <f t="shared" si="12"/>
        <v>3.4864079333581932</v>
      </c>
      <c r="J234" s="138">
        <f t="shared" si="12"/>
        <v>4.2217958665541122</v>
      </c>
      <c r="K234" s="336"/>
    </row>
    <row r="235" spans="1:20" hidden="1" x14ac:dyDescent="0.2">
      <c r="A235" s="338" t="s">
        <v>386</v>
      </c>
      <c r="B235" s="135">
        <v>2059923</v>
      </c>
      <c r="C235" s="135">
        <v>13142257</v>
      </c>
      <c r="D235" s="135">
        <v>15202180</v>
      </c>
      <c r="E235" s="138">
        <f t="shared" si="9"/>
        <v>13.550181618688898</v>
      </c>
      <c r="F235" s="138">
        <f t="shared" si="10"/>
        <v>86.449818381311104</v>
      </c>
      <c r="G235" s="138">
        <f t="shared" si="11"/>
        <v>100</v>
      </c>
      <c r="H235" s="138">
        <f t="shared" si="12"/>
        <v>9.0986945800284769</v>
      </c>
      <c r="I235" s="138">
        <f t="shared" si="12"/>
        <v>3.4346853272559263</v>
      </c>
      <c r="J235" s="138">
        <f t="shared" si="12"/>
        <v>4.167478930865931</v>
      </c>
      <c r="K235" s="336"/>
    </row>
    <row r="236" spans="1:20" hidden="1" x14ac:dyDescent="0.2">
      <c r="A236" s="338" t="s">
        <v>387</v>
      </c>
      <c r="B236" s="135">
        <v>2090218</v>
      </c>
      <c r="C236" s="135">
        <v>13225433</v>
      </c>
      <c r="D236" s="135">
        <v>15315651</v>
      </c>
      <c r="E236" s="138">
        <f t="shared" si="9"/>
        <v>13.647594868804466</v>
      </c>
      <c r="F236" s="138">
        <f t="shared" si="10"/>
        <v>86.352405131195525</v>
      </c>
      <c r="G236" s="138">
        <f t="shared" si="11"/>
        <v>99.999999999999986</v>
      </c>
      <c r="H236" s="138">
        <f t="shared" si="12"/>
        <v>8.482836327891242</v>
      </c>
      <c r="I236" s="138">
        <f t="shared" si="12"/>
        <v>3.5282120601682454</v>
      </c>
      <c r="J236" s="138">
        <f t="shared" si="12"/>
        <v>4.1775638069808885</v>
      </c>
      <c r="K236" s="336"/>
    </row>
    <row r="237" spans="1:20" hidden="1" x14ac:dyDescent="0.2">
      <c r="A237" s="338" t="s">
        <v>388</v>
      </c>
      <c r="B237" s="135">
        <v>2136338</v>
      </c>
      <c r="C237" s="135">
        <v>13309189</v>
      </c>
      <c r="D237" s="135">
        <v>15445527</v>
      </c>
      <c r="E237" s="138">
        <f t="shared" si="9"/>
        <v>13.831434822521757</v>
      </c>
      <c r="F237" s="138">
        <f t="shared" si="10"/>
        <v>86.168565177478243</v>
      </c>
      <c r="G237" s="138">
        <f t="shared" si="11"/>
        <v>100</v>
      </c>
      <c r="H237" s="138">
        <f t="shared" si="12"/>
        <v>8.5389794479207026</v>
      </c>
      <c r="I237" s="138">
        <f t="shared" si="12"/>
        <v>3.4791322120156121</v>
      </c>
      <c r="J237" s="138">
        <f t="shared" si="12"/>
        <v>4.1506863697263086</v>
      </c>
      <c r="K237" s="336"/>
    </row>
    <row r="238" spans="1:20" hidden="1" x14ac:dyDescent="0.2">
      <c r="A238" s="338" t="s">
        <v>389</v>
      </c>
      <c r="B238" s="135">
        <v>2174641</v>
      </c>
      <c r="C238" s="135">
        <v>13375526</v>
      </c>
      <c r="D238" s="135">
        <v>15550167</v>
      </c>
      <c r="E238" s="138">
        <f t="shared" si="9"/>
        <v>13.984679392832245</v>
      </c>
      <c r="F238" s="138">
        <f t="shared" si="10"/>
        <v>86.015320607167752</v>
      </c>
      <c r="G238" s="138">
        <f t="shared" si="11"/>
        <v>100</v>
      </c>
      <c r="H238" s="138">
        <f t="shared" si="12"/>
        <v>7.0196289176880811</v>
      </c>
      <c r="I238" s="138">
        <f t="shared" si="12"/>
        <v>3.4166992496997839</v>
      </c>
      <c r="J238" s="138">
        <f t="shared" si="12"/>
        <v>3.9058976821883418</v>
      </c>
      <c r="K238" s="336"/>
    </row>
    <row r="239" spans="1:20" hidden="1" x14ac:dyDescent="0.2">
      <c r="A239" s="338" t="s">
        <v>390</v>
      </c>
      <c r="B239" s="135">
        <v>2083605</v>
      </c>
      <c r="C239" s="135">
        <v>13266730</v>
      </c>
      <c r="D239" s="135">
        <v>15350335</v>
      </c>
      <c r="E239" s="138">
        <f t="shared" si="9"/>
        <v>13.573677708010933</v>
      </c>
      <c r="F239" s="138">
        <f t="shared" si="10"/>
        <v>86.426322291989067</v>
      </c>
      <c r="G239" s="138">
        <f t="shared" si="11"/>
        <v>100</v>
      </c>
      <c r="H239" s="138">
        <f>(B239/B226-1)*100</f>
        <v>8.9207534939400155</v>
      </c>
      <c r="I239" s="138">
        <f t="shared" si="12"/>
        <v>3.4376104217209269</v>
      </c>
      <c r="J239" s="138">
        <f t="shared" si="12"/>
        <v>4.1492706690912096</v>
      </c>
      <c r="K239" s="336"/>
    </row>
    <row r="240" spans="1:20" x14ac:dyDescent="0.2">
      <c r="A240" s="338">
        <v>2012</v>
      </c>
      <c r="B240" s="346">
        <v>2198515</v>
      </c>
      <c r="C240" s="346">
        <v>13549735.555555556</v>
      </c>
      <c r="D240" s="346">
        <v>15748250.555555556</v>
      </c>
      <c r="E240" s="644">
        <v>13.96037605729116</v>
      </c>
      <c r="F240" s="644">
        <v>86.039623942708843</v>
      </c>
      <c r="G240" s="644">
        <v>100</v>
      </c>
      <c r="H240" s="644">
        <v>8.5401326960101045</v>
      </c>
      <c r="I240" s="644">
        <v>3.9906285005851583</v>
      </c>
      <c r="J240" s="644">
        <v>4.6027164110653773</v>
      </c>
      <c r="K240" s="336"/>
      <c r="L240" s="642"/>
      <c r="M240" s="642"/>
      <c r="N240" s="642"/>
      <c r="O240" s="643"/>
      <c r="P240" s="643"/>
      <c r="Q240" s="643"/>
      <c r="R240" s="643"/>
      <c r="S240" s="643"/>
      <c r="T240" s="643"/>
    </row>
    <row r="241" spans="1:11" x14ac:dyDescent="0.2">
      <c r="A241" s="245" t="s">
        <v>369</v>
      </c>
      <c r="B241" s="135">
        <v>2141176</v>
      </c>
      <c r="C241" s="135">
        <v>13286683</v>
      </c>
      <c r="D241" s="135">
        <v>15427859</v>
      </c>
      <c r="E241" s="138">
        <f t="shared" si="9"/>
        <v>13.878633451342795</v>
      </c>
      <c r="F241" s="138">
        <f t="shared" si="10"/>
        <v>86.121366548657207</v>
      </c>
      <c r="G241" s="138">
        <f t="shared" si="11"/>
        <v>100</v>
      </c>
      <c r="H241" s="138">
        <f>(B241/B228-1)*100</f>
        <v>8.6193339711637016</v>
      </c>
      <c r="I241" s="138">
        <f t="shared" ref="I241:J248" si="13">(C241/C228-1)*100</f>
        <v>3.671212641151711</v>
      </c>
      <c r="J241" s="138">
        <f>(D241/D228-1)*100</f>
        <v>4.3308307590766315</v>
      </c>
      <c r="K241" s="336"/>
    </row>
    <row r="242" spans="1:11" x14ac:dyDescent="0.2">
      <c r="A242" s="245" t="s">
        <v>370</v>
      </c>
      <c r="B242" s="135">
        <v>2181488</v>
      </c>
      <c r="C242" s="135">
        <v>13382106</v>
      </c>
      <c r="D242" s="135">
        <v>15563594</v>
      </c>
      <c r="E242" s="138">
        <f t="shared" si="9"/>
        <v>14.016608246141605</v>
      </c>
      <c r="F242" s="138">
        <f t="shared" si="10"/>
        <v>85.983391753858399</v>
      </c>
      <c r="G242" s="138">
        <f t="shared" si="11"/>
        <v>100</v>
      </c>
      <c r="H242" s="138">
        <f t="shared" ref="H242:H248" si="14">(B242/B229-1)*100</f>
        <v>8.79843277526553</v>
      </c>
      <c r="I242" s="138">
        <f t="shared" si="13"/>
        <v>3.8278435953228884</v>
      </c>
      <c r="J242" s="138">
        <f t="shared" si="13"/>
        <v>4.4970067446775674</v>
      </c>
      <c r="K242" s="336"/>
    </row>
    <row r="243" spans="1:11" x14ac:dyDescent="0.2">
      <c r="A243" s="245" t="s">
        <v>391</v>
      </c>
      <c r="B243" s="135">
        <v>2230201</v>
      </c>
      <c r="C243" s="135">
        <v>13465478</v>
      </c>
      <c r="D243" s="135">
        <v>15695679</v>
      </c>
      <c r="E243" s="138">
        <f t="shared" si="9"/>
        <v>14.209012556895436</v>
      </c>
      <c r="F243" s="138">
        <f t="shared" si="10"/>
        <v>85.790987443104555</v>
      </c>
      <c r="G243" s="138">
        <f t="shared" si="11"/>
        <v>99.999999999999986</v>
      </c>
      <c r="H243" s="138">
        <f t="shared" si="14"/>
        <v>9.8112696583847914</v>
      </c>
      <c r="I243" s="138">
        <f t="shared" si="13"/>
        <v>3.7996812040674843</v>
      </c>
      <c r="J243" s="138">
        <f t="shared" si="13"/>
        <v>4.6134362497502357</v>
      </c>
      <c r="K243" s="336"/>
    </row>
    <row r="244" spans="1:11" x14ac:dyDescent="0.2">
      <c r="A244" s="245" t="s">
        <v>392</v>
      </c>
      <c r="B244" s="135">
        <v>2214198</v>
      </c>
      <c r="C244" s="135">
        <v>13491961</v>
      </c>
      <c r="D244" s="135">
        <v>15706159</v>
      </c>
      <c r="E244" s="138">
        <f t="shared" si="9"/>
        <v>14.097641568508251</v>
      </c>
      <c r="F244" s="138">
        <f t="shared" si="10"/>
        <v>85.902358431491749</v>
      </c>
      <c r="G244" s="138">
        <f t="shared" si="11"/>
        <v>100</v>
      </c>
      <c r="H244" s="138">
        <f t="shared" si="14"/>
        <v>9.6176152726160211</v>
      </c>
      <c r="I244" s="138">
        <f t="shared" si="13"/>
        <v>3.7630918414456538</v>
      </c>
      <c r="J244" s="138">
        <f t="shared" si="13"/>
        <v>4.5502878731680685</v>
      </c>
      <c r="K244" s="336"/>
    </row>
    <row r="245" spans="1:11" x14ac:dyDescent="0.2">
      <c r="A245" s="245" t="s">
        <v>393</v>
      </c>
      <c r="B245" s="135">
        <v>2184438</v>
      </c>
      <c r="C245" s="135">
        <v>13547118</v>
      </c>
      <c r="D245" s="135">
        <v>15731556</v>
      </c>
      <c r="E245" s="138">
        <f t="shared" si="9"/>
        <v>13.885708444860761</v>
      </c>
      <c r="F245" s="138">
        <f t="shared" si="10"/>
        <v>86.114291555139232</v>
      </c>
      <c r="G245" s="138">
        <f t="shared" si="11"/>
        <v>100</v>
      </c>
      <c r="H245" s="138">
        <f t="shared" si="14"/>
        <v>8.6008659480759206</v>
      </c>
      <c r="I245" s="138">
        <f t="shared" si="13"/>
        <v>3.893937231491118</v>
      </c>
      <c r="J245" s="138">
        <f t="shared" si="13"/>
        <v>4.5229858060795491</v>
      </c>
      <c r="K245" s="336"/>
    </row>
    <row r="246" spans="1:11" x14ac:dyDescent="0.2">
      <c r="A246" s="245" t="s">
        <v>394</v>
      </c>
      <c r="B246" s="135">
        <v>2185370</v>
      </c>
      <c r="C246" s="135">
        <v>13621460</v>
      </c>
      <c r="D246" s="135">
        <v>15806830</v>
      </c>
      <c r="E246" s="138">
        <f t="shared" si="9"/>
        <v>13.825479239037808</v>
      </c>
      <c r="F246" s="138">
        <f t="shared" si="10"/>
        <v>86.174520760962196</v>
      </c>
      <c r="G246" s="138">
        <f t="shared" si="11"/>
        <v>100</v>
      </c>
      <c r="H246" s="138">
        <f t="shared" si="14"/>
        <v>8.8002780036114494</v>
      </c>
      <c r="I246" s="138">
        <f t="shared" si="13"/>
        <v>4.125647380744768</v>
      </c>
      <c r="J246" s="138">
        <f t="shared" si="13"/>
        <v>4.7478655247455981</v>
      </c>
      <c r="K246" s="336"/>
    </row>
    <row r="247" spans="1:11" x14ac:dyDescent="0.2">
      <c r="A247" s="245" t="s">
        <v>395</v>
      </c>
      <c r="B247" s="135">
        <v>2195692</v>
      </c>
      <c r="C247" s="135">
        <v>13653535</v>
      </c>
      <c r="D247" s="135">
        <v>15849227</v>
      </c>
      <c r="E247" s="138">
        <f t="shared" si="9"/>
        <v>13.853622009451943</v>
      </c>
      <c r="F247" s="138">
        <f t="shared" si="10"/>
        <v>86.146377990548046</v>
      </c>
      <c r="G247" s="138">
        <f t="shared" si="11"/>
        <v>99.999999999999986</v>
      </c>
      <c r="H247" s="138">
        <f t="shared" si="14"/>
        <v>8.0347609764642058</v>
      </c>
      <c r="I247" s="138">
        <f t="shared" si="13"/>
        <v>4.2339081229333164</v>
      </c>
      <c r="J247" s="138">
        <f t="shared" si="13"/>
        <v>4.7444269942659378</v>
      </c>
      <c r="K247" s="336"/>
    </row>
    <row r="248" spans="1:11" x14ac:dyDescent="0.2">
      <c r="A248" s="245" t="s">
        <v>396</v>
      </c>
      <c r="B248" s="135">
        <v>2215487</v>
      </c>
      <c r="C248" s="135">
        <v>13704769</v>
      </c>
      <c r="D248" s="135">
        <v>15920256</v>
      </c>
      <c r="E248" s="138">
        <f t="shared" si="9"/>
        <v>13.916151850824509</v>
      </c>
      <c r="F248" s="138">
        <f t="shared" si="10"/>
        <v>86.083848149175495</v>
      </c>
      <c r="G248" s="138">
        <f t="shared" si="11"/>
        <v>100</v>
      </c>
      <c r="H248" s="138">
        <f t="shared" si="14"/>
        <v>7.5519327664189451</v>
      </c>
      <c r="I248" s="138">
        <f t="shared" si="13"/>
        <v>4.2801780546522616</v>
      </c>
      <c r="J248" s="138">
        <f t="shared" si="13"/>
        <v>4.7235067602146463</v>
      </c>
      <c r="K248" s="336"/>
    </row>
    <row r="249" spans="1:11" x14ac:dyDescent="0.2">
      <c r="A249" s="245" t="s">
        <v>397</v>
      </c>
      <c r="B249" s="135">
        <v>2238585</v>
      </c>
      <c r="C249" s="135">
        <v>13794510</v>
      </c>
      <c r="D249" s="135">
        <v>16033095</v>
      </c>
      <c r="E249" s="138">
        <f t="shared" ref="E249:E254" si="15">B249/D249*100</f>
        <v>13.962276154416847</v>
      </c>
      <c r="F249" s="138">
        <f t="shared" si="10"/>
        <v>86.037723845583145</v>
      </c>
      <c r="G249" s="138">
        <f t="shared" si="11"/>
        <v>99.999999999999986</v>
      </c>
      <c r="H249" s="138">
        <f t="shared" ref="H249:J250" si="16">(B249/B236-1)*100</f>
        <v>7.0981591393816323</v>
      </c>
      <c r="I249" s="138">
        <f t="shared" si="16"/>
        <v>4.302898816242906</v>
      </c>
      <c r="J249" s="138">
        <f t="shared" si="16"/>
        <v>4.6843846206733319</v>
      </c>
      <c r="K249" s="336"/>
    </row>
    <row r="250" spans="1:11" x14ac:dyDescent="0.2">
      <c r="A250" s="245" t="s">
        <v>1012</v>
      </c>
      <c r="B250" s="135">
        <v>2287507</v>
      </c>
      <c r="C250" s="343">
        <v>13894901</v>
      </c>
      <c r="D250" s="343">
        <v>16182408</v>
      </c>
      <c r="E250" s="138">
        <f t="shared" si="15"/>
        <v>14.135763972827778</v>
      </c>
      <c r="F250" s="138">
        <f>C250/D250*100</f>
        <v>85.864236027172225</v>
      </c>
      <c r="G250" s="138">
        <f>E250+F250</f>
        <v>100</v>
      </c>
      <c r="H250" s="138">
        <f t="shared" si="16"/>
        <v>7.0760806576487534</v>
      </c>
      <c r="I250" s="138">
        <f t="shared" si="16"/>
        <v>4.4008090951296985</v>
      </c>
      <c r="J250" s="138">
        <f t="shared" si="16"/>
        <v>4.7708375376249723</v>
      </c>
      <c r="K250" s="336"/>
    </row>
    <row r="251" spans="1:11" x14ac:dyDescent="0.2">
      <c r="A251" s="189" t="s">
        <v>1018</v>
      </c>
      <c r="B251" s="344">
        <f>B198-B176</f>
        <v>178395</v>
      </c>
      <c r="C251" s="344">
        <f>C198-C176</f>
        <v>591574</v>
      </c>
      <c r="D251" s="344">
        <f>D198-D176</f>
        <v>769969</v>
      </c>
      <c r="E251" s="138">
        <f t="shared" si="15"/>
        <v>23.169114600717691</v>
      </c>
      <c r="F251" s="138">
        <f>C251/D251*100</f>
        <v>76.830885399282309</v>
      </c>
      <c r="G251" s="138">
        <f>E251+F251</f>
        <v>100</v>
      </c>
      <c r="H251" s="138">
        <f>(B198/B176-1)*100</f>
        <v>11.42478196883201</v>
      </c>
      <c r="I251" s="138">
        <f>(C198/C176-1)*100</f>
        <v>4.8358363319533915</v>
      </c>
      <c r="J251" s="138">
        <f>(D198/D176-1)*100</f>
        <v>5.5816692342170571</v>
      </c>
      <c r="K251" s="336"/>
    </row>
    <row r="252" spans="1:11" x14ac:dyDescent="0.2">
      <c r="A252" s="189" t="s">
        <v>1019</v>
      </c>
      <c r="B252" s="345">
        <f>B206-B198</f>
        <v>-125618</v>
      </c>
      <c r="C252" s="345">
        <f>C206-C198</f>
        <v>-570820</v>
      </c>
      <c r="D252" s="345">
        <f>D206-D198</f>
        <v>-696438</v>
      </c>
      <c r="E252" s="138">
        <f t="shared" si="15"/>
        <v>18.037212214152586</v>
      </c>
      <c r="F252" s="138">
        <f>C252/D252*100</f>
        <v>81.962787785847411</v>
      </c>
      <c r="G252" s="138">
        <f>E252+F252</f>
        <v>100</v>
      </c>
      <c r="H252" s="138">
        <f>(B206/B198-1)*100</f>
        <v>-7.2199688597245011</v>
      </c>
      <c r="I252" s="138">
        <f>(C206/C198-1)*100</f>
        <v>-4.4509419751774359</v>
      </c>
      <c r="J252" s="138">
        <f>(D206/D198-1)*100</f>
        <v>-4.7817271639327474</v>
      </c>
      <c r="K252" s="336"/>
    </row>
    <row r="253" spans="1:11" x14ac:dyDescent="0.2">
      <c r="A253" s="189" t="s">
        <v>1022</v>
      </c>
      <c r="B253" s="346">
        <f>B250-B198</f>
        <v>547638</v>
      </c>
      <c r="C253" s="346">
        <f>C250-C198</f>
        <v>1070200</v>
      </c>
      <c r="D253" s="346">
        <f>D250-D198</f>
        <v>1617838</v>
      </c>
      <c r="E253" s="138">
        <f t="shared" si="15"/>
        <v>33.8499899248256</v>
      </c>
      <c r="F253" s="138">
        <f>C253/D253*100</f>
        <v>66.150010075174407</v>
      </c>
      <c r="G253" s="138">
        <f>E253+F253</f>
        <v>100</v>
      </c>
      <c r="H253" s="138">
        <f>(POWER(B250/B198,1/4)-1)*100</f>
        <v>7.0807662827490736</v>
      </c>
      <c r="I253" s="138">
        <f>(POWER(C250/C198,1/4)-1)*100</f>
        <v>2.023930787275785</v>
      </c>
      <c r="J253" s="138">
        <f>(POWER(D250/D198,1/4)-1)*100</f>
        <v>2.6682997431707101</v>
      </c>
      <c r="K253" s="336"/>
    </row>
    <row r="254" spans="1:11" x14ac:dyDescent="0.2">
      <c r="A254" s="189" t="s">
        <v>1023</v>
      </c>
      <c r="B254" s="135">
        <f>B250-B176</f>
        <v>726033</v>
      </c>
      <c r="C254" s="135">
        <f>C250-C176</f>
        <v>1661774</v>
      </c>
      <c r="D254" s="135">
        <f>D250-D176</f>
        <v>2387807</v>
      </c>
      <c r="E254" s="138">
        <f t="shared" si="15"/>
        <v>30.405849383974498</v>
      </c>
      <c r="F254" s="138">
        <f>C254/D254*100</f>
        <v>69.594150616025502</v>
      </c>
      <c r="G254" s="138">
        <f>E254+F254</f>
        <v>100</v>
      </c>
      <c r="K254" s="336"/>
    </row>
    <row r="255" spans="1:11" x14ac:dyDescent="0.2">
      <c r="A255" s="195" t="s">
        <v>1030</v>
      </c>
      <c r="B255" s="347"/>
      <c r="C255" s="347"/>
      <c r="D255" s="347"/>
      <c r="E255" s="348"/>
      <c r="F255" s="348"/>
      <c r="G255" s="348"/>
      <c r="H255" s="140">
        <f>B250/B176*100</f>
        <v>146.49664355602462</v>
      </c>
      <c r="I255" s="140">
        <f>C250/C176*100</f>
        <v>113.58421276914726</v>
      </c>
      <c r="J255" s="140">
        <f>D250/D176*100</f>
        <v>117.30972139027436</v>
      </c>
      <c r="K255" s="336"/>
    </row>
    <row r="256" spans="1:11" x14ac:dyDescent="0.2">
      <c r="A256" s="349" t="s">
        <v>1024</v>
      </c>
      <c r="B256" s="135"/>
      <c r="C256" s="135"/>
      <c r="D256" s="346">
        <v>7230536</v>
      </c>
      <c r="E256" s="247"/>
      <c r="F256" s="247"/>
      <c r="G256" s="247"/>
      <c r="H256" s="247"/>
      <c r="I256" s="247"/>
      <c r="J256" s="247"/>
      <c r="K256" s="336"/>
    </row>
    <row r="257" spans="1:11" x14ac:dyDescent="0.2">
      <c r="A257" s="350" t="s">
        <v>1025</v>
      </c>
      <c r="B257" s="247"/>
      <c r="C257" s="247"/>
      <c r="D257" s="351">
        <f>D254/D256</f>
        <v>0.33023927963293453</v>
      </c>
      <c r="E257" s="247"/>
      <c r="F257" s="247"/>
      <c r="G257" s="247"/>
      <c r="H257" s="247"/>
      <c r="I257" s="247"/>
      <c r="J257" s="247"/>
      <c r="K257" s="336"/>
    </row>
    <row r="258" spans="1:11" x14ac:dyDescent="0.2">
      <c r="A258" s="282" t="s">
        <v>969</v>
      </c>
      <c r="B258" s="336"/>
      <c r="C258" s="336"/>
      <c r="D258" s="336"/>
      <c r="E258" s="352"/>
      <c r="F258" s="336"/>
      <c r="G258" s="336"/>
      <c r="H258" s="336"/>
      <c r="I258" s="336"/>
      <c r="J258" s="336"/>
      <c r="K258" s="336"/>
    </row>
    <row r="259" spans="1:11" x14ac:dyDescent="0.2">
      <c r="A259" s="336"/>
      <c r="B259" s="336"/>
      <c r="C259" s="336"/>
      <c r="D259" s="336"/>
      <c r="E259" s="336"/>
      <c r="F259" s="336"/>
      <c r="G259" s="336"/>
      <c r="H259" s="336"/>
      <c r="I259" s="336"/>
      <c r="J259" s="336"/>
      <c r="K259" s="336"/>
    </row>
    <row r="260" spans="1:11" x14ac:dyDescent="0.2">
      <c r="A260" s="336" t="s">
        <v>970</v>
      </c>
      <c r="B260" s="336"/>
      <c r="C260" s="336"/>
      <c r="D260" s="336"/>
      <c r="E260" s="336"/>
      <c r="F260" s="336"/>
      <c r="G260" s="336"/>
      <c r="H260" s="336"/>
      <c r="I260" s="336"/>
      <c r="J260" s="336"/>
      <c r="K260" s="336"/>
    </row>
    <row r="261" spans="1:11" x14ac:dyDescent="0.2">
      <c r="A261" s="336"/>
      <c r="B261" s="336"/>
      <c r="C261" s="336"/>
      <c r="D261" s="336"/>
      <c r="E261" s="336"/>
      <c r="F261" s="336"/>
      <c r="G261" s="336"/>
      <c r="H261" s="336"/>
      <c r="I261" s="336"/>
      <c r="J261" s="336"/>
      <c r="K261" s="336"/>
    </row>
    <row r="262" spans="1:11" x14ac:dyDescent="0.2">
      <c r="A262" s="336" t="s">
        <v>971</v>
      </c>
      <c r="B262" s="336"/>
      <c r="C262" s="336"/>
      <c r="D262" s="336"/>
      <c r="E262" s="336"/>
      <c r="F262" s="336"/>
      <c r="G262" s="336"/>
      <c r="H262" s="336"/>
      <c r="I262" s="336"/>
      <c r="J262" s="336"/>
      <c r="K262" s="336"/>
    </row>
    <row r="263" spans="1:11" x14ac:dyDescent="0.2">
      <c r="A263" s="336"/>
      <c r="B263" s="336"/>
      <c r="C263" s="336"/>
      <c r="D263" s="336"/>
      <c r="E263" s="336"/>
      <c r="F263" s="336"/>
      <c r="G263" s="336"/>
      <c r="H263" s="336"/>
      <c r="I263" s="336"/>
      <c r="J263" s="336"/>
      <c r="K263" s="336"/>
    </row>
    <row r="264" spans="1:11" x14ac:dyDescent="0.2">
      <c r="F264" s="353"/>
      <c r="G264" s="353"/>
      <c r="H264" s="353"/>
      <c r="J264" s="353"/>
      <c r="K264" s="353"/>
    </row>
    <row r="265" spans="1:11" x14ac:dyDescent="0.2">
      <c r="F265" s="353"/>
      <c r="G265" s="353"/>
      <c r="H265" s="353"/>
      <c r="J265" s="353"/>
      <c r="K265" s="353"/>
    </row>
    <row r="266" spans="1:11" x14ac:dyDescent="0.2">
      <c r="F266" s="353"/>
      <c r="G266" s="353"/>
      <c r="H266" s="353"/>
      <c r="J266" s="353"/>
      <c r="K266" s="353"/>
    </row>
    <row r="267" spans="1:11" x14ac:dyDescent="0.2">
      <c r="F267" s="353"/>
      <c r="G267" s="353"/>
      <c r="H267" s="353"/>
      <c r="J267" s="353"/>
      <c r="K267" s="353"/>
    </row>
    <row r="268" spans="1:11" x14ac:dyDescent="0.2">
      <c r="F268" s="353"/>
      <c r="G268" s="353"/>
      <c r="H268" s="353"/>
      <c r="J268" s="353"/>
      <c r="K268" s="353"/>
    </row>
    <row r="269" spans="1:11" x14ac:dyDescent="0.2">
      <c r="F269" s="353"/>
      <c r="G269" s="353"/>
      <c r="H269" s="353"/>
      <c r="J269" s="353"/>
      <c r="K269" s="353"/>
    </row>
    <row r="270" spans="1:11" x14ac:dyDescent="0.2">
      <c r="F270" s="353"/>
      <c r="G270" s="353"/>
      <c r="H270" s="353"/>
      <c r="J270" s="353"/>
      <c r="K270" s="353"/>
    </row>
    <row r="271" spans="1:11" x14ac:dyDescent="0.2">
      <c r="F271" s="353"/>
      <c r="G271" s="353"/>
      <c r="H271" s="353"/>
      <c r="J271" s="353"/>
      <c r="K271" s="353"/>
    </row>
    <row r="272" spans="1:11" x14ac:dyDescent="0.2">
      <c r="F272" s="353"/>
      <c r="G272" s="353"/>
      <c r="H272" s="353"/>
      <c r="J272" s="353"/>
      <c r="K272" s="353"/>
    </row>
    <row r="273" spans="6:11" x14ac:dyDescent="0.2">
      <c r="F273" s="353"/>
      <c r="G273" s="353"/>
      <c r="H273" s="353"/>
      <c r="J273" s="353"/>
      <c r="K273" s="353"/>
    </row>
    <row r="274" spans="6:11" x14ac:dyDescent="0.2">
      <c r="F274" s="353"/>
      <c r="G274" s="353"/>
      <c r="H274" s="353"/>
      <c r="J274" s="353"/>
      <c r="K274" s="353"/>
    </row>
    <row r="275" spans="6:11" x14ac:dyDescent="0.2">
      <c r="F275" s="353"/>
      <c r="G275" s="353"/>
      <c r="H275" s="353"/>
      <c r="J275" s="353"/>
      <c r="K275" s="353"/>
    </row>
    <row r="276" spans="6:11" x14ac:dyDescent="0.2">
      <c r="F276" s="353"/>
      <c r="G276" s="353"/>
      <c r="H276" s="353"/>
      <c r="J276" s="353"/>
      <c r="K276" s="353"/>
    </row>
    <row r="277" spans="6:11" x14ac:dyDescent="0.2">
      <c r="F277" s="353"/>
      <c r="G277" s="353"/>
      <c r="H277" s="353"/>
      <c r="J277" s="353"/>
      <c r="K277" s="353"/>
    </row>
    <row r="278" spans="6:11" x14ac:dyDescent="0.2">
      <c r="F278" s="353"/>
      <c r="G278" s="353"/>
      <c r="H278" s="353"/>
      <c r="J278" s="353"/>
      <c r="K278" s="353"/>
    </row>
    <row r="279" spans="6:11" x14ac:dyDescent="0.2">
      <c r="F279" s="353"/>
      <c r="G279" s="353"/>
      <c r="H279" s="353"/>
      <c r="J279" s="353"/>
      <c r="K279" s="353"/>
    </row>
    <row r="280" spans="6:11" x14ac:dyDescent="0.2">
      <c r="F280" s="353"/>
      <c r="G280" s="353"/>
      <c r="H280" s="353"/>
      <c r="J280" s="353"/>
      <c r="K280" s="353"/>
    </row>
    <row r="281" spans="6:11" x14ac:dyDescent="0.2">
      <c r="F281" s="353"/>
      <c r="G281" s="353"/>
      <c r="H281" s="353"/>
      <c r="J281" s="353"/>
      <c r="K281" s="353"/>
    </row>
    <row r="282" spans="6:11" x14ac:dyDescent="0.2">
      <c r="F282" s="353"/>
      <c r="G282" s="353"/>
      <c r="H282" s="353"/>
      <c r="J282" s="353"/>
      <c r="K282" s="353"/>
    </row>
    <row r="283" spans="6:11" x14ac:dyDescent="0.2">
      <c r="F283" s="353"/>
      <c r="G283" s="353"/>
      <c r="H283" s="353"/>
      <c r="J283" s="353"/>
      <c r="K283" s="353"/>
    </row>
    <row r="284" spans="6:11" x14ac:dyDescent="0.2">
      <c r="F284" s="353"/>
      <c r="G284" s="353"/>
      <c r="H284" s="353"/>
      <c r="J284" s="353"/>
      <c r="K284" s="353"/>
    </row>
    <row r="285" spans="6:11" x14ac:dyDescent="0.2">
      <c r="F285" s="353"/>
      <c r="G285" s="353"/>
      <c r="H285" s="353"/>
      <c r="J285" s="353"/>
      <c r="K285" s="353"/>
    </row>
    <row r="286" spans="6:11" x14ac:dyDescent="0.2">
      <c r="F286" s="353"/>
      <c r="G286" s="353"/>
      <c r="H286" s="353"/>
      <c r="J286" s="353"/>
      <c r="K286" s="353"/>
    </row>
    <row r="287" spans="6:11" x14ac:dyDescent="0.2">
      <c r="F287" s="353"/>
      <c r="G287" s="353"/>
      <c r="H287" s="353"/>
      <c r="J287" s="353"/>
      <c r="K287" s="353"/>
    </row>
    <row r="288" spans="6:11" x14ac:dyDescent="0.2">
      <c r="F288" s="353"/>
      <c r="G288" s="353"/>
      <c r="H288" s="353"/>
      <c r="J288" s="353"/>
      <c r="K288" s="353"/>
    </row>
    <row r="289" spans="6:11" x14ac:dyDescent="0.2">
      <c r="F289" s="353"/>
      <c r="G289" s="353"/>
      <c r="H289" s="353"/>
      <c r="J289" s="353"/>
      <c r="K289" s="353"/>
    </row>
    <row r="290" spans="6:11" x14ac:dyDescent="0.2">
      <c r="F290" s="353"/>
      <c r="G290" s="353"/>
      <c r="H290" s="353"/>
      <c r="J290" s="353"/>
      <c r="K290" s="353"/>
    </row>
    <row r="291" spans="6:11" x14ac:dyDescent="0.2">
      <c r="F291" s="353"/>
      <c r="G291" s="353"/>
      <c r="H291" s="353"/>
      <c r="J291" s="353"/>
      <c r="K291" s="353"/>
    </row>
    <row r="292" spans="6:11" x14ac:dyDescent="0.2">
      <c r="F292" s="353"/>
      <c r="G292" s="353"/>
      <c r="H292" s="353"/>
      <c r="J292" s="353"/>
      <c r="K292" s="353"/>
    </row>
    <row r="293" spans="6:11" x14ac:dyDescent="0.2">
      <c r="F293" s="353"/>
      <c r="G293" s="353"/>
      <c r="H293" s="353"/>
      <c r="J293" s="353"/>
      <c r="K293" s="353"/>
    </row>
    <row r="294" spans="6:11" x14ac:dyDescent="0.2">
      <c r="F294" s="353"/>
      <c r="G294" s="353"/>
      <c r="H294" s="353"/>
      <c r="J294" s="353"/>
      <c r="K294" s="353"/>
    </row>
    <row r="295" spans="6:11" x14ac:dyDescent="0.2">
      <c r="F295" s="353"/>
      <c r="G295" s="353"/>
      <c r="H295" s="353"/>
      <c r="J295" s="353"/>
      <c r="K295" s="353"/>
    </row>
    <row r="296" spans="6:11" x14ac:dyDescent="0.2">
      <c r="F296" s="353"/>
      <c r="G296" s="353"/>
      <c r="H296" s="353"/>
      <c r="J296" s="353"/>
      <c r="K296" s="353"/>
    </row>
    <row r="297" spans="6:11" x14ac:dyDescent="0.2">
      <c r="F297" s="353"/>
      <c r="G297" s="353"/>
      <c r="H297" s="353"/>
      <c r="J297" s="353"/>
      <c r="K297" s="353"/>
    </row>
    <row r="298" spans="6:11" x14ac:dyDescent="0.2">
      <c r="F298" s="353"/>
      <c r="G298" s="353"/>
      <c r="H298" s="353"/>
      <c r="J298" s="353"/>
      <c r="K298" s="353"/>
    </row>
    <row r="299" spans="6:11" x14ac:dyDescent="0.2">
      <c r="F299" s="353"/>
      <c r="G299" s="353"/>
      <c r="H299" s="353"/>
      <c r="J299" s="353"/>
      <c r="K299" s="353"/>
    </row>
    <row r="300" spans="6:11" x14ac:dyDescent="0.2">
      <c r="F300" s="353"/>
      <c r="G300" s="353"/>
      <c r="H300" s="353"/>
      <c r="J300" s="353"/>
      <c r="K300" s="353"/>
    </row>
    <row r="301" spans="6:11" x14ac:dyDescent="0.2">
      <c r="F301" s="353"/>
      <c r="G301" s="353"/>
      <c r="H301" s="353"/>
      <c r="J301" s="353"/>
      <c r="K301" s="353"/>
    </row>
    <row r="302" spans="6:11" x14ac:dyDescent="0.2">
      <c r="F302" s="353"/>
      <c r="G302" s="353"/>
      <c r="H302" s="353"/>
      <c r="J302" s="353"/>
      <c r="K302" s="353"/>
    </row>
    <row r="303" spans="6:11" x14ac:dyDescent="0.2">
      <c r="F303" s="353"/>
      <c r="G303" s="353"/>
      <c r="H303" s="353"/>
      <c r="J303" s="353"/>
      <c r="K303" s="353"/>
    </row>
    <row r="304" spans="6:11" x14ac:dyDescent="0.2">
      <c r="F304" s="353"/>
      <c r="G304" s="353"/>
      <c r="H304" s="353"/>
      <c r="J304" s="353"/>
      <c r="K304" s="353"/>
    </row>
    <row r="305" spans="6:11" x14ac:dyDescent="0.2">
      <c r="F305" s="353"/>
      <c r="G305" s="353"/>
      <c r="H305" s="353"/>
      <c r="J305" s="353"/>
      <c r="K305" s="353"/>
    </row>
    <row r="306" spans="6:11" x14ac:dyDescent="0.2">
      <c r="F306" s="353"/>
      <c r="G306" s="353"/>
      <c r="H306" s="353"/>
      <c r="J306" s="353"/>
      <c r="K306" s="353"/>
    </row>
    <row r="307" spans="6:11" x14ac:dyDescent="0.2">
      <c r="F307" s="353"/>
      <c r="G307" s="353"/>
      <c r="H307" s="353"/>
      <c r="J307" s="353"/>
      <c r="K307" s="353"/>
    </row>
    <row r="308" spans="6:11" x14ac:dyDescent="0.2">
      <c r="F308" s="353"/>
      <c r="G308" s="353"/>
      <c r="H308" s="353"/>
      <c r="J308" s="353"/>
      <c r="K308" s="353"/>
    </row>
    <row r="309" spans="6:11" x14ac:dyDescent="0.2">
      <c r="F309" s="353"/>
      <c r="G309" s="353"/>
      <c r="H309" s="353"/>
      <c r="J309" s="353"/>
      <c r="K309" s="353"/>
    </row>
    <row r="310" spans="6:11" x14ac:dyDescent="0.2">
      <c r="F310" s="353"/>
      <c r="G310" s="353"/>
      <c r="H310" s="353"/>
      <c r="J310" s="353"/>
      <c r="K310" s="353"/>
    </row>
    <row r="311" spans="6:11" x14ac:dyDescent="0.2">
      <c r="F311" s="353"/>
      <c r="G311" s="353"/>
      <c r="H311" s="353"/>
      <c r="J311" s="353"/>
      <c r="K311" s="353"/>
    </row>
    <row r="312" spans="6:11" x14ac:dyDescent="0.2">
      <c r="F312" s="353"/>
      <c r="G312" s="353"/>
      <c r="H312" s="353"/>
      <c r="J312" s="353"/>
      <c r="K312" s="353"/>
    </row>
    <row r="313" spans="6:11" x14ac:dyDescent="0.2">
      <c r="F313" s="353"/>
      <c r="G313" s="353"/>
      <c r="H313" s="353"/>
      <c r="J313" s="353"/>
      <c r="K313" s="353"/>
    </row>
    <row r="314" spans="6:11" x14ac:dyDescent="0.2">
      <c r="F314" s="353"/>
      <c r="G314" s="353"/>
      <c r="H314" s="353"/>
      <c r="J314" s="353"/>
      <c r="K314" s="353"/>
    </row>
    <row r="315" spans="6:11" x14ac:dyDescent="0.2">
      <c r="F315" s="353"/>
      <c r="G315" s="353"/>
      <c r="H315" s="353"/>
      <c r="J315" s="353"/>
      <c r="K315" s="353"/>
    </row>
    <row r="316" spans="6:11" x14ac:dyDescent="0.2">
      <c r="F316" s="353"/>
      <c r="G316" s="353"/>
      <c r="H316" s="353"/>
      <c r="J316" s="353"/>
      <c r="K316" s="353"/>
    </row>
    <row r="317" spans="6:11" x14ac:dyDescent="0.2">
      <c r="F317" s="353"/>
      <c r="G317" s="353"/>
      <c r="H317" s="353"/>
      <c r="J317" s="353"/>
      <c r="K317" s="353"/>
    </row>
    <row r="318" spans="6:11" x14ac:dyDescent="0.2">
      <c r="F318" s="353"/>
      <c r="G318" s="353"/>
      <c r="H318" s="353"/>
      <c r="J318" s="353"/>
      <c r="K318" s="353"/>
    </row>
    <row r="319" spans="6:11" x14ac:dyDescent="0.2">
      <c r="F319" s="353"/>
      <c r="G319" s="353"/>
      <c r="H319" s="353"/>
      <c r="J319" s="353"/>
      <c r="K319" s="353"/>
    </row>
    <row r="320" spans="6:11" x14ac:dyDescent="0.2">
      <c r="F320" s="353"/>
      <c r="G320" s="353"/>
      <c r="H320" s="353"/>
      <c r="J320" s="353"/>
      <c r="K320" s="353"/>
    </row>
    <row r="321" spans="6:11" x14ac:dyDescent="0.2">
      <c r="F321" s="353"/>
      <c r="G321" s="353"/>
      <c r="H321" s="353"/>
      <c r="J321" s="353"/>
      <c r="K321" s="353"/>
    </row>
    <row r="322" spans="6:11" x14ac:dyDescent="0.2">
      <c r="F322" s="353"/>
      <c r="G322" s="353"/>
      <c r="H322" s="353"/>
      <c r="J322" s="353"/>
      <c r="K322" s="353"/>
    </row>
    <row r="323" spans="6:11" x14ac:dyDescent="0.2">
      <c r="F323" s="353"/>
      <c r="G323" s="353"/>
      <c r="H323" s="353"/>
      <c r="J323" s="353"/>
      <c r="K323" s="353"/>
    </row>
    <row r="324" spans="6:11" x14ac:dyDescent="0.2">
      <c r="F324" s="353"/>
      <c r="G324" s="353"/>
      <c r="H324" s="353"/>
      <c r="J324" s="353"/>
      <c r="K324" s="353"/>
    </row>
    <row r="325" spans="6:11" x14ac:dyDescent="0.2">
      <c r="F325" s="353"/>
      <c r="G325" s="353"/>
      <c r="H325" s="353"/>
      <c r="J325" s="353"/>
      <c r="K325" s="353"/>
    </row>
    <row r="326" spans="6:11" x14ac:dyDescent="0.2">
      <c r="F326" s="353"/>
      <c r="G326" s="353"/>
      <c r="H326" s="353"/>
      <c r="J326" s="353"/>
      <c r="K326" s="353"/>
    </row>
    <row r="327" spans="6:11" x14ac:dyDescent="0.2">
      <c r="F327" s="353"/>
      <c r="G327" s="353"/>
      <c r="H327" s="353"/>
      <c r="J327" s="353"/>
      <c r="K327" s="353"/>
    </row>
    <row r="328" spans="6:11" x14ac:dyDescent="0.2">
      <c r="F328" s="353"/>
      <c r="G328" s="353"/>
      <c r="H328" s="353"/>
      <c r="J328" s="353"/>
      <c r="K328" s="353"/>
    </row>
    <row r="329" spans="6:11" x14ac:dyDescent="0.2">
      <c r="F329" s="353"/>
      <c r="G329" s="353"/>
      <c r="H329" s="353"/>
      <c r="J329" s="353"/>
      <c r="K329" s="353"/>
    </row>
    <row r="330" spans="6:11" x14ac:dyDescent="0.2">
      <c r="F330" s="353"/>
      <c r="G330" s="353"/>
      <c r="H330" s="353"/>
      <c r="J330" s="353"/>
      <c r="K330" s="353"/>
    </row>
    <row r="331" spans="6:11" x14ac:dyDescent="0.2">
      <c r="F331" s="353"/>
      <c r="G331" s="353"/>
      <c r="H331" s="353"/>
      <c r="J331" s="353"/>
      <c r="K331" s="353"/>
    </row>
    <row r="332" spans="6:11" x14ac:dyDescent="0.2">
      <c r="F332" s="353"/>
      <c r="G332" s="353"/>
      <c r="H332" s="353"/>
      <c r="J332" s="353"/>
      <c r="K332" s="353"/>
    </row>
    <row r="333" spans="6:11" x14ac:dyDescent="0.2">
      <c r="F333" s="353"/>
      <c r="G333" s="353"/>
      <c r="H333" s="353"/>
      <c r="J333" s="353"/>
      <c r="K333" s="353"/>
    </row>
    <row r="334" spans="6:11" x14ac:dyDescent="0.2">
      <c r="F334" s="353"/>
      <c r="G334" s="353"/>
      <c r="H334" s="353"/>
      <c r="J334" s="353"/>
      <c r="K334" s="353"/>
    </row>
    <row r="335" spans="6:11" x14ac:dyDescent="0.2">
      <c r="F335" s="353"/>
      <c r="G335" s="353"/>
      <c r="H335" s="353"/>
      <c r="J335" s="353"/>
      <c r="K335" s="353"/>
    </row>
    <row r="336" spans="6:11" x14ac:dyDescent="0.2">
      <c r="F336" s="353"/>
      <c r="G336" s="353"/>
      <c r="H336" s="353"/>
      <c r="J336" s="353"/>
      <c r="K336" s="353"/>
    </row>
    <row r="337" spans="6:11" x14ac:dyDescent="0.2">
      <c r="F337" s="353"/>
      <c r="G337" s="353"/>
      <c r="H337" s="353"/>
      <c r="J337" s="353"/>
      <c r="K337" s="353"/>
    </row>
    <row r="338" spans="6:11" x14ac:dyDescent="0.2">
      <c r="F338" s="353"/>
      <c r="G338" s="353"/>
      <c r="H338" s="353"/>
      <c r="J338" s="353"/>
      <c r="K338" s="353"/>
    </row>
    <row r="339" spans="6:11" x14ac:dyDescent="0.2">
      <c r="F339" s="353"/>
      <c r="G339" s="353"/>
      <c r="H339" s="353"/>
      <c r="J339" s="353"/>
      <c r="K339" s="353"/>
    </row>
    <row r="340" spans="6:11" x14ac:dyDescent="0.2">
      <c r="F340" s="353"/>
      <c r="G340" s="353"/>
      <c r="H340" s="353"/>
      <c r="J340" s="353"/>
      <c r="K340" s="353"/>
    </row>
    <row r="341" spans="6:11" x14ac:dyDescent="0.2">
      <c r="F341" s="353"/>
      <c r="G341" s="353"/>
      <c r="H341" s="353"/>
      <c r="J341" s="353"/>
      <c r="K341" s="353"/>
    </row>
    <row r="342" spans="6:11" x14ac:dyDescent="0.2">
      <c r="F342" s="353"/>
      <c r="G342" s="353"/>
      <c r="H342" s="353"/>
      <c r="J342" s="353"/>
      <c r="K342" s="353"/>
    </row>
    <row r="343" spans="6:11" x14ac:dyDescent="0.2">
      <c r="F343" s="353"/>
      <c r="G343" s="353"/>
      <c r="H343" s="353"/>
      <c r="J343" s="353"/>
      <c r="K343" s="353"/>
    </row>
    <row r="344" spans="6:11" x14ac:dyDescent="0.2">
      <c r="F344" s="353"/>
      <c r="G344" s="353"/>
      <c r="H344" s="353"/>
      <c r="J344" s="353"/>
      <c r="K344" s="353"/>
    </row>
    <row r="345" spans="6:11" x14ac:dyDescent="0.2">
      <c r="F345" s="353"/>
      <c r="G345" s="353"/>
      <c r="H345" s="353"/>
      <c r="J345" s="353"/>
      <c r="K345" s="353"/>
    </row>
    <row r="346" spans="6:11" x14ac:dyDescent="0.2">
      <c r="F346" s="353"/>
      <c r="G346" s="353"/>
      <c r="H346" s="353"/>
      <c r="J346" s="353"/>
      <c r="K346" s="353"/>
    </row>
    <row r="347" spans="6:11" x14ac:dyDescent="0.2">
      <c r="F347" s="353"/>
      <c r="G347" s="353"/>
      <c r="H347" s="353"/>
      <c r="J347" s="353"/>
      <c r="K347" s="353"/>
    </row>
    <row r="348" spans="6:11" x14ac:dyDescent="0.2">
      <c r="F348" s="353"/>
      <c r="G348" s="353"/>
      <c r="H348" s="353"/>
      <c r="J348" s="353"/>
      <c r="K348" s="353"/>
    </row>
    <row r="349" spans="6:11" x14ac:dyDescent="0.2">
      <c r="F349" s="353"/>
      <c r="G349" s="353"/>
      <c r="H349" s="353"/>
      <c r="J349" s="353"/>
      <c r="K349" s="353"/>
    </row>
    <row r="350" spans="6:11" x14ac:dyDescent="0.2">
      <c r="F350" s="353"/>
      <c r="G350" s="353"/>
      <c r="H350" s="353"/>
      <c r="J350" s="353"/>
      <c r="K350" s="353"/>
    </row>
    <row r="351" spans="6:11" x14ac:dyDescent="0.2">
      <c r="F351" s="353"/>
      <c r="G351" s="353"/>
      <c r="H351" s="353"/>
      <c r="J351" s="353"/>
      <c r="K351" s="353"/>
    </row>
    <row r="352" spans="6:11" x14ac:dyDescent="0.2">
      <c r="F352" s="353"/>
      <c r="G352" s="353"/>
      <c r="H352" s="353"/>
      <c r="J352" s="353"/>
      <c r="K352" s="353"/>
    </row>
    <row r="353" spans="6:11" x14ac:dyDescent="0.2">
      <c r="F353" s="353"/>
      <c r="G353" s="353"/>
      <c r="H353" s="353"/>
      <c r="J353" s="353"/>
      <c r="K353" s="353"/>
    </row>
    <row r="354" spans="6:11" x14ac:dyDescent="0.2">
      <c r="F354" s="353"/>
      <c r="G354" s="353"/>
      <c r="H354" s="353"/>
      <c r="J354" s="353"/>
      <c r="K354" s="353"/>
    </row>
    <row r="355" spans="6:11" x14ac:dyDescent="0.2">
      <c r="F355" s="353"/>
      <c r="G355" s="353"/>
      <c r="H355" s="353"/>
      <c r="J355" s="353"/>
      <c r="K355" s="353"/>
    </row>
    <row r="356" spans="6:11" x14ac:dyDescent="0.2">
      <c r="F356" s="353"/>
      <c r="G356" s="353"/>
      <c r="H356" s="353"/>
      <c r="J356" s="353"/>
      <c r="K356" s="353"/>
    </row>
    <row r="357" spans="6:11" x14ac:dyDescent="0.2">
      <c r="F357" s="353"/>
      <c r="G357" s="353"/>
      <c r="H357" s="353"/>
      <c r="J357" s="353"/>
      <c r="K357" s="353"/>
    </row>
    <row r="358" spans="6:11" x14ac:dyDescent="0.2">
      <c r="F358" s="353"/>
      <c r="G358" s="353"/>
      <c r="H358" s="353"/>
      <c r="J358" s="353"/>
      <c r="K358" s="353"/>
    </row>
    <row r="359" spans="6:11" x14ac:dyDescent="0.2">
      <c r="F359" s="353"/>
      <c r="G359" s="353"/>
      <c r="H359" s="353"/>
      <c r="J359" s="353"/>
      <c r="K359" s="353"/>
    </row>
    <row r="360" spans="6:11" x14ac:dyDescent="0.2">
      <c r="F360" s="353"/>
      <c r="G360" s="353"/>
      <c r="H360" s="353"/>
      <c r="J360" s="353"/>
      <c r="K360" s="353"/>
    </row>
    <row r="361" spans="6:11" x14ac:dyDescent="0.2">
      <c r="F361" s="353"/>
      <c r="G361" s="353"/>
      <c r="H361" s="353"/>
      <c r="J361" s="353"/>
      <c r="K361" s="353"/>
    </row>
    <row r="362" spans="6:11" x14ac:dyDescent="0.2">
      <c r="F362" s="353"/>
      <c r="G362" s="353"/>
      <c r="H362" s="353"/>
      <c r="J362" s="353"/>
      <c r="K362" s="353"/>
    </row>
    <row r="363" spans="6:11" x14ac:dyDescent="0.2">
      <c r="F363" s="353"/>
      <c r="G363" s="353"/>
      <c r="H363" s="353"/>
      <c r="J363" s="353"/>
      <c r="K363" s="353"/>
    </row>
    <row r="364" spans="6:11" x14ac:dyDescent="0.2">
      <c r="F364" s="353"/>
      <c r="G364" s="353"/>
      <c r="H364" s="353"/>
      <c r="J364" s="353"/>
      <c r="K364" s="353"/>
    </row>
    <row r="365" spans="6:11" x14ac:dyDescent="0.2">
      <c r="F365" s="353"/>
      <c r="G365" s="353"/>
      <c r="H365" s="353"/>
      <c r="J365" s="353"/>
      <c r="K365" s="353"/>
    </row>
    <row r="366" spans="6:11" x14ac:dyDescent="0.2">
      <c r="F366" s="353"/>
      <c r="G366" s="353"/>
      <c r="H366" s="353"/>
      <c r="J366" s="353"/>
      <c r="K366" s="353"/>
    </row>
    <row r="367" spans="6:11" x14ac:dyDescent="0.2">
      <c r="F367" s="353"/>
      <c r="G367" s="353"/>
      <c r="H367" s="353"/>
      <c r="J367" s="353"/>
      <c r="K367" s="353"/>
    </row>
    <row r="368" spans="6:11" x14ac:dyDescent="0.2">
      <c r="F368" s="353"/>
      <c r="G368" s="353"/>
      <c r="H368" s="353"/>
      <c r="J368" s="353"/>
      <c r="K368" s="353"/>
    </row>
    <row r="369" spans="6:11" x14ac:dyDescent="0.2">
      <c r="F369" s="353"/>
      <c r="G369" s="353"/>
      <c r="H369" s="353"/>
      <c r="J369" s="353"/>
      <c r="K369" s="353"/>
    </row>
    <row r="370" spans="6:11" x14ac:dyDescent="0.2">
      <c r="F370" s="353"/>
      <c r="G370" s="353"/>
      <c r="H370" s="353"/>
      <c r="J370" s="353"/>
      <c r="K370" s="353"/>
    </row>
    <row r="371" spans="6:11" x14ac:dyDescent="0.2">
      <c r="F371" s="353"/>
      <c r="G371" s="353"/>
      <c r="H371" s="353"/>
      <c r="J371" s="353"/>
      <c r="K371" s="353"/>
    </row>
    <row r="372" spans="6:11" x14ac:dyDescent="0.2">
      <c r="F372" s="353"/>
      <c r="G372" s="353"/>
      <c r="H372" s="353"/>
      <c r="J372" s="353"/>
      <c r="K372" s="353"/>
    </row>
    <row r="373" spans="6:11" x14ac:dyDescent="0.2">
      <c r="F373" s="353"/>
      <c r="G373" s="353"/>
      <c r="H373" s="353"/>
      <c r="J373" s="353"/>
      <c r="K373" s="353"/>
    </row>
    <row r="374" spans="6:11" x14ac:dyDescent="0.2">
      <c r="F374" s="353"/>
      <c r="G374" s="353"/>
      <c r="H374" s="353"/>
      <c r="J374" s="353"/>
      <c r="K374" s="353"/>
    </row>
    <row r="375" spans="6:11" x14ac:dyDescent="0.2">
      <c r="F375" s="353"/>
      <c r="G375" s="353"/>
      <c r="H375" s="353"/>
      <c r="J375" s="353"/>
      <c r="K375" s="353"/>
    </row>
    <row r="376" spans="6:11" x14ac:dyDescent="0.2">
      <c r="F376" s="353"/>
      <c r="G376" s="353"/>
      <c r="H376" s="353"/>
      <c r="J376" s="353"/>
      <c r="K376" s="353"/>
    </row>
    <row r="377" spans="6:11" x14ac:dyDescent="0.2">
      <c r="F377" s="353"/>
      <c r="G377" s="353"/>
      <c r="H377" s="353"/>
      <c r="J377" s="353"/>
      <c r="K377" s="353"/>
    </row>
    <row r="378" spans="6:11" x14ac:dyDescent="0.2">
      <c r="F378" s="353"/>
      <c r="G378" s="353"/>
      <c r="H378" s="353"/>
      <c r="J378" s="353"/>
      <c r="K378" s="353"/>
    </row>
    <row r="379" spans="6:11" x14ac:dyDescent="0.2">
      <c r="F379" s="353"/>
      <c r="G379" s="353"/>
      <c r="H379" s="353"/>
      <c r="J379" s="353"/>
      <c r="K379" s="353"/>
    </row>
    <row r="380" spans="6:11" x14ac:dyDescent="0.2">
      <c r="F380" s="353"/>
      <c r="G380" s="353"/>
      <c r="H380" s="353"/>
      <c r="J380" s="353"/>
      <c r="K380" s="353"/>
    </row>
    <row r="381" spans="6:11" x14ac:dyDescent="0.2">
      <c r="F381" s="353"/>
      <c r="G381" s="353"/>
      <c r="H381" s="353"/>
      <c r="J381" s="353"/>
      <c r="K381" s="353"/>
    </row>
    <row r="382" spans="6:11" x14ac:dyDescent="0.2">
      <c r="F382" s="353"/>
      <c r="G382" s="353"/>
      <c r="H382" s="353"/>
      <c r="J382" s="353"/>
      <c r="K382" s="353"/>
    </row>
    <row r="383" spans="6:11" x14ac:dyDescent="0.2">
      <c r="F383" s="353"/>
      <c r="G383" s="353"/>
      <c r="H383" s="353"/>
      <c r="J383" s="353"/>
      <c r="K383" s="353"/>
    </row>
    <row r="384" spans="6:11" x14ac:dyDescent="0.2">
      <c r="F384" s="353"/>
      <c r="G384" s="353"/>
      <c r="H384" s="353"/>
      <c r="J384" s="353"/>
      <c r="K384" s="353"/>
    </row>
    <row r="385" spans="6:11" x14ac:dyDescent="0.2">
      <c r="F385" s="353"/>
      <c r="G385" s="353"/>
      <c r="H385" s="353"/>
      <c r="J385" s="353"/>
      <c r="K385" s="353"/>
    </row>
    <row r="386" spans="6:11" x14ac:dyDescent="0.2">
      <c r="F386" s="353"/>
      <c r="G386" s="353"/>
      <c r="H386" s="353"/>
      <c r="J386" s="353"/>
      <c r="K386" s="353"/>
    </row>
    <row r="387" spans="6:11" x14ac:dyDescent="0.2">
      <c r="F387" s="353"/>
      <c r="G387" s="353"/>
      <c r="H387" s="353"/>
      <c r="J387" s="353"/>
      <c r="K387" s="353"/>
    </row>
    <row r="388" spans="6:11" x14ac:dyDescent="0.2">
      <c r="F388" s="353"/>
      <c r="G388" s="353"/>
      <c r="H388" s="353"/>
      <c r="J388" s="353"/>
      <c r="K388" s="353"/>
    </row>
    <row r="389" spans="6:11" x14ac:dyDescent="0.2">
      <c r="F389" s="353"/>
      <c r="G389" s="353"/>
      <c r="H389" s="353"/>
      <c r="J389" s="353"/>
      <c r="K389" s="353"/>
    </row>
    <row r="390" spans="6:11" x14ac:dyDescent="0.2">
      <c r="F390" s="353"/>
      <c r="G390" s="353"/>
      <c r="H390" s="353"/>
      <c r="J390" s="353"/>
      <c r="K390" s="353"/>
    </row>
    <row r="391" spans="6:11" x14ac:dyDescent="0.2">
      <c r="F391" s="353"/>
      <c r="G391" s="353"/>
      <c r="H391" s="353"/>
      <c r="J391" s="353"/>
      <c r="K391" s="353"/>
    </row>
    <row r="392" spans="6:11" x14ac:dyDescent="0.2">
      <c r="F392" s="353"/>
      <c r="G392" s="353"/>
      <c r="H392" s="353"/>
      <c r="J392" s="353"/>
      <c r="K392" s="353"/>
    </row>
    <row r="393" spans="6:11" x14ac:dyDescent="0.2">
      <c r="F393" s="353"/>
      <c r="G393" s="353"/>
      <c r="H393" s="353"/>
      <c r="J393" s="353"/>
      <c r="K393" s="353"/>
    </row>
    <row r="394" spans="6:11" x14ac:dyDescent="0.2">
      <c r="F394" s="353"/>
      <c r="G394" s="353"/>
      <c r="H394" s="353"/>
      <c r="J394" s="353"/>
      <c r="K394" s="353"/>
    </row>
    <row r="395" spans="6:11" x14ac:dyDescent="0.2">
      <c r="F395" s="353"/>
      <c r="G395" s="353"/>
      <c r="H395" s="353"/>
      <c r="J395" s="353"/>
      <c r="K395" s="353"/>
    </row>
    <row r="396" spans="6:11" x14ac:dyDescent="0.2">
      <c r="F396" s="353"/>
      <c r="G396" s="353"/>
      <c r="H396" s="353"/>
      <c r="J396" s="353"/>
      <c r="K396" s="353"/>
    </row>
    <row r="397" spans="6:11" x14ac:dyDescent="0.2">
      <c r="F397" s="353"/>
      <c r="G397" s="353"/>
      <c r="H397" s="353"/>
      <c r="J397" s="353"/>
      <c r="K397" s="353"/>
    </row>
    <row r="398" spans="6:11" x14ac:dyDescent="0.2">
      <c r="F398" s="353"/>
      <c r="G398" s="353"/>
      <c r="H398" s="353"/>
      <c r="J398" s="353"/>
      <c r="K398" s="353"/>
    </row>
    <row r="399" spans="6:11" x14ac:dyDescent="0.2">
      <c r="F399" s="353"/>
      <c r="G399" s="353"/>
      <c r="H399" s="353"/>
      <c r="J399" s="353"/>
      <c r="K399" s="353"/>
    </row>
    <row r="400" spans="6:11" x14ac:dyDescent="0.2">
      <c r="F400" s="353"/>
      <c r="G400" s="353"/>
      <c r="H400" s="353"/>
      <c r="J400" s="353"/>
      <c r="K400" s="353"/>
    </row>
    <row r="401" spans="6:11" x14ac:dyDescent="0.2">
      <c r="F401" s="353"/>
      <c r="G401" s="353"/>
      <c r="H401" s="353"/>
      <c r="J401" s="353"/>
      <c r="K401" s="353"/>
    </row>
    <row r="402" spans="6:11" x14ac:dyDescent="0.2">
      <c r="F402" s="353"/>
      <c r="G402" s="353"/>
      <c r="H402" s="353"/>
      <c r="J402" s="353"/>
      <c r="K402" s="353"/>
    </row>
    <row r="403" spans="6:11" x14ac:dyDescent="0.2">
      <c r="F403" s="353"/>
      <c r="G403" s="353"/>
      <c r="H403" s="353"/>
      <c r="J403" s="353"/>
      <c r="K403" s="353"/>
    </row>
    <row r="404" spans="6:11" x14ac:dyDescent="0.2">
      <c r="F404" s="353"/>
      <c r="G404" s="353"/>
      <c r="H404" s="353"/>
      <c r="J404" s="353"/>
      <c r="K404" s="353"/>
    </row>
    <row r="405" spans="6:11" x14ac:dyDescent="0.2">
      <c r="F405" s="353"/>
      <c r="G405" s="353"/>
      <c r="H405" s="353"/>
      <c r="J405" s="353"/>
      <c r="K405" s="353"/>
    </row>
    <row r="406" spans="6:11" x14ac:dyDescent="0.2">
      <c r="F406" s="353"/>
      <c r="G406" s="353"/>
      <c r="H406" s="353"/>
      <c r="J406" s="353"/>
      <c r="K406" s="353"/>
    </row>
    <row r="407" spans="6:11" x14ac:dyDescent="0.2">
      <c r="F407" s="353"/>
      <c r="G407" s="353"/>
      <c r="H407" s="353"/>
      <c r="J407" s="353"/>
      <c r="K407" s="353"/>
    </row>
    <row r="408" spans="6:11" x14ac:dyDescent="0.2">
      <c r="F408" s="353"/>
      <c r="G408" s="353"/>
      <c r="H408" s="353"/>
      <c r="J408" s="353"/>
      <c r="K408" s="353"/>
    </row>
    <row r="409" spans="6:11" x14ac:dyDescent="0.2">
      <c r="F409" s="353"/>
      <c r="G409" s="353"/>
      <c r="H409" s="353"/>
      <c r="J409" s="353"/>
      <c r="K409" s="353"/>
    </row>
    <row r="410" spans="6:11" x14ac:dyDescent="0.2">
      <c r="F410" s="353"/>
      <c r="G410" s="353"/>
      <c r="H410" s="353"/>
      <c r="J410" s="353"/>
      <c r="K410" s="353"/>
    </row>
    <row r="411" spans="6:11" x14ac:dyDescent="0.2">
      <c r="F411" s="353"/>
      <c r="G411" s="353"/>
      <c r="H411" s="353"/>
      <c r="J411" s="353"/>
      <c r="K411" s="353"/>
    </row>
    <row r="412" spans="6:11" x14ac:dyDescent="0.2">
      <c r="F412" s="353"/>
      <c r="G412" s="353"/>
      <c r="H412" s="353"/>
      <c r="J412" s="353"/>
      <c r="K412" s="353"/>
    </row>
    <row r="413" spans="6:11" x14ac:dyDescent="0.2">
      <c r="F413" s="353"/>
      <c r="G413" s="353"/>
      <c r="H413" s="353"/>
      <c r="J413" s="353"/>
      <c r="K413" s="353"/>
    </row>
    <row r="414" spans="6:11" x14ac:dyDescent="0.2">
      <c r="F414" s="353"/>
      <c r="G414" s="353"/>
      <c r="H414" s="353"/>
      <c r="J414" s="353"/>
      <c r="K414" s="353"/>
    </row>
    <row r="415" spans="6:11" x14ac:dyDescent="0.2">
      <c r="F415" s="353"/>
      <c r="G415" s="353"/>
      <c r="H415" s="353"/>
      <c r="J415" s="353"/>
      <c r="K415" s="353"/>
    </row>
    <row r="416" spans="6:11" x14ac:dyDescent="0.2">
      <c r="F416" s="353"/>
      <c r="G416" s="353"/>
      <c r="H416" s="353"/>
      <c r="J416" s="353"/>
      <c r="K416" s="353"/>
    </row>
    <row r="417" spans="6:11" x14ac:dyDescent="0.2">
      <c r="F417" s="353"/>
      <c r="G417" s="353"/>
      <c r="H417" s="353"/>
      <c r="J417" s="353"/>
      <c r="K417" s="353"/>
    </row>
    <row r="418" spans="6:11" x14ac:dyDescent="0.2">
      <c r="F418" s="353"/>
      <c r="G418" s="353"/>
      <c r="H418" s="353"/>
      <c r="J418" s="353"/>
      <c r="K418" s="353"/>
    </row>
    <row r="419" spans="6:11" x14ac:dyDescent="0.2">
      <c r="F419" s="353"/>
      <c r="G419" s="353"/>
      <c r="H419" s="353"/>
      <c r="J419" s="353"/>
      <c r="K419" s="353"/>
    </row>
    <row r="420" spans="6:11" x14ac:dyDescent="0.2">
      <c r="F420" s="353"/>
      <c r="G420" s="353"/>
      <c r="H420" s="353"/>
      <c r="J420" s="353"/>
      <c r="K420" s="353"/>
    </row>
    <row r="421" spans="6:11" x14ac:dyDescent="0.2">
      <c r="F421" s="353"/>
      <c r="G421" s="353"/>
      <c r="H421" s="353"/>
      <c r="J421" s="353"/>
      <c r="K421" s="353"/>
    </row>
    <row r="422" spans="6:11" x14ac:dyDescent="0.2">
      <c r="F422" s="353"/>
      <c r="G422" s="353"/>
      <c r="H422" s="353"/>
      <c r="J422" s="353"/>
      <c r="K422" s="353"/>
    </row>
    <row r="423" spans="6:11" x14ac:dyDescent="0.2">
      <c r="F423" s="353"/>
      <c r="G423" s="353"/>
      <c r="H423" s="353"/>
      <c r="J423" s="353"/>
      <c r="K423" s="353"/>
    </row>
    <row r="424" spans="6:11" x14ac:dyDescent="0.2">
      <c r="F424" s="353"/>
      <c r="G424" s="353"/>
      <c r="H424" s="353"/>
      <c r="J424" s="353"/>
      <c r="K424" s="353"/>
    </row>
    <row r="425" spans="6:11" x14ac:dyDescent="0.2">
      <c r="F425" s="353"/>
      <c r="G425" s="353"/>
      <c r="H425" s="353"/>
      <c r="J425" s="353"/>
      <c r="K425" s="353"/>
    </row>
    <row r="426" spans="6:11" x14ac:dyDescent="0.2">
      <c r="F426" s="353"/>
      <c r="G426" s="353"/>
      <c r="H426" s="353"/>
      <c r="J426" s="353"/>
      <c r="K426" s="353"/>
    </row>
    <row r="427" spans="6:11" x14ac:dyDescent="0.2">
      <c r="F427" s="353"/>
      <c r="G427" s="353"/>
      <c r="H427" s="353"/>
      <c r="J427" s="353"/>
      <c r="K427" s="353"/>
    </row>
    <row r="428" spans="6:11" x14ac:dyDescent="0.2">
      <c r="F428" s="353"/>
      <c r="G428" s="353"/>
      <c r="H428" s="353"/>
      <c r="J428" s="353"/>
      <c r="K428" s="353"/>
    </row>
    <row r="429" spans="6:11" x14ac:dyDescent="0.2">
      <c r="F429" s="353"/>
      <c r="G429" s="353"/>
      <c r="H429" s="353"/>
      <c r="J429" s="353"/>
      <c r="K429" s="353"/>
    </row>
    <row r="430" spans="6:11" x14ac:dyDescent="0.2">
      <c r="F430" s="353"/>
      <c r="G430" s="353"/>
      <c r="H430" s="353"/>
      <c r="J430" s="353"/>
      <c r="K430" s="353"/>
    </row>
    <row r="431" spans="6:11" x14ac:dyDescent="0.2">
      <c r="F431" s="353"/>
      <c r="G431" s="353"/>
      <c r="H431" s="353"/>
      <c r="J431" s="353"/>
      <c r="K431" s="353"/>
    </row>
    <row r="432" spans="6:11" x14ac:dyDescent="0.2">
      <c r="F432" s="353"/>
      <c r="G432" s="353"/>
      <c r="H432" s="353"/>
      <c r="J432" s="353"/>
      <c r="K432" s="353"/>
    </row>
    <row r="433" spans="6:11" x14ac:dyDescent="0.2">
      <c r="F433" s="353"/>
      <c r="G433" s="353"/>
      <c r="H433" s="353"/>
      <c r="J433" s="353"/>
      <c r="K433" s="353"/>
    </row>
    <row r="434" spans="6:11" x14ac:dyDescent="0.2">
      <c r="F434" s="353"/>
      <c r="G434" s="353"/>
      <c r="H434" s="353"/>
      <c r="J434" s="353"/>
      <c r="K434" s="353"/>
    </row>
    <row r="435" spans="6:11" x14ac:dyDescent="0.2">
      <c r="F435" s="353"/>
      <c r="G435" s="353"/>
      <c r="H435" s="353"/>
      <c r="J435" s="353"/>
      <c r="K435" s="353"/>
    </row>
    <row r="436" spans="6:11" x14ac:dyDescent="0.2">
      <c r="F436" s="353"/>
      <c r="G436" s="353"/>
      <c r="H436" s="353"/>
      <c r="J436" s="353"/>
      <c r="K436" s="353"/>
    </row>
    <row r="437" spans="6:11" x14ac:dyDescent="0.2">
      <c r="F437" s="353"/>
      <c r="G437" s="353"/>
      <c r="H437" s="353"/>
      <c r="J437" s="353"/>
      <c r="K437" s="353"/>
    </row>
    <row r="438" spans="6:11" x14ac:dyDescent="0.2">
      <c r="F438" s="353"/>
      <c r="G438" s="353"/>
      <c r="H438" s="353"/>
      <c r="J438" s="353"/>
      <c r="K438" s="353"/>
    </row>
    <row r="439" spans="6:11" x14ac:dyDescent="0.2">
      <c r="F439" s="353"/>
      <c r="G439" s="353"/>
      <c r="H439" s="353"/>
      <c r="J439" s="353"/>
      <c r="K439" s="353"/>
    </row>
    <row r="440" spans="6:11" x14ac:dyDescent="0.2">
      <c r="F440" s="353"/>
      <c r="G440" s="353"/>
      <c r="H440" s="353"/>
      <c r="J440" s="353"/>
      <c r="K440" s="353"/>
    </row>
    <row r="441" spans="6:11" x14ac:dyDescent="0.2">
      <c r="F441" s="353"/>
      <c r="G441" s="353"/>
      <c r="H441" s="353"/>
      <c r="J441" s="353"/>
      <c r="K441" s="353"/>
    </row>
    <row r="442" spans="6:11" x14ac:dyDescent="0.2">
      <c r="F442" s="353"/>
      <c r="G442" s="353"/>
      <c r="H442" s="353"/>
      <c r="J442" s="353"/>
      <c r="K442" s="353"/>
    </row>
    <row r="443" spans="6:11" x14ac:dyDescent="0.2">
      <c r="F443" s="353"/>
      <c r="G443" s="353"/>
      <c r="H443" s="353"/>
      <c r="J443" s="353"/>
      <c r="K443" s="353"/>
    </row>
    <row r="444" spans="6:11" x14ac:dyDescent="0.2">
      <c r="F444" s="353"/>
      <c r="G444" s="353"/>
      <c r="H444" s="353"/>
      <c r="J444" s="353"/>
      <c r="K444" s="353"/>
    </row>
    <row r="445" spans="6:11" x14ac:dyDescent="0.2">
      <c r="F445" s="353"/>
      <c r="G445" s="353"/>
      <c r="H445" s="353"/>
      <c r="J445" s="353"/>
      <c r="K445" s="353"/>
    </row>
    <row r="446" spans="6:11" x14ac:dyDescent="0.2">
      <c r="F446" s="353"/>
      <c r="G446" s="353"/>
      <c r="H446" s="353"/>
      <c r="J446" s="353"/>
      <c r="K446" s="353"/>
    </row>
    <row r="447" spans="6:11" x14ac:dyDescent="0.2">
      <c r="F447" s="353"/>
      <c r="G447" s="353"/>
      <c r="H447" s="353"/>
      <c r="J447" s="353"/>
      <c r="K447" s="353"/>
    </row>
    <row r="448" spans="6:11" x14ac:dyDescent="0.2">
      <c r="F448" s="353"/>
      <c r="G448" s="353"/>
      <c r="H448" s="353"/>
      <c r="J448" s="353"/>
      <c r="K448" s="353"/>
    </row>
    <row r="449" spans="6:11" x14ac:dyDescent="0.2">
      <c r="F449" s="353"/>
      <c r="G449" s="353"/>
      <c r="H449" s="353"/>
      <c r="J449" s="353"/>
      <c r="K449" s="353"/>
    </row>
    <row r="450" spans="6:11" x14ac:dyDescent="0.2">
      <c r="F450" s="353"/>
      <c r="G450" s="353"/>
      <c r="H450" s="353"/>
      <c r="J450" s="353"/>
      <c r="K450" s="353"/>
    </row>
    <row r="451" spans="6:11" x14ac:dyDescent="0.2">
      <c r="F451" s="353"/>
      <c r="G451" s="353"/>
      <c r="H451" s="353"/>
      <c r="J451" s="353"/>
      <c r="K451" s="353"/>
    </row>
    <row r="452" spans="6:11" x14ac:dyDescent="0.2">
      <c r="F452" s="353"/>
      <c r="G452" s="353"/>
      <c r="H452" s="353"/>
      <c r="J452" s="353"/>
      <c r="K452" s="353"/>
    </row>
    <row r="453" spans="6:11" x14ac:dyDescent="0.2">
      <c r="F453" s="353"/>
      <c r="G453" s="353"/>
      <c r="H453" s="353"/>
      <c r="J453" s="353"/>
      <c r="K453" s="353"/>
    </row>
    <row r="454" spans="6:11" x14ac:dyDescent="0.2">
      <c r="F454" s="353"/>
      <c r="G454" s="353"/>
      <c r="H454" s="353"/>
      <c r="J454" s="353"/>
      <c r="K454" s="353"/>
    </row>
    <row r="455" spans="6:11" x14ac:dyDescent="0.2">
      <c r="F455" s="353"/>
      <c r="G455" s="353"/>
      <c r="H455" s="353"/>
      <c r="J455" s="353"/>
      <c r="K455" s="353"/>
    </row>
    <row r="456" spans="6:11" x14ac:dyDescent="0.2">
      <c r="F456" s="353"/>
      <c r="G456" s="353"/>
      <c r="H456" s="353"/>
      <c r="J456" s="353"/>
      <c r="K456" s="353"/>
    </row>
    <row r="457" spans="6:11" x14ac:dyDescent="0.2">
      <c r="F457" s="353"/>
      <c r="G457" s="353"/>
      <c r="H457" s="353"/>
      <c r="J457" s="353"/>
      <c r="K457" s="353"/>
    </row>
    <row r="458" spans="6:11" x14ac:dyDescent="0.2">
      <c r="F458" s="353"/>
      <c r="G458" s="353"/>
      <c r="H458" s="353"/>
      <c r="J458" s="353"/>
      <c r="K458" s="353"/>
    </row>
    <row r="459" spans="6:11" x14ac:dyDescent="0.2">
      <c r="F459" s="353"/>
      <c r="G459" s="353"/>
      <c r="H459" s="353"/>
      <c r="J459" s="353"/>
      <c r="K459" s="353"/>
    </row>
    <row r="460" spans="6:11" x14ac:dyDescent="0.2">
      <c r="F460" s="353"/>
      <c r="G460" s="353"/>
      <c r="H460" s="353"/>
      <c r="J460" s="353"/>
      <c r="K460" s="353"/>
    </row>
    <row r="461" spans="6:11" x14ac:dyDescent="0.2">
      <c r="F461" s="353"/>
      <c r="G461" s="353"/>
      <c r="H461" s="353"/>
      <c r="J461" s="353"/>
      <c r="K461" s="353"/>
    </row>
    <row r="462" spans="6:11" x14ac:dyDescent="0.2">
      <c r="F462" s="353"/>
      <c r="G462" s="353"/>
      <c r="H462" s="353"/>
      <c r="J462" s="353"/>
      <c r="K462" s="353"/>
    </row>
    <row r="463" spans="6:11" x14ac:dyDescent="0.2">
      <c r="F463" s="353"/>
      <c r="G463" s="353"/>
      <c r="H463" s="353"/>
      <c r="J463" s="353"/>
      <c r="K463" s="353"/>
    </row>
    <row r="464" spans="6:11" x14ac:dyDescent="0.2">
      <c r="F464" s="353"/>
      <c r="G464" s="353"/>
      <c r="H464" s="353"/>
      <c r="J464" s="353"/>
      <c r="K464" s="353"/>
    </row>
    <row r="465" spans="6:11" x14ac:dyDescent="0.2">
      <c r="F465" s="353"/>
      <c r="G465" s="353"/>
      <c r="H465" s="353"/>
      <c r="J465" s="353"/>
      <c r="K465" s="353"/>
    </row>
    <row r="466" spans="6:11" x14ac:dyDescent="0.2">
      <c r="F466" s="353"/>
      <c r="G466" s="353"/>
      <c r="H466" s="353"/>
      <c r="J466" s="353"/>
      <c r="K466" s="353"/>
    </row>
    <row r="467" spans="6:11" x14ac:dyDescent="0.2">
      <c r="F467" s="353"/>
      <c r="G467" s="353"/>
      <c r="H467" s="353"/>
      <c r="J467" s="353"/>
      <c r="K467" s="353"/>
    </row>
    <row r="468" spans="6:11" x14ac:dyDescent="0.2">
      <c r="F468" s="353"/>
      <c r="G468" s="353"/>
      <c r="H468" s="353"/>
      <c r="J468" s="353"/>
      <c r="K468" s="353"/>
    </row>
    <row r="469" spans="6:11" x14ac:dyDescent="0.2">
      <c r="F469" s="353"/>
      <c r="G469" s="353"/>
      <c r="H469" s="353"/>
      <c r="J469" s="353"/>
      <c r="K469" s="353"/>
    </row>
    <row r="470" spans="6:11" x14ac:dyDescent="0.2">
      <c r="F470" s="353"/>
      <c r="G470" s="353"/>
      <c r="H470" s="353"/>
      <c r="J470" s="353"/>
      <c r="K470" s="353"/>
    </row>
    <row r="471" spans="6:11" x14ac:dyDescent="0.2">
      <c r="F471" s="353"/>
      <c r="G471" s="353"/>
      <c r="H471" s="353"/>
      <c r="J471" s="353"/>
      <c r="K471" s="353"/>
    </row>
    <row r="472" spans="6:11" x14ac:dyDescent="0.2">
      <c r="F472" s="353"/>
      <c r="G472" s="353"/>
      <c r="H472" s="353"/>
      <c r="J472" s="353"/>
      <c r="K472" s="353"/>
    </row>
    <row r="473" spans="6:11" x14ac:dyDescent="0.2">
      <c r="F473" s="353"/>
      <c r="G473" s="353"/>
      <c r="H473" s="353"/>
      <c r="J473" s="353"/>
      <c r="K473" s="353"/>
    </row>
    <row r="474" spans="6:11" x14ac:dyDescent="0.2">
      <c r="F474" s="353"/>
      <c r="G474" s="353"/>
      <c r="H474" s="353"/>
      <c r="J474" s="353"/>
      <c r="K474" s="353"/>
    </row>
    <row r="475" spans="6:11" x14ac:dyDescent="0.2">
      <c r="F475" s="353"/>
      <c r="G475" s="353"/>
      <c r="H475" s="353"/>
      <c r="J475" s="353"/>
      <c r="K475" s="353"/>
    </row>
    <row r="476" spans="6:11" x14ac:dyDescent="0.2">
      <c r="F476" s="353"/>
      <c r="G476" s="353"/>
      <c r="H476" s="353"/>
      <c r="J476" s="353"/>
      <c r="K476" s="353"/>
    </row>
    <row r="477" spans="6:11" x14ac:dyDescent="0.2">
      <c r="F477" s="353"/>
      <c r="G477" s="353"/>
      <c r="H477" s="353"/>
      <c r="J477" s="353"/>
      <c r="K477" s="353"/>
    </row>
    <row r="478" spans="6:11" x14ac:dyDescent="0.2">
      <c r="F478" s="353"/>
      <c r="G478" s="353"/>
      <c r="H478" s="353"/>
      <c r="J478" s="353"/>
      <c r="K478" s="353"/>
    </row>
    <row r="479" spans="6:11" x14ac:dyDescent="0.2">
      <c r="F479" s="353"/>
      <c r="G479" s="353"/>
      <c r="H479" s="353"/>
      <c r="J479" s="353"/>
      <c r="K479" s="353"/>
    </row>
    <row r="480" spans="6:11" x14ac:dyDescent="0.2">
      <c r="F480" s="353"/>
      <c r="G480" s="353"/>
      <c r="H480" s="353"/>
      <c r="J480" s="353"/>
      <c r="K480" s="353"/>
    </row>
    <row r="481" spans="6:11" x14ac:dyDescent="0.2">
      <c r="F481" s="353"/>
      <c r="G481" s="353"/>
      <c r="H481" s="353"/>
      <c r="J481" s="353"/>
      <c r="K481" s="353"/>
    </row>
    <row r="482" spans="6:11" x14ac:dyDescent="0.2">
      <c r="F482" s="353"/>
      <c r="G482" s="353"/>
      <c r="H482" s="353"/>
      <c r="J482" s="353"/>
      <c r="K482" s="353"/>
    </row>
    <row r="483" spans="6:11" x14ac:dyDescent="0.2">
      <c r="F483" s="353"/>
      <c r="G483" s="353"/>
      <c r="H483" s="353"/>
      <c r="J483" s="353"/>
      <c r="K483" s="353"/>
    </row>
    <row r="484" spans="6:11" x14ac:dyDescent="0.2">
      <c r="F484" s="353"/>
      <c r="G484" s="353"/>
      <c r="H484" s="353"/>
      <c r="J484" s="353"/>
      <c r="K484" s="353"/>
    </row>
    <row r="485" spans="6:11" x14ac:dyDescent="0.2">
      <c r="F485" s="353"/>
      <c r="G485" s="353"/>
      <c r="H485" s="353"/>
      <c r="J485" s="353"/>
      <c r="K485" s="353"/>
    </row>
    <row r="486" spans="6:11" x14ac:dyDescent="0.2">
      <c r="F486" s="353"/>
      <c r="G486" s="353"/>
      <c r="H486" s="353"/>
      <c r="J486" s="353"/>
      <c r="K486" s="353"/>
    </row>
    <row r="487" spans="6:11" x14ac:dyDescent="0.2">
      <c r="F487" s="353"/>
      <c r="G487" s="353"/>
      <c r="H487" s="353"/>
      <c r="J487" s="353"/>
      <c r="K487" s="353"/>
    </row>
    <row r="488" spans="6:11" x14ac:dyDescent="0.2">
      <c r="F488" s="353"/>
      <c r="G488" s="353"/>
      <c r="H488" s="353"/>
      <c r="J488" s="353"/>
      <c r="K488" s="353"/>
    </row>
    <row r="489" spans="6:11" x14ac:dyDescent="0.2">
      <c r="F489" s="353"/>
      <c r="G489" s="353"/>
      <c r="H489" s="353"/>
      <c r="J489" s="353"/>
      <c r="K489" s="353"/>
    </row>
    <row r="490" spans="6:11" x14ac:dyDescent="0.2">
      <c r="F490" s="353"/>
      <c r="G490" s="353"/>
      <c r="H490" s="353"/>
      <c r="J490" s="353"/>
      <c r="K490" s="353"/>
    </row>
    <row r="491" spans="6:11" x14ac:dyDescent="0.2">
      <c r="F491" s="353"/>
      <c r="G491" s="353"/>
      <c r="H491" s="353"/>
      <c r="J491" s="353"/>
      <c r="K491" s="353"/>
    </row>
    <row r="492" spans="6:11" x14ac:dyDescent="0.2">
      <c r="F492" s="353"/>
      <c r="G492" s="353"/>
      <c r="H492" s="353"/>
      <c r="J492" s="353"/>
      <c r="K492" s="353"/>
    </row>
    <row r="493" spans="6:11" x14ac:dyDescent="0.2">
      <c r="F493" s="353"/>
      <c r="G493" s="353"/>
      <c r="H493" s="353"/>
      <c r="J493" s="353"/>
      <c r="K493" s="353"/>
    </row>
    <row r="494" spans="6:11" x14ac:dyDescent="0.2">
      <c r="F494" s="353"/>
      <c r="G494" s="353"/>
      <c r="H494" s="353"/>
      <c r="J494" s="353"/>
      <c r="K494" s="353"/>
    </row>
    <row r="495" spans="6:11" x14ac:dyDescent="0.2">
      <c r="F495" s="353"/>
      <c r="G495" s="353"/>
      <c r="H495" s="353"/>
      <c r="J495" s="353"/>
      <c r="K495" s="353"/>
    </row>
    <row r="496" spans="6:11" x14ac:dyDescent="0.2">
      <c r="F496" s="353"/>
      <c r="G496" s="353"/>
      <c r="H496" s="353"/>
      <c r="J496" s="353"/>
      <c r="K496" s="353"/>
    </row>
    <row r="497" spans="6:11" x14ac:dyDescent="0.2">
      <c r="F497" s="353"/>
      <c r="G497" s="353"/>
      <c r="H497" s="353"/>
      <c r="J497" s="353"/>
      <c r="K497" s="353"/>
    </row>
    <row r="498" spans="6:11" x14ac:dyDescent="0.2">
      <c r="F498" s="353"/>
      <c r="G498" s="353"/>
      <c r="H498" s="353"/>
      <c r="J498" s="353"/>
      <c r="K498" s="353"/>
    </row>
    <row r="499" spans="6:11" x14ac:dyDescent="0.2">
      <c r="F499" s="353"/>
      <c r="G499" s="353"/>
      <c r="H499" s="353"/>
      <c r="J499" s="353"/>
      <c r="K499" s="353"/>
    </row>
    <row r="500" spans="6:11" x14ac:dyDescent="0.2">
      <c r="F500" s="353"/>
      <c r="G500" s="353"/>
      <c r="H500" s="353"/>
      <c r="J500" s="353"/>
      <c r="K500" s="353"/>
    </row>
    <row r="501" spans="6:11" x14ac:dyDescent="0.2">
      <c r="F501" s="353"/>
      <c r="G501" s="353"/>
      <c r="H501" s="353"/>
      <c r="J501" s="353"/>
      <c r="K501" s="353"/>
    </row>
    <row r="502" spans="6:11" x14ac:dyDescent="0.2">
      <c r="F502" s="353"/>
      <c r="G502" s="353"/>
      <c r="H502" s="353"/>
      <c r="J502" s="353"/>
      <c r="K502" s="353"/>
    </row>
    <row r="503" spans="6:11" x14ac:dyDescent="0.2">
      <c r="F503" s="353"/>
      <c r="G503" s="353"/>
      <c r="H503" s="353"/>
      <c r="J503" s="353"/>
      <c r="K503" s="353"/>
    </row>
    <row r="504" spans="6:11" x14ac:dyDescent="0.2">
      <c r="F504" s="353"/>
      <c r="G504" s="353"/>
      <c r="H504" s="353"/>
      <c r="J504" s="353"/>
      <c r="K504" s="353"/>
    </row>
    <row r="505" spans="6:11" x14ac:dyDescent="0.2">
      <c r="F505" s="353"/>
      <c r="G505" s="353"/>
      <c r="H505" s="353"/>
      <c r="J505" s="353"/>
      <c r="K505" s="353"/>
    </row>
    <row r="506" spans="6:11" x14ac:dyDescent="0.2">
      <c r="F506" s="353"/>
      <c r="G506" s="353"/>
      <c r="H506" s="353"/>
      <c r="J506" s="353"/>
      <c r="K506" s="353"/>
    </row>
    <row r="507" spans="6:11" x14ac:dyDescent="0.2">
      <c r="F507" s="353"/>
      <c r="G507" s="353"/>
      <c r="H507" s="353"/>
      <c r="J507" s="353"/>
      <c r="K507" s="353"/>
    </row>
    <row r="508" spans="6:11" x14ac:dyDescent="0.2">
      <c r="F508" s="353"/>
      <c r="G508" s="353"/>
      <c r="H508" s="353"/>
      <c r="J508" s="353"/>
      <c r="K508" s="353"/>
    </row>
    <row r="509" spans="6:11" x14ac:dyDescent="0.2">
      <c r="F509" s="353"/>
      <c r="G509" s="353"/>
      <c r="H509" s="353"/>
      <c r="J509" s="353"/>
      <c r="K509" s="353"/>
    </row>
    <row r="510" spans="6:11" x14ac:dyDescent="0.2">
      <c r="F510" s="353"/>
      <c r="G510" s="353"/>
      <c r="H510" s="353"/>
      <c r="J510" s="353"/>
      <c r="K510" s="353"/>
    </row>
    <row r="511" spans="6:11" x14ac:dyDescent="0.2">
      <c r="F511" s="353"/>
      <c r="G511" s="353"/>
      <c r="H511" s="353"/>
      <c r="J511" s="353"/>
      <c r="K511" s="353"/>
    </row>
    <row r="512" spans="6:11" x14ac:dyDescent="0.2">
      <c r="F512" s="353"/>
      <c r="G512" s="353"/>
      <c r="H512" s="353"/>
      <c r="J512" s="353"/>
      <c r="K512" s="353"/>
    </row>
    <row r="513" spans="6:11" x14ac:dyDescent="0.2">
      <c r="F513" s="353"/>
      <c r="G513" s="353"/>
      <c r="H513" s="353"/>
      <c r="J513" s="353"/>
      <c r="K513" s="353"/>
    </row>
    <row r="514" spans="6:11" x14ac:dyDescent="0.2">
      <c r="F514" s="353"/>
      <c r="G514" s="353"/>
      <c r="H514" s="353"/>
      <c r="J514" s="353"/>
      <c r="K514" s="353"/>
    </row>
    <row r="515" spans="6:11" x14ac:dyDescent="0.2">
      <c r="F515" s="353"/>
      <c r="G515" s="353"/>
      <c r="H515" s="353"/>
      <c r="J515" s="353"/>
      <c r="K515" s="353"/>
    </row>
    <row r="516" spans="6:11" x14ac:dyDescent="0.2">
      <c r="F516" s="353"/>
      <c r="G516" s="353"/>
      <c r="H516" s="353"/>
      <c r="J516" s="353"/>
      <c r="K516" s="353"/>
    </row>
    <row r="517" spans="6:11" x14ac:dyDescent="0.2">
      <c r="F517" s="353"/>
      <c r="G517" s="353"/>
      <c r="H517" s="353"/>
      <c r="J517" s="353"/>
      <c r="K517" s="353"/>
    </row>
    <row r="518" spans="6:11" x14ac:dyDescent="0.2">
      <c r="F518" s="353"/>
      <c r="G518" s="353"/>
      <c r="H518" s="353"/>
      <c r="J518" s="353"/>
      <c r="K518" s="353"/>
    </row>
    <row r="519" spans="6:11" x14ac:dyDescent="0.2">
      <c r="F519" s="353"/>
      <c r="G519" s="353"/>
      <c r="H519" s="353"/>
      <c r="J519" s="353"/>
      <c r="K519" s="353"/>
    </row>
    <row r="520" spans="6:11" x14ac:dyDescent="0.2">
      <c r="F520" s="353"/>
      <c r="G520" s="353"/>
      <c r="H520" s="353"/>
      <c r="J520" s="353"/>
      <c r="K520" s="353"/>
    </row>
    <row r="521" spans="6:11" x14ac:dyDescent="0.2">
      <c r="F521" s="353"/>
      <c r="G521" s="353"/>
      <c r="H521" s="353"/>
      <c r="J521" s="353"/>
      <c r="K521" s="353"/>
    </row>
    <row r="522" spans="6:11" x14ac:dyDescent="0.2">
      <c r="F522" s="353"/>
      <c r="G522" s="353"/>
      <c r="H522" s="353"/>
      <c r="J522" s="353"/>
      <c r="K522" s="353"/>
    </row>
    <row r="523" spans="6:11" x14ac:dyDescent="0.2">
      <c r="F523" s="353"/>
      <c r="G523" s="353"/>
      <c r="H523" s="353"/>
      <c r="J523" s="353"/>
      <c r="K523" s="353"/>
    </row>
    <row r="524" spans="6:11" x14ac:dyDescent="0.2">
      <c r="F524" s="353"/>
      <c r="G524" s="353"/>
      <c r="H524" s="353"/>
      <c r="J524" s="353"/>
      <c r="K524" s="353"/>
    </row>
    <row r="525" spans="6:11" x14ac:dyDescent="0.2">
      <c r="F525" s="353"/>
      <c r="G525" s="353"/>
      <c r="H525" s="353"/>
      <c r="J525" s="353"/>
      <c r="K525" s="353"/>
    </row>
    <row r="526" spans="6:11" x14ac:dyDescent="0.2">
      <c r="F526" s="353"/>
      <c r="G526" s="353"/>
      <c r="H526" s="353"/>
      <c r="J526" s="353"/>
      <c r="K526" s="353"/>
    </row>
    <row r="527" spans="6:11" x14ac:dyDescent="0.2">
      <c r="F527" s="353"/>
      <c r="G527" s="353"/>
      <c r="H527" s="353"/>
      <c r="J527" s="353"/>
      <c r="K527" s="353"/>
    </row>
    <row r="528" spans="6:11" x14ac:dyDescent="0.2">
      <c r="F528" s="353"/>
      <c r="G528" s="353"/>
      <c r="H528" s="353"/>
      <c r="J528" s="353"/>
      <c r="K528" s="353"/>
    </row>
    <row r="529" spans="6:11" x14ac:dyDescent="0.2">
      <c r="F529" s="353"/>
      <c r="G529" s="353"/>
      <c r="H529" s="353"/>
      <c r="J529" s="353"/>
      <c r="K529" s="353"/>
    </row>
    <row r="530" spans="6:11" x14ac:dyDescent="0.2">
      <c r="F530" s="353"/>
      <c r="G530" s="353"/>
      <c r="H530" s="353"/>
      <c r="J530" s="353"/>
      <c r="K530" s="353"/>
    </row>
    <row r="531" spans="6:11" x14ac:dyDescent="0.2">
      <c r="F531" s="353"/>
      <c r="G531" s="353"/>
      <c r="H531" s="353"/>
      <c r="J531" s="353"/>
      <c r="K531" s="353"/>
    </row>
    <row r="532" spans="6:11" x14ac:dyDescent="0.2">
      <c r="F532" s="353"/>
      <c r="G532" s="353"/>
      <c r="H532" s="353"/>
      <c r="J532" s="353"/>
      <c r="K532" s="353"/>
    </row>
    <row r="533" spans="6:11" x14ac:dyDescent="0.2">
      <c r="F533" s="353"/>
      <c r="G533" s="353"/>
      <c r="H533" s="353"/>
      <c r="J533" s="353"/>
      <c r="K533" s="353"/>
    </row>
    <row r="534" spans="6:11" x14ac:dyDescent="0.2">
      <c r="F534" s="353"/>
      <c r="G534" s="353"/>
      <c r="H534" s="353"/>
      <c r="J534" s="353"/>
      <c r="K534" s="353"/>
    </row>
    <row r="535" spans="6:11" x14ac:dyDescent="0.2">
      <c r="F535" s="353"/>
      <c r="G535" s="353"/>
      <c r="H535" s="353"/>
      <c r="J535" s="353"/>
      <c r="K535" s="353"/>
    </row>
    <row r="536" spans="6:11" x14ac:dyDescent="0.2">
      <c r="F536" s="353"/>
      <c r="G536" s="353"/>
      <c r="H536" s="353"/>
      <c r="J536" s="353"/>
      <c r="K536" s="353"/>
    </row>
    <row r="537" spans="6:11" x14ac:dyDescent="0.2">
      <c r="F537" s="353"/>
      <c r="G537" s="353"/>
      <c r="H537" s="353"/>
      <c r="J537" s="353"/>
      <c r="K537" s="353"/>
    </row>
    <row r="538" spans="6:11" x14ac:dyDescent="0.2">
      <c r="F538" s="353"/>
      <c r="G538" s="353"/>
      <c r="H538" s="353"/>
      <c r="J538" s="353"/>
      <c r="K538" s="353"/>
    </row>
    <row r="539" spans="6:11" x14ac:dyDescent="0.2">
      <c r="F539" s="353"/>
      <c r="G539" s="353"/>
      <c r="H539" s="353"/>
      <c r="J539" s="353"/>
      <c r="K539" s="353"/>
    </row>
    <row r="540" spans="6:11" x14ac:dyDescent="0.2">
      <c r="F540" s="353"/>
      <c r="G540" s="353"/>
      <c r="H540" s="353"/>
      <c r="J540" s="353"/>
      <c r="K540" s="353"/>
    </row>
    <row r="541" spans="6:11" x14ac:dyDescent="0.2">
      <c r="F541" s="353"/>
      <c r="G541" s="353"/>
      <c r="H541" s="353"/>
      <c r="J541" s="353"/>
      <c r="K541" s="353"/>
    </row>
    <row r="542" spans="6:11" x14ac:dyDescent="0.2">
      <c r="F542" s="353"/>
      <c r="G542" s="353"/>
      <c r="H542" s="353"/>
      <c r="J542" s="353"/>
      <c r="K542" s="353"/>
    </row>
    <row r="543" spans="6:11" x14ac:dyDescent="0.2">
      <c r="F543" s="353"/>
      <c r="G543" s="353"/>
      <c r="H543" s="353"/>
      <c r="J543" s="353"/>
      <c r="K543" s="353"/>
    </row>
    <row r="544" spans="6:11" x14ac:dyDescent="0.2">
      <c r="F544" s="353"/>
      <c r="G544" s="353"/>
      <c r="H544" s="353"/>
      <c r="J544" s="353"/>
      <c r="K544" s="353"/>
    </row>
    <row r="545" spans="6:11" x14ac:dyDescent="0.2">
      <c r="F545" s="353"/>
      <c r="G545" s="353"/>
      <c r="H545" s="353"/>
      <c r="J545" s="353"/>
      <c r="K545" s="353"/>
    </row>
    <row r="546" spans="6:11" x14ac:dyDescent="0.2">
      <c r="F546" s="353"/>
      <c r="G546" s="353"/>
      <c r="H546" s="353"/>
      <c r="J546" s="353"/>
      <c r="K546" s="353"/>
    </row>
    <row r="547" spans="6:11" x14ac:dyDescent="0.2">
      <c r="F547" s="353"/>
      <c r="G547" s="353"/>
      <c r="H547" s="353"/>
      <c r="J547" s="353"/>
      <c r="K547" s="353"/>
    </row>
    <row r="548" spans="6:11" x14ac:dyDescent="0.2">
      <c r="F548" s="353"/>
      <c r="G548" s="353"/>
      <c r="H548" s="353"/>
      <c r="J548" s="353"/>
      <c r="K548" s="353"/>
    </row>
    <row r="549" spans="6:11" x14ac:dyDescent="0.2">
      <c r="F549" s="353"/>
      <c r="G549" s="353"/>
      <c r="H549" s="353"/>
      <c r="J549" s="353"/>
      <c r="K549" s="353"/>
    </row>
    <row r="550" spans="6:11" x14ac:dyDescent="0.2">
      <c r="F550" s="353"/>
      <c r="G550" s="353"/>
      <c r="H550" s="353"/>
      <c r="J550" s="353"/>
      <c r="K550" s="353"/>
    </row>
    <row r="551" spans="6:11" x14ac:dyDescent="0.2">
      <c r="F551" s="353"/>
      <c r="G551" s="353"/>
      <c r="H551" s="353"/>
      <c r="J551" s="353"/>
      <c r="K551" s="353"/>
    </row>
    <row r="552" spans="6:11" x14ac:dyDescent="0.2">
      <c r="F552" s="353"/>
      <c r="G552" s="353"/>
      <c r="H552" s="353"/>
      <c r="J552" s="353"/>
      <c r="K552" s="353"/>
    </row>
    <row r="553" spans="6:11" x14ac:dyDescent="0.2">
      <c r="F553" s="353"/>
      <c r="G553" s="353"/>
      <c r="H553" s="353"/>
      <c r="J553" s="353"/>
      <c r="K553" s="353"/>
    </row>
    <row r="554" spans="6:11" x14ac:dyDescent="0.2">
      <c r="F554" s="353"/>
      <c r="G554" s="353"/>
      <c r="H554" s="353"/>
      <c r="J554" s="353"/>
      <c r="K554" s="353"/>
    </row>
    <row r="555" spans="6:11" x14ac:dyDescent="0.2">
      <c r="F555" s="353"/>
      <c r="G555" s="353"/>
      <c r="H555" s="353"/>
      <c r="J555" s="353"/>
      <c r="K555" s="353"/>
    </row>
    <row r="556" spans="6:11" x14ac:dyDescent="0.2">
      <c r="F556" s="353"/>
      <c r="G556" s="353"/>
      <c r="H556" s="353"/>
      <c r="J556" s="353"/>
      <c r="K556" s="353"/>
    </row>
    <row r="557" spans="6:11" x14ac:dyDescent="0.2">
      <c r="F557" s="353"/>
      <c r="G557" s="353"/>
      <c r="H557" s="353"/>
      <c r="J557" s="353"/>
      <c r="K557" s="353"/>
    </row>
    <row r="558" spans="6:11" x14ac:dyDescent="0.2">
      <c r="F558" s="353"/>
      <c r="G558" s="353"/>
      <c r="H558" s="353"/>
      <c r="J558" s="353"/>
      <c r="K558" s="353"/>
    </row>
    <row r="559" spans="6:11" x14ac:dyDescent="0.2">
      <c r="F559" s="353"/>
      <c r="G559" s="353"/>
      <c r="H559" s="353"/>
      <c r="J559" s="353"/>
      <c r="K559" s="353"/>
    </row>
    <row r="560" spans="6:11" x14ac:dyDescent="0.2">
      <c r="F560" s="353"/>
      <c r="G560" s="353"/>
      <c r="H560" s="353"/>
      <c r="J560" s="353"/>
      <c r="K560" s="353"/>
    </row>
    <row r="561" spans="6:11" x14ac:dyDescent="0.2">
      <c r="F561" s="353"/>
      <c r="G561" s="353"/>
      <c r="H561" s="353"/>
      <c r="J561" s="353"/>
      <c r="K561" s="353"/>
    </row>
    <row r="562" spans="6:11" x14ac:dyDescent="0.2">
      <c r="F562" s="353"/>
      <c r="G562" s="353"/>
      <c r="H562" s="353"/>
      <c r="J562" s="353"/>
      <c r="K562" s="353"/>
    </row>
    <row r="563" spans="6:11" x14ac:dyDescent="0.2">
      <c r="F563" s="353"/>
      <c r="G563" s="353"/>
      <c r="H563" s="353"/>
      <c r="J563" s="353"/>
      <c r="K563" s="353"/>
    </row>
    <row r="564" spans="6:11" x14ac:dyDescent="0.2">
      <c r="F564" s="353"/>
      <c r="G564" s="353"/>
      <c r="H564" s="353"/>
      <c r="J564" s="353"/>
      <c r="K564" s="353"/>
    </row>
    <row r="565" spans="6:11" x14ac:dyDescent="0.2">
      <c r="F565" s="353"/>
      <c r="G565" s="353"/>
      <c r="H565" s="353"/>
      <c r="J565" s="353"/>
      <c r="K565" s="353"/>
    </row>
    <row r="566" spans="6:11" x14ac:dyDescent="0.2">
      <c r="F566" s="353"/>
      <c r="G566" s="353"/>
      <c r="H566" s="353"/>
      <c r="J566" s="353"/>
      <c r="K566" s="353"/>
    </row>
    <row r="567" spans="6:11" x14ac:dyDescent="0.2">
      <c r="F567" s="353"/>
      <c r="G567" s="353"/>
      <c r="H567" s="353"/>
      <c r="J567" s="353"/>
      <c r="K567" s="353"/>
    </row>
    <row r="568" spans="6:11" x14ac:dyDescent="0.2">
      <c r="F568" s="353"/>
      <c r="G568" s="353"/>
      <c r="H568" s="353"/>
      <c r="J568" s="353"/>
      <c r="K568" s="353"/>
    </row>
    <row r="569" spans="6:11" x14ac:dyDescent="0.2">
      <c r="F569" s="353"/>
      <c r="G569" s="353"/>
      <c r="H569" s="353"/>
      <c r="J569" s="353"/>
      <c r="K569" s="353"/>
    </row>
    <row r="570" spans="6:11" x14ac:dyDescent="0.2">
      <c r="F570" s="353"/>
      <c r="G570" s="353"/>
      <c r="H570" s="353"/>
      <c r="J570" s="353"/>
      <c r="K570" s="353"/>
    </row>
    <row r="571" spans="6:11" x14ac:dyDescent="0.2">
      <c r="F571" s="353"/>
      <c r="G571" s="353"/>
      <c r="H571" s="353"/>
      <c r="J571" s="353"/>
      <c r="K571" s="353"/>
    </row>
    <row r="572" spans="6:11" x14ac:dyDescent="0.2">
      <c r="F572" s="353"/>
      <c r="G572" s="353"/>
      <c r="H572" s="353"/>
      <c r="J572" s="353"/>
      <c r="K572" s="353"/>
    </row>
    <row r="573" spans="6:11" x14ac:dyDescent="0.2">
      <c r="F573" s="353"/>
      <c r="G573" s="353"/>
      <c r="H573" s="353"/>
      <c r="J573" s="353"/>
      <c r="K573" s="353"/>
    </row>
    <row r="574" spans="6:11" x14ac:dyDescent="0.2">
      <c r="F574" s="353"/>
      <c r="G574" s="353"/>
      <c r="H574" s="353"/>
      <c r="J574" s="353"/>
      <c r="K574" s="353"/>
    </row>
    <row r="575" spans="6:11" x14ac:dyDescent="0.2">
      <c r="F575" s="353"/>
      <c r="G575" s="353"/>
      <c r="H575" s="353"/>
      <c r="J575" s="353"/>
      <c r="K575" s="353"/>
    </row>
    <row r="576" spans="6:11" x14ac:dyDescent="0.2">
      <c r="F576" s="353"/>
      <c r="G576" s="353"/>
      <c r="H576" s="353"/>
      <c r="J576" s="353"/>
      <c r="K576" s="353"/>
    </row>
    <row r="577" spans="6:11" x14ac:dyDescent="0.2">
      <c r="F577" s="353"/>
      <c r="G577" s="353"/>
      <c r="H577" s="353"/>
      <c r="J577" s="353"/>
      <c r="K577" s="353"/>
    </row>
    <row r="578" spans="6:11" x14ac:dyDescent="0.2">
      <c r="F578" s="353"/>
      <c r="G578" s="353"/>
      <c r="H578" s="353"/>
      <c r="J578" s="353"/>
      <c r="K578" s="353"/>
    </row>
    <row r="579" spans="6:11" x14ac:dyDescent="0.2">
      <c r="F579" s="353"/>
      <c r="G579" s="353"/>
      <c r="H579" s="353"/>
      <c r="J579" s="353"/>
      <c r="K579" s="353"/>
    </row>
    <row r="580" spans="6:11" x14ac:dyDescent="0.2">
      <c r="F580" s="353"/>
      <c r="G580" s="353"/>
      <c r="H580" s="353"/>
      <c r="J580" s="353"/>
      <c r="K580" s="353"/>
    </row>
    <row r="581" spans="6:11" x14ac:dyDescent="0.2">
      <c r="F581" s="353"/>
      <c r="G581" s="353"/>
      <c r="H581" s="353"/>
      <c r="J581" s="353"/>
      <c r="K581" s="353"/>
    </row>
    <row r="582" spans="6:11" x14ac:dyDescent="0.2">
      <c r="F582" s="353"/>
      <c r="G582" s="353"/>
      <c r="H582" s="353"/>
      <c r="J582" s="353"/>
      <c r="K582" s="353"/>
    </row>
    <row r="583" spans="6:11" x14ac:dyDescent="0.2">
      <c r="F583" s="353"/>
      <c r="G583" s="353"/>
      <c r="H583" s="353"/>
      <c r="J583" s="353"/>
      <c r="K583" s="353"/>
    </row>
    <row r="584" spans="6:11" x14ac:dyDescent="0.2">
      <c r="F584" s="353"/>
      <c r="G584" s="353"/>
      <c r="H584" s="353"/>
      <c r="J584" s="353"/>
      <c r="K584" s="353"/>
    </row>
    <row r="585" spans="6:11" x14ac:dyDescent="0.2">
      <c r="F585" s="353"/>
      <c r="G585" s="353"/>
      <c r="H585" s="353"/>
      <c r="J585" s="353"/>
      <c r="K585" s="353"/>
    </row>
    <row r="586" spans="6:11" x14ac:dyDescent="0.2">
      <c r="F586" s="353"/>
      <c r="G586" s="353"/>
      <c r="H586" s="353"/>
      <c r="J586" s="353"/>
      <c r="K586" s="353"/>
    </row>
    <row r="587" spans="6:11" x14ac:dyDescent="0.2">
      <c r="F587" s="353"/>
      <c r="G587" s="353"/>
      <c r="H587" s="353"/>
      <c r="J587" s="353"/>
      <c r="K587" s="353"/>
    </row>
    <row r="588" spans="6:11" x14ac:dyDescent="0.2">
      <c r="F588" s="353"/>
      <c r="G588" s="353"/>
      <c r="H588" s="353"/>
      <c r="J588" s="353"/>
      <c r="K588" s="353"/>
    </row>
    <row r="589" spans="6:11" x14ac:dyDescent="0.2">
      <c r="F589" s="353"/>
      <c r="G589" s="353"/>
      <c r="H589" s="353"/>
      <c r="J589" s="353"/>
      <c r="K589" s="353"/>
    </row>
    <row r="590" spans="6:11" x14ac:dyDescent="0.2">
      <c r="F590" s="353"/>
      <c r="G590" s="353"/>
      <c r="H590" s="353"/>
      <c r="J590" s="353"/>
      <c r="K590" s="353"/>
    </row>
    <row r="591" spans="6:11" x14ac:dyDescent="0.2">
      <c r="F591" s="353"/>
      <c r="G591" s="353"/>
      <c r="H591" s="353"/>
      <c r="J591" s="353"/>
      <c r="K591" s="353"/>
    </row>
    <row r="592" spans="6:11" x14ac:dyDescent="0.2">
      <c r="F592" s="353"/>
      <c r="G592" s="353"/>
      <c r="H592" s="353"/>
      <c r="J592" s="353"/>
      <c r="K592" s="353"/>
    </row>
    <row r="593" spans="6:11" x14ac:dyDescent="0.2">
      <c r="F593" s="353"/>
      <c r="G593" s="353"/>
      <c r="H593" s="353"/>
      <c r="J593" s="353"/>
      <c r="K593" s="353"/>
    </row>
    <row r="594" spans="6:11" x14ac:dyDescent="0.2">
      <c r="F594" s="353"/>
      <c r="G594" s="353"/>
      <c r="H594" s="353"/>
      <c r="J594" s="353"/>
      <c r="K594" s="353"/>
    </row>
    <row r="595" spans="6:11" x14ac:dyDescent="0.2">
      <c r="F595" s="353"/>
      <c r="G595" s="353"/>
      <c r="H595" s="353"/>
      <c r="J595" s="353"/>
      <c r="K595" s="353"/>
    </row>
    <row r="596" spans="6:11" x14ac:dyDescent="0.2">
      <c r="F596" s="353"/>
      <c r="G596" s="353"/>
      <c r="H596" s="353"/>
      <c r="J596" s="353"/>
      <c r="K596" s="353"/>
    </row>
    <row r="597" spans="6:11" x14ac:dyDescent="0.2">
      <c r="F597" s="353"/>
      <c r="G597" s="353"/>
      <c r="H597" s="353"/>
      <c r="J597" s="353"/>
      <c r="K597" s="353"/>
    </row>
    <row r="598" spans="6:11" x14ac:dyDescent="0.2">
      <c r="F598" s="353"/>
      <c r="G598" s="353"/>
      <c r="H598" s="353"/>
      <c r="J598" s="353"/>
      <c r="K598" s="353"/>
    </row>
    <row r="599" spans="6:11" x14ac:dyDescent="0.2">
      <c r="F599" s="353"/>
      <c r="G599" s="353"/>
      <c r="H599" s="353"/>
      <c r="J599" s="353"/>
      <c r="K599" s="353"/>
    </row>
    <row r="600" spans="6:11" x14ac:dyDescent="0.2">
      <c r="F600" s="353"/>
      <c r="G600" s="353"/>
      <c r="H600" s="353"/>
      <c r="J600" s="353"/>
      <c r="K600" s="353"/>
    </row>
    <row r="601" spans="6:11" x14ac:dyDescent="0.2">
      <c r="F601" s="353"/>
      <c r="G601" s="353"/>
      <c r="H601" s="353"/>
      <c r="J601" s="353"/>
      <c r="K601" s="353"/>
    </row>
    <row r="602" spans="6:11" x14ac:dyDescent="0.2">
      <c r="F602" s="353"/>
      <c r="G602" s="353"/>
      <c r="H602" s="353"/>
      <c r="J602" s="353"/>
      <c r="K602" s="353"/>
    </row>
    <row r="603" spans="6:11" x14ac:dyDescent="0.2">
      <c r="F603" s="353"/>
      <c r="G603" s="353"/>
      <c r="H603" s="353"/>
      <c r="J603" s="353"/>
      <c r="K603" s="353"/>
    </row>
    <row r="604" spans="6:11" x14ac:dyDescent="0.2">
      <c r="F604" s="353"/>
      <c r="G604" s="353"/>
      <c r="H604" s="353"/>
      <c r="J604" s="353"/>
      <c r="K604" s="353"/>
    </row>
    <row r="605" spans="6:11" x14ac:dyDescent="0.2">
      <c r="F605" s="353"/>
      <c r="G605" s="353"/>
      <c r="H605" s="353"/>
      <c r="J605" s="353"/>
      <c r="K605" s="353"/>
    </row>
    <row r="606" spans="6:11" x14ac:dyDescent="0.2">
      <c r="F606" s="353"/>
      <c r="G606" s="353"/>
      <c r="H606" s="353"/>
      <c r="J606" s="353"/>
      <c r="K606" s="353"/>
    </row>
    <row r="607" spans="6:11" x14ac:dyDescent="0.2">
      <c r="F607" s="353"/>
      <c r="G607" s="353"/>
      <c r="H607" s="353"/>
      <c r="J607" s="353"/>
      <c r="K607" s="353"/>
    </row>
    <row r="608" spans="6:11" x14ac:dyDescent="0.2">
      <c r="F608" s="353"/>
      <c r="G608" s="353"/>
      <c r="H608" s="353"/>
      <c r="J608" s="353"/>
      <c r="K608" s="353"/>
    </row>
    <row r="609" spans="6:11" x14ac:dyDescent="0.2">
      <c r="F609" s="353"/>
      <c r="G609" s="353"/>
      <c r="H609" s="353"/>
      <c r="J609" s="353"/>
      <c r="K609" s="353"/>
    </row>
    <row r="610" spans="6:11" x14ac:dyDescent="0.2">
      <c r="F610" s="353"/>
      <c r="G610" s="353"/>
      <c r="H610" s="353"/>
      <c r="J610" s="353"/>
      <c r="K610" s="353"/>
    </row>
    <row r="611" spans="6:11" x14ac:dyDescent="0.2">
      <c r="F611" s="353"/>
      <c r="G611" s="353"/>
      <c r="H611" s="353"/>
      <c r="J611" s="353"/>
      <c r="K611" s="353"/>
    </row>
    <row r="612" spans="6:11" x14ac:dyDescent="0.2">
      <c r="F612" s="353"/>
      <c r="G612" s="353"/>
      <c r="H612" s="353"/>
      <c r="J612" s="353"/>
      <c r="K612" s="353"/>
    </row>
    <row r="613" spans="6:11" x14ac:dyDescent="0.2">
      <c r="F613" s="353"/>
      <c r="G613" s="353"/>
      <c r="H613" s="353"/>
      <c r="J613" s="353"/>
      <c r="K613" s="353"/>
    </row>
    <row r="614" spans="6:11" x14ac:dyDescent="0.2">
      <c r="F614" s="353"/>
      <c r="G614" s="353"/>
      <c r="H614" s="353"/>
      <c r="J614" s="353"/>
      <c r="K614" s="353"/>
    </row>
    <row r="615" spans="6:11" x14ac:dyDescent="0.2">
      <c r="F615" s="353"/>
      <c r="G615" s="353"/>
      <c r="H615" s="353"/>
      <c r="J615" s="353"/>
      <c r="K615" s="353"/>
    </row>
    <row r="616" spans="6:11" x14ac:dyDescent="0.2">
      <c r="F616" s="353"/>
      <c r="G616" s="353"/>
      <c r="H616" s="353"/>
      <c r="J616" s="353"/>
      <c r="K616" s="353"/>
    </row>
    <row r="617" spans="6:11" x14ac:dyDescent="0.2">
      <c r="F617" s="353"/>
      <c r="G617" s="353"/>
      <c r="H617" s="353"/>
      <c r="J617" s="353"/>
      <c r="K617" s="353"/>
    </row>
    <row r="618" spans="6:11" x14ac:dyDescent="0.2">
      <c r="F618" s="353"/>
      <c r="G618" s="353"/>
      <c r="H618" s="353"/>
      <c r="J618" s="353"/>
      <c r="K618" s="353"/>
    </row>
    <row r="619" spans="6:11" x14ac:dyDescent="0.2">
      <c r="F619" s="353"/>
      <c r="G619" s="353"/>
      <c r="H619" s="353"/>
      <c r="J619" s="353"/>
      <c r="K619" s="353"/>
    </row>
    <row r="620" spans="6:11" x14ac:dyDescent="0.2">
      <c r="F620" s="353"/>
      <c r="G620" s="353"/>
      <c r="H620" s="353"/>
      <c r="J620" s="353"/>
      <c r="K620" s="353"/>
    </row>
    <row r="621" spans="6:11" x14ac:dyDescent="0.2">
      <c r="F621" s="353"/>
      <c r="G621" s="353"/>
      <c r="H621" s="353"/>
      <c r="J621" s="353"/>
      <c r="K621" s="353"/>
    </row>
    <row r="622" spans="6:11" x14ac:dyDescent="0.2">
      <c r="F622" s="353"/>
      <c r="G622" s="353"/>
      <c r="H622" s="353"/>
      <c r="J622" s="353"/>
      <c r="K622" s="353"/>
    </row>
    <row r="623" spans="6:11" x14ac:dyDescent="0.2">
      <c r="F623" s="353"/>
      <c r="G623" s="353"/>
      <c r="H623" s="353"/>
      <c r="J623" s="353"/>
      <c r="K623" s="353"/>
    </row>
    <row r="624" spans="6:11" x14ac:dyDescent="0.2">
      <c r="F624" s="353"/>
      <c r="G624" s="353"/>
      <c r="H624" s="353"/>
      <c r="J624" s="353"/>
      <c r="K624" s="353"/>
    </row>
    <row r="625" spans="6:11" x14ac:dyDescent="0.2">
      <c r="F625" s="353"/>
      <c r="G625" s="353"/>
      <c r="H625" s="353"/>
      <c r="J625" s="353"/>
      <c r="K625" s="353"/>
    </row>
    <row r="626" spans="6:11" x14ac:dyDescent="0.2">
      <c r="F626" s="353"/>
      <c r="G626" s="353"/>
      <c r="H626" s="353"/>
      <c r="J626" s="353"/>
      <c r="K626" s="353"/>
    </row>
    <row r="627" spans="6:11" x14ac:dyDescent="0.2">
      <c r="F627" s="353"/>
      <c r="G627" s="353"/>
      <c r="H627" s="353"/>
      <c r="J627" s="353"/>
      <c r="K627" s="353"/>
    </row>
    <row r="628" spans="6:11" x14ac:dyDescent="0.2">
      <c r="F628" s="353"/>
      <c r="G628" s="353"/>
      <c r="H628" s="353"/>
      <c r="J628" s="353"/>
      <c r="K628" s="353"/>
    </row>
    <row r="629" spans="6:11" x14ac:dyDescent="0.2">
      <c r="F629" s="353"/>
      <c r="G629" s="353"/>
      <c r="H629" s="353"/>
      <c r="J629" s="353"/>
      <c r="K629" s="353"/>
    </row>
    <row r="630" spans="6:11" x14ac:dyDescent="0.2">
      <c r="F630" s="353"/>
      <c r="G630" s="353"/>
      <c r="H630" s="353"/>
      <c r="J630" s="353"/>
      <c r="K630" s="353"/>
    </row>
    <row r="631" spans="6:11" x14ac:dyDescent="0.2">
      <c r="F631" s="353"/>
      <c r="G631" s="353"/>
      <c r="H631" s="353"/>
      <c r="J631" s="353"/>
      <c r="K631" s="353"/>
    </row>
    <row r="632" spans="6:11" x14ac:dyDescent="0.2">
      <c r="F632" s="353"/>
      <c r="G632" s="353"/>
      <c r="H632" s="353"/>
      <c r="J632" s="353"/>
      <c r="K632" s="353"/>
    </row>
    <row r="633" spans="6:11" x14ac:dyDescent="0.2">
      <c r="F633" s="353"/>
      <c r="G633" s="353"/>
      <c r="H633" s="353"/>
      <c r="J633" s="353"/>
      <c r="K633" s="353"/>
    </row>
    <row r="634" spans="6:11" x14ac:dyDescent="0.2">
      <c r="F634" s="353"/>
      <c r="G634" s="353"/>
      <c r="H634" s="353"/>
      <c r="J634" s="353"/>
      <c r="K634" s="353"/>
    </row>
    <row r="635" spans="6:11" x14ac:dyDescent="0.2">
      <c r="F635" s="353"/>
      <c r="G635" s="353"/>
      <c r="H635" s="353"/>
      <c r="J635" s="353"/>
      <c r="K635" s="353"/>
    </row>
    <row r="636" spans="6:11" x14ac:dyDescent="0.2">
      <c r="F636" s="353"/>
      <c r="G636" s="353"/>
      <c r="H636" s="353"/>
      <c r="J636" s="353"/>
      <c r="K636" s="353"/>
    </row>
    <row r="637" spans="6:11" x14ac:dyDescent="0.2">
      <c r="F637" s="353"/>
      <c r="G637" s="353"/>
      <c r="H637" s="353"/>
      <c r="J637" s="353"/>
      <c r="K637" s="353"/>
    </row>
    <row r="638" spans="6:11" x14ac:dyDescent="0.2">
      <c r="F638" s="353"/>
      <c r="G638" s="353"/>
      <c r="H638" s="353"/>
      <c r="J638" s="353"/>
      <c r="K638" s="353"/>
    </row>
    <row r="639" spans="6:11" x14ac:dyDescent="0.2">
      <c r="F639" s="353"/>
      <c r="G639" s="353"/>
      <c r="H639" s="353"/>
      <c r="J639" s="353"/>
      <c r="K639" s="353"/>
    </row>
    <row r="640" spans="6:11" x14ac:dyDescent="0.2">
      <c r="F640" s="353"/>
      <c r="G640" s="353"/>
      <c r="H640" s="353"/>
      <c r="J640" s="353"/>
      <c r="K640" s="353"/>
    </row>
    <row r="641" spans="6:11" x14ac:dyDescent="0.2">
      <c r="F641" s="353"/>
      <c r="G641" s="353"/>
      <c r="H641" s="353"/>
      <c r="J641" s="353"/>
      <c r="K641" s="353"/>
    </row>
    <row r="642" spans="6:11" x14ac:dyDescent="0.2">
      <c r="F642" s="353"/>
      <c r="G642" s="353"/>
      <c r="H642" s="353"/>
      <c r="J642" s="353"/>
      <c r="K642" s="353"/>
    </row>
    <row r="643" spans="6:11" x14ac:dyDescent="0.2">
      <c r="F643" s="353"/>
      <c r="G643" s="353"/>
      <c r="H643" s="353"/>
      <c r="J643" s="353"/>
      <c r="K643" s="353"/>
    </row>
    <row r="644" spans="6:11" x14ac:dyDescent="0.2">
      <c r="F644" s="353"/>
      <c r="G644" s="353"/>
      <c r="H644" s="353"/>
      <c r="J644" s="353"/>
      <c r="K644" s="353"/>
    </row>
    <row r="645" spans="6:11" x14ac:dyDescent="0.2">
      <c r="F645" s="353"/>
      <c r="G645" s="353"/>
      <c r="H645" s="353"/>
      <c r="J645" s="353"/>
      <c r="K645" s="353"/>
    </row>
    <row r="646" spans="6:11" x14ac:dyDescent="0.2">
      <c r="F646" s="353"/>
      <c r="G646" s="353"/>
      <c r="H646" s="353"/>
      <c r="J646" s="353"/>
      <c r="K646" s="353"/>
    </row>
    <row r="647" spans="6:11" x14ac:dyDescent="0.2">
      <c r="F647" s="353"/>
      <c r="G647" s="353"/>
      <c r="H647" s="353"/>
      <c r="J647" s="353"/>
      <c r="K647" s="353"/>
    </row>
    <row r="648" spans="6:11" x14ac:dyDescent="0.2">
      <c r="F648" s="353"/>
      <c r="G648" s="353"/>
      <c r="H648" s="353"/>
      <c r="J648" s="353"/>
      <c r="K648" s="353"/>
    </row>
    <row r="649" spans="6:11" x14ac:dyDescent="0.2">
      <c r="F649" s="353"/>
      <c r="G649" s="353"/>
      <c r="H649" s="353"/>
      <c r="J649" s="353"/>
      <c r="K649" s="353"/>
    </row>
    <row r="650" spans="6:11" x14ac:dyDescent="0.2">
      <c r="F650" s="353"/>
      <c r="G650" s="353"/>
      <c r="H650" s="353"/>
      <c r="J650" s="353"/>
      <c r="K650" s="353"/>
    </row>
    <row r="651" spans="6:11" x14ac:dyDescent="0.2">
      <c r="F651" s="353"/>
      <c r="G651" s="353"/>
      <c r="H651" s="353"/>
      <c r="J651" s="353"/>
      <c r="K651" s="353"/>
    </row>
    <row r="652" spans="6:11" x14ac:dyDescent="0.2">
      <c r="F652" s="353"/>
      <c r="G652" s="353"/>
      <c r="H652" s="353"/>
      <c r="J652" s="353"/>
      <c r="K652" s="353"/>
    </row>
    <row r="653" spans="6:11" x14ac:dyDescent="0.2">
      <c r="F653" s="353"/>
      <c r="G653" s="353"/>
      <c r="H653" s="353"/>
      <c r="J653" s="353"/>
      <c r="K653" s="353"/>
    </row>
    <row r="654" spans="6:11" x14ac:dyDescent="0.2">
      <c r="F654" s="353"/>
      <c r="G654" s="353"/>
      <c r="H654" s="353"/>
      <c r="J654" s="353"/>
      <c r="K654" s="353"/>
    </row>
    <row r="655" spans="6:11" x14ac:dyDescent="0.2">
      <c r="F655" s="353"/>
      <c r="G655" s="353"/>
      <c r="H655" s="353"/>
      <c r="J655" s="353"/>
      <c r="K655" s="353"/>
    </row>
    <row r="656" spans="6:11" x14ac:dyDescent="0.2">
      <c r="F656" s="353"/>
      <c r="G656" s="353"/>
      <c r="H656" s="353"/>
      <c r="J656" s="353"/>
      <c r="K656" s="353"/>
    </row>
    <row r="657" spans="6:11" x14ac:dyDescent="0.2">
      <c r="F657" s="353"/>
      <c r="G657" s="353"/>
      <c r="H657" s="353"/>
      <c r="J657" s="353"/>
      <c r="K657" s="353"/>
    </row>
    <row r="658" spans="6:11" x14ac:dyDescent="0.2">
      <c r="F658" s="353"/>
      <c r="G658" s="353"/>
      <c r="H658" s="353"/>
      <c r="J658" s="353"/>
      <c r="K658" s="353"/>
    </row>
    <row r="659" spans="6:11" x14ac:dyDescent="0.2">
      <c r="F659" s="353"/>
      <c r="G659" s="353"/>
      <c r="H659" s="353"/>
      <c r="J659" s="353"/>
      <c r="K659" s="353"/>
    </row>
    <row r="660" spans="6:11" x14ac:dyDescent="0.2">
      <c r="F660" s="353"/>
      <c r="G660" s="353"/>
      <c r="H660" s="353"/>
      <c r="J660" s="353"/>
      <c r="K660" s="353"/>
    </row>
    <row r="661" spans="6:11" x14ac:dyDescent="0.2">
      <c r="F661" s="353"/>
      <c r="G661" s="353"/>
      <c r="H661" s="353"/>
      <c r="J661" s="353"/>
      <c r="K661" s="353"/>
    </row>
    <row r="662" spans="6:11" x14ac:dyDescent="0.2">
      <c r="F662" s="353"/>
      <c r="G662" s="353"/>
      <c r="H662" s="353"/>
      <c r="J662" s="353"/>
      <c r="K662" s="353"/>
    </row>
    <row r="663" spans="6:11" x14ac:dyDescent="0.2">
      <c r="F663" s="353"/>
      <c r="G663" s="353"/>
      <c r="H663" s="353"/>
      <c r="J663" s="353"/>
      <c r="K663" s="353"/>
    </row>
    <row r="664" spans="6:11" x14ac:dyDescent="0.2">
      <c r="F664" s="353"/>
      <c r="G664" s="353"/>
      <c r="H664" s="353"/>
      <c r="J664" s="353"/>
      <c r="K664" s="353"/>
    </row>
    <row r="665" spans="6:11" x14ac:dyDescent="0.2">
      <c r="F665" s="353"/>
      <c r="G665" s="353"/>
      <c r="H665" s="353"/>
      <c r="J665" s="353"/>
      <c r="K665" s="353"/>
    </row>
    <row r="666" spans="6:11" x14ac:dyDescent="0.2">
      <c r="F666" s="353"/>
      <c r="G666" s="353"/>
      <c r="H666" s="353"/>
      <c r="J666" s="353"/>
      <c r="K666" s="353"/>
    </row>
    <row r="667" spans="6:11" x14ac:dyDescent="0.2">
      <c r="F667" s="353"/>
      <c r="G667" s="353"/>
      <c r="H667" s="353"/>
      <c r="J667" s="353"/>
      <c r="K667" s="353"/>
    </row>
    <row r="668" spans="6:11" x14ac:dyDescent="0.2">
      <c r="F668" s="353"/>
      <c r="G668" s="353"/>
      <c r="H668" s="353"/>
      <c r="J668" s="353"/>
      <c r="K668" s="353"/>
    </row>
    <row r="669" spans="6:11" x14ac:dyDescent="0.2">
      <c r="F669" s="353"/>
      <c r="G669" s="353"/>
      <c r="H669" s="353"/>
      <c r="J669" s="353"/>
      <c r="K669" s="353"/>
    </row>
    <row r="670" spans="6:11" x14ac:dyDescent="0.2">
      <c r="F670" s="353"/>
      <c r="G670" s="353"/>
      <c r="H670" s="353"/>
      <c r="J670" s="353"/>
      <c r="K670" s="353"/>
    </row>
    <row r="671" spans="6:11" x14ac:dyDescent="0.2">
      <c r="F671" s="353"/>
      <c r="G671" s="353"/>
      <c r="H671" s="353"/>
      <c r="J671" s="353"/>
      <c r="K671" s="353"/>
    </row>
    <row r="672" spans="6:11" x14ac:dyDescent="0.2">
      <c r="F672" s="353"/>
      <c r="G672" s="353"/>
      <c r="H672" s="353"/>
      <c r="J672" s="353"/>
      <c r="K672" s="353"/>
    </row>
  </sheetData>
  <sheetProtection password="DD17" sheet="1" objects="1" scenarios="1" selectLockedCells="1"/>
  <mergeCells count="3">
    <mergeCell ref="B4:D4"/>
    <mergeCell ref="E4:G4"/>
    <mergeCell ref="H4:J4"/>
  </mergeCells>
  <phoneticPr fontId="35" type="noConversion"/>
  <pageMargins left="0.74803149606299213" right="0.74803149606299213" top="0.98425196850393704" bottom="0.98425196850393704" header="0" footer="0"/>
  <pageSetup paperSize="9" scale="10" orientation="landscape"/>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F0"/>
  </sheetPr>
  <dimension ref="A1:F72"/>
  <sheetViews>
    <sheetView workbookViewId="0">
      <selection activeCell="C5" sqref="C5"/>
    </sheetView>
  </sheetViews>
  <sheetFormatPr baseColWidth="10" defaultColWidth="10.875" defaultRowHeight="15.75" x14ac:dyDescent="0.25"/>
  <cols>
    <col min="1" max="16384" width="10.875" style="243"/>
  </cols>
  <sheetData>
    <row r="1" spans="1:6" x14ac:dyDescent="0.25">
      <c r="A1" s="354" t="s">
        <v>782</v>
      </c>
      <c r="B1" s="354"/>
      <c r="C1" s="354"/>
      <c r="D1" s="354"/>
      <c r="E1" s="244"/>
    </row>
    <row r="2" spans="1:6" x14ac:dyDescent="0.25">
      <c r="A2" s="289" t="s">
        <v>1246</v>
      </c>
      <c r="B2" s="354"/>
      <c r="C2" s="354"/>
      <c r="D2" s="354"/>
      <c r="F2" s="290" t="s">
        <v>778</v>
      </c>
    </row>
    <row r="3" spans="1:6" x14ac:dyDescent="0.25">
      <c r="A3" s="354" t="s">
        <v>130</v>
      </c>
      <c r="B3" s="354"/>
      <c r="C3" s="354"/>
      <c r="D3" s="354"/>
      <c r="F3" s="283" t="s">
        <v>1188</v>
      </c>
    </row>
    <row r="4" spans="1:6" x14ac:dyDescent="0.25">
      <c r="A4" s="355" t="s">
        <v>305</v>
      </c>
      <c r="B4" s="519" t="s">
        <v>251</v>
      </c>
      <c r="C4" s="519" t="s">
        <v>131</v>
      </c>
      <c r="D4" s="519" t="s">
        <v>132</v>
      </c>
      <c r="E4" s="244"/>
    </row>
    <row r="5" spans="1:6" x14ac:dyDescent="0.25">
      <c r="A5" s="356" t="s">
        <v>133</v>
      </c>
      <c r="B5" s="357">
        <v>2.7566666666666659</v>
      </c>
      <c r="C5" s="357">
        <v>2.3533333333333335</v>
      </c>
      <c r="D5" s="357">
        <v>3.5483333333333338</v>
      </c>
      <c r="E5" s="244"/>
    </row>
    <row r="6" spans="1:6" x14ac:dyDescent="0.25">
      <c r="A6" s="356" t="s">
        <v>134</v>
      </c>
      <c r="B6" s="357">
        <v>2.9783333333333331</v>
      </c>
      <c r="C6" s="357">
        <v>2.5825000000000005</v>
      </c>
      <c r="D6" s="357">
        <v>3.7416666666666671</v>
      </c>
      <c r="E6" s="244"/>
    </row>
    <row r="7" spans="1:6" x14ac:dyDescent="0.25">
      <c r="A7" s="356" t="s">
        <v>135</v>
      </c>
      <c r="B7" s="357">
        <v>3.4058333333333333</v>
      </c>
      <c r="C7" s="357">
        <v>2.9308333333333327</v>
      </c>
      <c r="D7" s="357">
        <v>4.3058333333333332</v>
      </c>
      <c r="E7" s="244"/>
    </row>
    <row r="8" spans="1:6" x14ac:dyDescent="0.25">
      <c r="A8" s="356" t="s">
        <v>136</v>
      </c>
      <c r="B8" s="357">
        <v>3.9158333333333335</v>
      </c>
      <c r="C8" s="357">
        <v>3.26</v>
      </c>
      <c r="D8" s="357">
        <v>5.0991666666666662</v>
      </c>
      <c r="E8" s="244"/>
    </row>
    <row r="9" spans="1:6" x14ac:dyDescent="0.25">
      <c r="A9" s="356" t="s">
        <v>137</v>
      </c>
      <c r="B9" s="357">
        <v>3.5966666666666662</v>
      </c>
      <c r="C9" s="357">
        <v>3.3824999999999998</v>
      </c>
      <c r="D9" s="357">
        <v>3.9641666666666668</v>
      </c>
      <c r="E9" s="244"/>
    </row>
    <row r="10" spans="1:6" x14ac:dyDescent="0.25">
      <c r="A10" s="356" t="s">
        <v>138</v>
      </c>
      <c r="B10" s="357">
        <v>3.5941666666666667</v>
      </c>
      <c r="C10" s="357">
        <v>3.4166666666666665</v>
      </c>
      <c r="D10" s="357">
        <v>3.893333333333334</v>
      </c>
      <c r="E10" s="244"/>
    </row>
    <row r="11" spans="1:6" x14ac:dyDescent="0.25">
      <c r="A11" s="356" t="s">
        <v>48</v>
      </c>
      <c r="B11" s="357">
        <v>3.7178645128719174</v>
      </c>
      <c r="C11" s="357">
        <v>3.4711076027046679</v>
      </c>
      <c r="D11" s="357">
        <v>4.1277810480724169</v>
      </c>
      <c r="E11" s="244"/>
    </row>
    <row r="12" spans="1:6" x14ac:dyDescent="0.25">
      <c r="A12" s="358" t="s">
        <v>399</v>
      </c>
      <c r="B12" s="359">
        <v>4.0371752259799996</v>
      </c>
      <c r="C12" s="359">
        <v>4.0759722222169996</v>
      </c>
      <c r="D12" s="359">
        <v>3.9736522788530002</v>
      </c>
      <c r="E12" s="244"/>
    </row>
    <row r="13" spans="1:6" x14ac:dyDescent="0.25">
      <c r="A13" s="358" t="s">
        <v>232</v>
      </c>
      <c r="B13" s="359">
        <v>3.9074219377310002</v>
      </c>
      <c r="C13" s="359">
        <v>3.6394024907150002</v>
      </c>
      <c r="D13" s="359">
        <v>4.3506873894940004</v>
      </c>
      <c r="E13" s="244"/>
    </row>
    <row r="14" spans="1:6" x14ac:dyDescent="0.25">
      <c r="A14" s="358" t="s">
        <v>233</v>
      </c>
      <c r="B14" s="359">
        <v>3.798105178803</v>
      </c>
      <c r="C14" s="359">
        <v>3.673852968217</v>
      </c>
      <c r="D14" s="359">
        <v>4.002505751877</v>
      </c>
      <c r="E14" s="244"/>
    </row>
    <row r="15" spans="1:6" x14ac:dyDescent="0.25">
      <c r="A15" s="358" t="s">
        <v>234</v>
      </c>
      <c r="B15" s="359">
        <v>3.6103203663849999</v>
      </c>
      <c r="C15" s="359">
        <v>3.2829439343679998</v>
      </c>
      <c r="D15" s="359">
        <v>4.1386552384730004</v>
      </c>
      <c r="E15" s="244"/>
    </row>
    <row r="16" spans="1:6" x14ac:dyDescent="0.25">
      <c r="A16" s="358" t="s">
        <v>235</v>
      </c>
      <c r="B16" s="359">
        <v>3.2421809659249998</v>
      </c>
      <c r="C16" s="359">
        <v>3.1197040801879998</v>
      </c>
      <c r="D16" s="359">
        <v>3.4499138787449999</v>
      </c>
      <c r="E16" s="244"/>
    </row>
    <row r="17" spans="1:5" x14ac:dyDescent="0.25">
      <c r="A17" s="358" t="s">
        <v>236</v>
      </c>
      <c r="B17" s="359">
        <v>3.5478439468329999</v>
      </c>
      <c r="C17" s="359">
        <v>3.3135825096440001</v>
      </c>
      <c r="D17" s="359">
        <v>3.9317067485670001</v>
      </c>
      <c r="E17" s="244"/>
    </row>
    <row r="18" spans="1:5" x14ac:dyDescent="0.25">
      <c r="A18" s="358" t="s">
        <v>237</v>
      </c>
      <c r="B18" s="359">
        <v>4.1479712510470002</v>
      </c>
      <c r="C18" s="359">
        <v>3.923644747505</v>
      </c>
      <c r="D18" s="359">
        <v>4.5228840616110002</v>
      </c>
      <c r="E18" s="244"/>
    </row>
    <row r="19" spans="1:5" x14ac:dyDescent="0.25">
      <c r="A19" s="358" t="s">
        <v>238</v>
      </c>
      <c r="B19" s="359">
        <v>4.1501179764660003</v>
      </c>
      <c r="C19" s="359">
        <v>4.0144637716859997</v>
      </c>
      <c r="D19" s="359">
        <v>4.3781978460420001</v>
      </c>
      <c r="E19" s="244"/>
    </row>
    <row r="20" spans="1:5" x14ac:dyDescent="0.25">
      <c r="A20" s="358" t="s">
        <v>239</v>
      </c>
      <c r="B20" s="359">
        <v>4.2506123179050004</v>
      </c>
      <c r="C20" s="359">
        <v>4.1287487950869997</v>
      </c>
      <c r="D20" s="359">
        <v>4.4521165277719996</v>
      </c>
      <c r="E20" s="244"/>
    </row>
    <row r="21" spans="1:5" x14ac:dyDescent="0.25">
      <c r="A21" s="358" t="s">
        <v>240</v>
      </c>
      <c r="B21" s="359">
        <v>4.1104306352610003</v>
      </c>
      <c r="C21" s="359">
        <v>4.2799430732649997</v>
      </c>
      <c r="D21" s="359">
        <v>3.8267650040140002</v>
      </c>
      <c r="E21" s="244"/>
    </row>
    <row r="22" spans="1:5" x14ac:dyDescent="0.25">
      <c r="A22" s="358" t="s">
        <v>241</v>
      </c>
      <c r="B22" s="359">
        <v>4.4668462080079996</v>
      </c>
      <c r="C22" s="359">
        <v>4.6774494071830004</v>
      </c>
      <c r="D22" s="359">
        <v>4.1162649876500002</v>
      </c>
      <c r="E22" s="244"/>
    </row>
    <row r="23" spans="1:5" x14ac:dyDescent="0.25">
      <c r="A23" s="358" t="s">
        <v>242</v>
      </c>
      <c r="B23" s="359">
        <v>4.3198276926989996</v>
      </c>
      <c r="C23" s="359">
        <v>4.2694982581719998</v>
      </c>
      <c r="D23" s="359">
        <v>4.404282502459</v>
      </c>
      <c r="E23" s="244"/>
    </row>
    <row r="24" spans="1:5" x14ac:dyDescent="0.25">
      <c r="A24" s="358" t="s">
        <v>243</v>
      </c>
      <c r="B24" s="359">
        <v>4.9976992214419997</v>
      </c>
      <c r="C24" s="359">
        <v>4.8416057917900002</v>
      </c>
      <c r="D24" s="359">
        <v>5.2607955152479997</v>
      </c>
      <c r="E24" s="244"/>
    </row>
    <row r="25" spans="1:5" x14ac:dyDescent="0.25">
      <c r="A25" s="358" t="s">
        <v>244</v>
      </c>
      <c r="B25" s="359">
        <v>5.2968677259880002</v>
      </c>
      <c r="C25" s="359">
        <v>5.4686018323110002</v>
      </c>
      <c r="D25" s="359">
        <v>5.0100749490169996</v>
      </c>
      <c r="E25" s="244"/>
    </row>
    <row r="26" spans="1:5" x14ac:dyDescent="0.25">
      <c r="A26" s="358" t="s">
        <v>245</v>
      </c>
      <c r="B26" s="359">
        <v>4.7594725928069996</v>
      </c>
      <c r="C26" s="359">
        <v>4.856114202094</v>
      </c>
      <c r="D26" s="359">
        <v>4.5945666413639996</v>
      </c>
      <c r="E26" s="244"/>
    </row>
    <row r="27" spans="1:5" x14ac:dyDescent="0.25">
      <c r="A27" s="358" t="s">
        <v>246</v>
      </c>
      <c r="B27" s="359">
        <v>5.2509805740150002</v>
      </c>
      <c r="C27" s="359">
        <v>5.4755927343949997</v>
      </c>
      <c r="D27" s="359">
        <v>4.8752971513760004</v>
      </c>
      <c r="E27" s="244"/>
    </row>
    <row r="28" spans="1:5" x14ac:dyDescent="0.25">
      <c r="A28" s="358" t="s">
        <v>247</v>
      </c>
      <c r="B28" s="359">
        <v>5.3124256768820004</v>
      </c>
      <c r="C28" s="359">
        <v>5.5154358345109999</v>
      </c>
      <c r="D28" s="359">
        <v>4.9757948379550001</v>
      </c>
      <c r="E28" s="244"/>
    </row>
    <row r="29" spans="1:5" x14ac:dyDescent="0.25">
      <c r="A29" s="358" t="s">
        <v>248</v>
      </c>
      <c r="B29" s="359">
        <v>5.1675828960730001</v>
      </c>
      <c r="C29" s="359">
        <v>5.373297130429</v>
      </c>
      <c r="D29" s="359">
        <v>4.8232417083939998</v>
      </c>
      <c r="E29" s="244"/>
    </row>
    <row r="30" spans="1:5" x14ac:dyDescent="0.25">
      <c r="A30" s="358" t="s">
        <v>249</v>
      </c>
      <c r="B30" s="359">
        <v>6.1181471343059997</v>
      </c>
      <c r="C30" s="359">
        <v>5.9679730016369996</v>
      </c>
      <c r="D30" s="359">
        <v>6.3661140507190002</v>
      </c>
      <c r="E30" s="244"/>
    </row>
    <row r="31" spans="1:5" x14ac:dyDescent="0.25">
      <c r="A31" s="358" t="s">
        <v>250</v>
      </c>
      <c r="B31" s="359">
        <v>6.2822346575939996</v>
      </c>
      <c r="C31" s="359">
        <v>5.7042633873030004</v>
      </c>
      <c r="D31" s="359">
        <v>7.196921826394</v>
      </c>
      <c r="E31" s="244"/>
    </row>
    <row r="32" spans="1:5" x14ac:dyDescent="0.25">
      <c r="A32" s="358" t="s">
        <v>274</v>
      </c>
      <c r="B32" s="359">
        <v>6.4095834630689996</v>
      </c>
      <c r="C32" s="359">
        <v>5.9955257844650003</v>
      </c>
      <c r="D32" s="359">
        <v>7.0670288390089997</v>
      </c>
      <c r="E32" s="244"/>
    </row>
    <row r="33" spans="1:5" x14ac:dyDescent="0.25">
      <c r="A33" s="358" t="s">
        <v>139</v>
      </c>
      <c r="B33" s="359">
        <v>5.9440309993999998</v>
      </c>
      <c r="C33" s="359">
        <v>6.0393310219760004</v>
      </c>
      <c r="D33" s="359">
        <v>5.7887431097549999</v>
      </c>
      <c r="E33" s="244"/>
    </row>
    <row r="34" spans="1:5" x14ac:dyDescent="0.25">
      <c r="A34" s="358" t="s">
        <v>140</v>
      </c>
      <c r="B34" s="359">
        <v>5.2564873227040003</v>
      </c>
      <c r="C34" s="359">
        <v>5.323335528676</v>
      </c>
      <c r="D34" s="359">
        <v>5.1476087585360002</v>
      </c>
      <c r="E34" s="244"/>
    </row>
    <row r="35" spans="1:5" x14ac:dyDescent="0.25">
      <c r="A35" s="358" t="s">
        <v>141</v>
      </c>
      <c r="B35" s="359">
        <v>4.7973605426860004</v>
      </c>
      <c r="C35" s="359">
        <v>4.98024637325</v>
      </c>
      <c r="D35" s="359">
        <v>4.4964413278680002</v>
      </c>
      <c r="E35" s="244"/>
    </row>
    <row r="36" spans="1:5" x14ac:dyDescent="0.25">
      <c r="A36" s="360" t="s">
        <v>347</v>
      </c>
      <c r="B36" s="361">
        <v>5.8721709253089998</v>
      </c>
      <c r="C36" s="361">
        <v>6.156164051747</v>
      </c>
      <c r="D36" s="361">
        <v>5.4128563785769996</v>
      </c>
      <c r="E36" s="244"/>
    </row>
    <row r="37" spans="1:5" x14ac:dyDescent="0.25">
      <c r="A37" s="362" t="s">
        <v>348</v>
      </c>
      <c r="B37" s="363">
        <v>5.4275543591539996</v>
      </c>
      <c r="C37" s="363">
        <v>5.5506617493070003</v>
      </c>
      <c r="D37" s="363">
        <v>5.22132929085</v>
      </c>
      <c r="E37" s="244"/>
    </row>
    <row r="38" spans="1:5" x14ac:dyDescent="0.25">
      <c r="A38" s="362" t="s">
        <v>349</v>
      </c>
      <c r="B38" s="363">
        <v>4.8121760527859996</v>
      </c>
      <c r="C38" s="363">
        <v>4.6852939878399997</v>
      </c>
      <c r="D38" s="363">
        <v>5.0183946893469997</v>
      </c>
      <c r="E38" s="244"/>
    </row>
    <row r="39" spans="1:5" x14ac:dyDescent="0.25">
      <c r="A39" s="362" t="s">
        <v>350</v>
      </c>
      <c r="B39" s="363">
        <v>5.4158121953469998</v>
      </c>
      <c r="C39" s="363">
        <v>5.4096271110930001</v>
      </c>
      <c r="D39" s="363">
        <v>5.4260195538909999</v>
      </c>
      <c r="E39" s="244"/>
    </row>
    <row r="40" spans="1:5" x14ac:dyDescent="0.25">
      <c r="A40" s="362" t="s">
        <v>375</v>
      </c>
      <c r="B40" s="363">
        <v>5.1301503599120002</v>
      </c>
      <c r="C40" s="363">
        <v>5.0263903000710002</v>
      </c>
      <c r="D40" s="363">
        <v>5.3013670308299998</v>
      </c>
      <c r="E40" s="244"/>
    </row>
    <row r="41" spans="1:5" x14ac:dyDescent="0.25">
      <c r="A41" s="362" t="s">
        <v>376</v>
      </c>
      <c r="B41" s="364">
        <v>5.0468742070610002</v>
      </c>
      <c r="C41" s="364">
        <v>5.2307788241009998</v>
      </c>
      <c r="D41" s="364">
        <v>4.7453295084320004</v>
      </c>
      <c r="E41" s="244"/>
    </row>
    <row r="42" spans="1:5" x14ac:dyDescent="0.25">
      <c r="A42" s="362" t="s">
        <v>377</v>
      </c>
      <c r="B42" s="364">
        <v>5.7035109001519997</v>
      </c>
      <c r="C42" s="364">
        <v>5.6604564667249999</v>
      </c>
      <c r="D42" s="364">
        <v>5.775651606496</v>
      </c>
      <c r="E42" s="244"/>
    </row>
    <row r="43" spans="1:5" x14ac:dyDescent="0.25">
      <c r="A43" s="362" t="s">
        <v>378</v>
      </c>
      <c r="B43" s="364">
        <v>5.4379608575729996</v>
      </c>
      <c r="C43" s="364">
        <v>5.1009936288639999</v>
      </c>
      <c r="D43" s="364">
        <v>5.9947300878099998</v>
      </c>
      <c r="E43" s="244"/>
    </row>
    <row r="44" spans="1:5" x14ac:dyDescent="0.25">
      <c r="A44" s="362" t="s">
        <v>379</v>
      </c>
      <c r="B44" s="364">
        <v>5.6968072819269997</v>
      </c>
      <c r="C44" s="364">
        <v>5.7031009121189999</v>
      </c>
      <c r="D44" s="364">
        <v>5.6867919258280004</v>
      </c>
      <c r="E44" s="244"/>
    </row>
    <row r="45" spans="1:5" x14ac:dyDescent="0.25">
      <c r="A45" s="362" t="s">
        <v>380</v>
      </c>
      <c r="B45" s="364">
        <v>5.7022326726420003</v>
      </c>
      <c r="C45" s="364">
        <v>5.9796791370499998</v>
      </c>
      <c r="D45" s="364">
        <v>5.2377877403959996</v>
      </c>
      <c r="E45" s="244"/>
    </row>
    <row r="46" spans="1:5" x14ac:dyDescent="0.25">
      <c r="A46" s="362" t="s">
        <v>381</v>
      </c>
      <c r="B46" s="364">
        <v>5.2813164050520003</v>
      </c>
      <c r="C46" s="364">
        <v>5.5292296689820004</v>
      </c>
      <c r="D46" s="364">
        <v>4.8608523221239999</v>
      </c>
      <c r="E46" s="244"/>
    </row>
    <row r="47" spans="1:5" x14ac:dyDescent="0.25">
      <c r="A47" s="362" t="s">
        <v>382</v>
      </c>
      <c r="B47" s="364">
        <v>4.9377984038229998</v>
      </c>
      <c r="C47" s="364">
        <v>5.2514302306790004</v>
      </c>
      <c r="D47" s="364">
        <v>4.4109456930880002</v>
      </c>
      <c r="E47" s="244"/>
    </row>
    <row r="48" spans="1:5" x14ac:dyDescent="0.25">
      <c r="A48" s="362" t="s">
        <v>365</v>
      </c>
      <c r="B48" s="364">
        <v>5.4254645518749998</v>
      </c>
      <c r="C48" s="364">
        <v>5.6110513758930001</v>
      </c>
      <c r="D48" s="364">
        <v>5.1088214951340003</v>
      </c>
      <c r="E48" s="244"/>
    </row>
    <row r="49" spans="1:5" x14ac:dyDescent="0.25">
      <c r="A49" s="362" t="s">
        <v>366</v>
      </c>
      <c r="B49" s="364">
        <v>5.3777911972080004</v>
      </c>
      <c r="C49" s="364">
        <v>5.5165730701809998</v>
      </c>
      <c r="D49" s="364">
        <v>5.141112247983</v>
      </c>
      <c r="E49" s="244"/>
    </row>
    <row r="50" spans="1:5" x14ac:dyDescent="0.25">
      <c r="A50" s="362" t="s">
        <v>367</v>
      </c>
      <c r="B50" s="364">
        <v>4.614257201309</v>
      </c>
      <c r="C50" s="364">
        <v>4.7137779100720003</v>
      </c>
      <c r="D50" s="364">
        <v>4.4476906516119996</v>
      </c>
      <c r="E50" s="244"/>
    </row>
    <row r="51" spans="1:5" x14ac:dyDescent="0.25">
      <c r="A51" s="362" t="s">
        <v>368</v>
      </c>
      <c r="B51" s="364">
        <v>5.0995782499329998</v>
      </c>
      <c r="C51" s="364">
        <v>5.042340987597</v>
      </c>
      <c r="D51" s="364">
        <v>5.1956806733440004</v>
      </c>
      <c r="E51" s="244"/>
    </row>
    <row r="52" spans="1:5" x14ac:dyDescent="0.25">
      <c r="A52" s="362" t="s">
        <v>383</v>
      </c>
      <c r="B52" s="364">
        <v>5.1979003552209999</v>
      </c>
      <c r="C52" s="364">
        <v>5.2247962324539996</v>
      </c>
      <c r="D52" s="364">
        <v>5.1527113240459999</v>
      </c>
      <c r="E52" s="244"/>
    </row>
    <row r="53" spans="1:5" x14ac:dyDescent="0.25">
      <c r="A53" s="362" t="s">
        <v>384</v>
      </c>
      <c r="B53" s="364">
        <v>5.4205813983729998</v>
      </c>
      <c r="C53" s="364">
        <v>5.2561992937969997</v>
      </c>
      <c r="D53" s="364">
        <v>5.6932113175970001</v>
      </c>
      <c r="E53" s="244"/>
    </row>
    <row r="54" spans="1:5" x14ac:dyDescent="0.25">
      <c r="A54" s="362" t="s">
        <v>385</v>
      </c>
      <c r="B54" s="364">
        <v>5.6246885280340004</v>
      </c>
      <c r="C54" s="364">
        <v>5.4982718681299998</v>
      </c>
      <c r="D54" s="364">
        <v>5.8349204830480002</v>
      </c>
      <c r="E54" s="244"/>
    </row>
    <row r="55" spans="1:5" x14ac:dyDescent="0.25">
      <c r="A55" s="362" t="s">
        <v>386</v>
      </c>
      <c r="B55" s="364">
        <v>5.788584224609</v>
      </c>
      <c r="C55" s="364">
        <v>5.5339286915560004</v>
      </c>
      <c r="D55" s="364">
        <v>6.2154329929539998</v>
      </c>
      <c r="E55" s="244"/>
    </row>
    <row r="56" spans="1:5" x14ac:dyDescent="0.25">
      <c r="A56" s="362" t="s">
        <v>387</v>
      </c>
      <c r="B56" s="364">
        <v>5.6772788615560001</v>
      </c>
      <c r="C56" s="364">
        <v>5.4139360561399998</v>
      </c>
      <c r="D56" s="364">
        <v>6.1072987051230001</v>
      </c>
      <c r="E56" s="244"/>
    </row>
    <row r="57" spans="1:5" x14ac:dyDescent="0.25">
      <c r="A57" s="362" t="s">
        <v>388</v>
      </c>
      <c r="B57" s="364">
        <v>5.0028336247159997</v>
      </c>
      <c r="C57" s="364">
        <v>5.0826030802529996</v>
      </c>
      <c r="D57" s="364">
        <v>4.8779257786899999</v>
      </c>
      <c r="E57" s="244"/>
    </row>
    <row r="58" spans="1:5" x14ac:dyDescent="0.25">
      <c r="A58" s="362" t="s">
        <v>389</v>
      </c>
      <c r="B58" s="364">
        <v>4.9663794521289999</v>
      </c>
      <c r="C58" s="364">
        <v>4.9332641063129996</v>
      </c>
      <c r="D58" s="364">
        <v>5.0197376989920004</v>
      </c>
      <c r="E58" s="244"/>
    </row>
    <row r="59" spans="1:5" x14ac:dyDescent="0.25">
      <c r="A59" s="362" t="s">
        <v>390</v>
      </c>
      <c r="B59" s="364">
        <v>4.5071594586370001</v>
      </c>
      <c r="C59" s="364">
        <v>4.6247607904630001</v>
      </c>
      <c r="D59" s="364">
        <v>4.3169156383359999</v>
      </c>
      <c r="E59" s="244"/>
    </row>
    <row r="60" spans="1:5" x14ac:dyDescent="0.25">
      <c r="A60" s="362" t="s">
        <v>369</v>
      </c>
      <c r="B60" s="364">
        <v>4.8990578931100002</v>
      </c>
      <c r="C60" s="364">
        <v>4.8831844151809998</v>
      </c>
      <c r="D60" s="364">
        <v>4.9252655956</v>
      </c>
      <c r="E60" s="244"/>
    </row>
    <row r="61" spans="1:5" x14ac:dyDescent="0.25">
      <c r="A61" s="362" t="s">
        <v>370</v>
      </c>
      <c r="B61" s="364">
        <v>5.3309113468679996</v>
      </c>
      <c r="C61" s="364">
        <v>5.6225367792550003</v>
      </c>
      <c r="D61" s="364">
        <v>4.849047488199</v>
      </c>
      <c r="E61" s="244"/>
    </row>
    <row r="62" spans="1:5" x14ac:dyDescent="0.25">
      <c r="A62" s="362" t="s">
        <v>391</v>
      </c>
      <c r="B62" s="364">
        <v>4.6220902246420001</v>
      </c>
      <c r="C62" s="364">
        <v>4.7145439983979998</v>
      </c>
      <c r="D62" s="364">
        <v>4.4712359357829996</v>
      </c>
      <c r="E62" s="244"/>
    </row>
    <row r="63" spans="1:5" x14ac:dyDescent="0.25">
      <c r="A63" s="362" t="s">
        <v>392</v>
      </c>
      <c r="B63" s="364">
        <v>4.8649384024420002</v>
      </c>
      <c r="C63" s="364">
        <v>4.8407942337870002</v>
      </c>
      <c r="D63" s="364">
        <v>4.9045358955139999</v>
      </c>
      <c r="E63" s="244"/>
    </row>
    <row r="64" spans="1:5" x14ac:dyDescent="0.25">
      <c r="A64" s="362" t="s">
        <v>393</v>
      </c>
      <c r="B64" s="364">
        <v>4.8261010056979998</v>
      </c>
      <c r="C64" s="364">
        <v>4.7287173831439997</v>
      </c>
      <c r="D64" s="364">
        <v>4.9805555932300001</v>
      </c>
      <c r="E64" s="244"/>
    </row>
    <row r="65" spans="1:5" x14ac:dyDescent="0.25">
      <c r="A65" s="362" t="s">
        <v>394</v>
      </c>
      <c r="B65" s="364">
        <v>4.8083540351170004</v>
      </c>
      <c r="C65" s="364">
        <v>4.7987197939669999</v>
      </c>
      <c r="D65" s="364">
        <v>4.8235860208319998</v>
      </c>
      <c r="E65" s="244"/>
    </row>
    <row r="66" spans="1:5" x14ac:dyDescent="0.25">
      <c r="A66" s="362" t="s">
        <v>395</v>
      </c>
      <c r="B66" s="364">
        <v>5.0155435394980001</v>
      </c>
      <c r="C66" s="364">
        <v>4.9230926053969997</v>
      </c>
      <c r="D66" s="364">
        <v>5.1667198692190004</v>
      </c>
      <c r="E66" s="244"/>
    </row>
    <row r="67" spans="1:5" x14ac:dyDescent="0.25">
      <c r="A67" s="362" t="s">
        <v>396</v>
      </c>
      <c r="B67" s="364">
        <v>5.3916496386850001</v>
      </c>
      <c r="C67" s="364">
        <v>5.3003077256050002</v>
      </c>
      <c r="D67" s="364">
        <v>5.5372510736020004</v>
      </c>
      <c r="E67" s="244"/>
    </row>
    <row r="68" spans="1:5" x14ac:dyDescent="0.25">
      <c r="A68" s="362" t="s">
        <v>397</v>
      </c>
      <c r="B68" s="364">
        <v>5.0132526076649997</v>
      </c>
      <c r="C68" s="364">
        <v>4.7446192827080003</v>
      </c>
      <c r="D68" s="364">
        <v>5.4404710447789997</v>
      </c>
      <c r="E68" s="244"/>
    </row>
    <row r="69" spans="1:5" x14ac:dyDescent="0.25">
      <c r="A69" s="365" t="s">
        <v>142</v>
      </c>
      <c r="B69" s="286"/>
      <c r="C69" s="286"/>
      <c r="D69" s="286"/>
    </row>
    <row r="70" spans="1:5" x14ac:dyDescent="0.25">
      <c r="A70" s="365" t="s">
        <v>143</v>
      </c>
    </row>
    <row r="71" spans="1:5" x14ac:dyDescent="0.25">
      <c r="A71" s="365" t="s">
        <v>144</v>
      </c>
    </row>
    <row r="72" spans="1:5" x14ac:dyDescent="0.25">
      <c r="A72" s="366" t="s">
        <v>398</v>
      </c>
    </row>
  </sheetData>
  <sheetProtection password="DD17" sheet="1" objects="1" scenarios="1" selectLockedCells="1"/>
  <phoneticPr fontId="3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pageSetUpPr fitToPage="1"/>
  </sheetPr>
  <dimension ref="A1:O406"/>
  <sheetViews>
    <sheetView topLeftCell="A347" workbookViewId="0">
      <selection activeCell="M362" sqref="M362"/>
    </sheetView>
  </sheetViews>
  <sheetFormatPr baseColWidth="10" defaultColWidth="10.875" defaultRowHeight="9" x14ac:dyDescent="0.15"/>
  <cols>
    <col min="1" max="1" width="11.875" style="136" customWidth="1"/>
    <col min="2" max="2" width="11" style="136" customWidth="1"/>
    <col min="3" max="3" width="10.875" style="136"/>
    <col min="4" max="4" width="8" style="136" customWidth="1"/>
    <col min="5" max="6" width="9.5" style="136" customWidth="1"/>
    <col min="7" max="7" width="13.375" style="136" customWidth="1"/>
    <col min="8" max="8" width="8.125" style="136" customWidth="1"/>
    <col min="9" max="9" width="11.625" style="136" customWidth="1"/>
    <col min="10" max="16384" width="10.875" style="136"/>
  </cols>
  <sheetData>
    <row r="1" spans="1:14" ht="18.75" x14ac:dyDescent="0.15">
      <c r="A1" s="288" t="s">
        <v>783</v>
      </c>
      <c r="B1" s="284"/>
      <c r="C1" s="249"/>
      <c r="D1" s="249"/>
      <c r="E1" s="249"/>
      <c r="F1" s="249"/>
      <c r="G1" s="249"/>
      <c r="H1" s="249"/>
      <c r="I1" s="249"/>
      <c r="J1" s="249"/>
      <c r="K1" s="249"/>
      <c r="L1" s="249"/>
    </row>
    <row r="2" spans="1:14" ht="12.75" x14ac:dyDescent="0.15">
      <c r="A2" s="283" t="s">
        <v>1371</v>
      </c>
      <c r="B2" s="249"/>
      <c r="C2" s="249"/>
      <c r="D2" s="249"/>
      <c r="E2" s="249"/>
      <c r="F2" s="249"/>
      <c r="G2" s="249"/>
      <c r="H2" s="249"/>
      <c r="I2" s="249"/>
      <c r="J2" s="249"/>
      <c r="K2" s="249"/>
      <c r="L2" s="249"/>
    </row>
    <row r="3" spans="1:14" x14ac:dyDescent="0.15">
      <c r="B3" s="187"/>
      <c r="C3" s="187"/>
      <c r="D3" s="187"/>
      <c r="E3" s="187"/>
      <c r="F3" s="187"/>
      <c r="G3" s="187"/>
      <c r="H3" s="187"/>
      <c r="I3" s="187"/>
      <c r="J3" s="187"/>
      <c r="K3" s="187"/>
      <c r="L3" s="187"/>
    </row>
    <row r="4" spans="1:14" x14ac:dyDescent="0.15">
      <c r="A4" s="187" t="s">
        <v>1005</v>
      </c>
      <c r="B4" s="187"/>
      <c r="C4" s="187"/>
      <c r="D4" s="187"/>
      <c r="E4" s="187"/>
      <c r="F4" s="187"/>
      <c r="G4" s="187"/>
      <c r="H4" s="187"/>
      <c r="I4" s="187"/>
      <c r="J4" s="187"/>
      <c r="K4" s="187"/>
      <c r="L4" s="187"/>
    </row>
    <row r="5" spans="1:14" x14ac:dyDescent="0.15">
      <c r="A5" s="187" t="s">
        <v>400</v>
      </c>
      <c r="B5" s="187"/>
      <c r="C5" s="187"/>
      <c r="D5" s="187"/>
      <c r="E5" s="187"/>
      <c r="F5" s="187"/>
      <c r="G5" s="187"/>
      <c r="H5" s="187"/>
      <c r="I5" s="187"/>
      <c r="J5" s="187"/>
      <c r="K5" s="187"/>
      <c r="L5" s="187"/>
    </row>
    <row r="6" spans="1:14" ht="36" x14ac:dyDescent="0.15">
      <c r="A6" s="186" t="s">
        <v>311</v>
      </c>
      <c r="B6" s="186" t="s">
        <v>624</v>
      </c>
      <c r="C6" s="186" t="s">
        <v>1006</v>
      </c>
      <c r="D6" s="186" t="s">
        <v>1026</v>
      </c>
      <c r="E6" s="186" t="s">
        <v>1017</v>
      </c>
      <c r="F6" s="186" t="s">
        <v>1007</v>
      </c>
      <c r="G6" s="186" t="s">
        <v>1027</v>
      </c>
      <c r="H6" s="186" t="s">
        <v>1008</v>
      </c>
      <c r="I6" s="186" t="s">
        <v>1009</v>
      </c>
      <c r="J6" s="186" t="s">
        <v>1010</v>
      </c>
      <c r="K6" s="186" t="s">
        <v>1011</v>
      </c>
      <c r="L6" s="185"/>
      <c r="N6" s="185"/>
    </row>
    <row r="7" spans="1:14" x14ac:dyDescent="0.15">
      <c r="A7" s="185"/>
      <c r="B7" s="674" t="s">
        <v>1028</v>
      </c>
      <c r="C7" s="674"/>
      <c r="D7" s="674"/>
      <c r="E7" s="674"/>
      <c r="F7" s="674"/>
      <c r="G7" s="674"/>
      <c r="H7" s="674"/>
      <c r="I7" s="674"/>
      <c r="J7" s="674"/>
      <c r="K7" s="674"/>
      <c r="L7" s="185"/>
      <c r="N7" s="185"/>
    </row>
    <row r="8" spans="1:14" hidden="1" x14ac:dyDescent="0.15">
      <c r="A8" s="367">
        <v>2000</v>
      </c>
      <c r="B8" s="180">
        <v>12360951.75</v>
      </c>
      <c r="C8" s="180">
        <v>375918.08333333331</v>
      </c>
      <c r="D8" s="180">
        <v>70621.916666666672</v>
      </c>
      <c r="E8" s="180">
        <v>4397033.916666667</v>
      </c>
      <c r="F8" s="180">
        <v>945558.75</v>
      </c>
      <c r="G8" s="180">
        <v>143014</v>
      </c>
      <c r="H8" s="180">
        <v>2249650</v>
      </c>
      <c r="I8" s="180">
        <v>642771.33333333337</v>
      </c>
      <c r="J8" s="180">
        <v>2286372.4166666665</v>
      </c>
      <c r="K8" s="180">
        <v>1250011.3333333333</v>
      </c>
      <c r="L8" s="180"/>
      <c r="N8" s="194"/>
    </row>
    <row r="9" spans="1:14" hidden="1" x14ac:dyDescent="0.15">
      <c r="A9" s="367" t="s">
        <v>340</v>
      </c>
      <c r="B9" s="188">
        <v>11947373</v>
      </c>
      <c r="C9" s="188">
        <v>385423</v>
      </c>
      <c r="D9" s="188">
        <v>67364</v>
      </c>
      <c r="E9" s="188">
        <v>4268680</v>
      </c>
      <c r="F9" s="188">
        <v>887692</v>
      </c>
      <c r="G9" s="188">
        <v>141288</v>
      </c>
      <c r="H9" s="188">
        <v>2162917</v>
      </c>
      <c r="I9" s="188">
        <v>621576</v>
      </c>
      <c r="J9" s="188">
        <v>2195874</v>
      </c>
      <c r="K9" s="188">
        <v>1216559</v>
      </c>
      <c r="L9" s="188"/>
      <c r="N9" s="194"/>
    </row>
    <row r="10" spans="1:14" hidden="1" x14ac:dyDescent="0.15">
      <c r="A10" s="367" t="s">
        <v>341</v>
      </c>
      <c r="B10" s="188">
        <v>12052911</v>
      </c>
      <c r="C10" s="188">
        <v>384682</v>
      </c>
      <c r="D10" s="188">
        <v>67620</v>
      </c>
      <c r="E10" s="188">
        <v>4311703</v>
      </c>
      <c r="F10" s="188">
        <v>903353</v>
      </c>
      <c r="G10" s="188">
        <v>142314</v>
      </c>
      <c r="H10" s="188">
        <v>2176541</v>
      </c>
      <c r="I10" s="188">
        <v>625125</v>
      </c>
      <c r="J10" s="188">
        <v>2217790</v>
      </c>
      <c r="K10" s="188">
        <v>1223783</v>
      </c>
      <c r="L10" s="188"/>
      <c r="N10" s="194"/>
    </row>
    <row r="11" spans="1:14" hidden="1" x14ac:dyDescent="0.15">
      <c r="A11" s="367" t="s">
        <v>342</v>
      </c>
      <c r="B11" s="188">
        <v>12157801</v>
      </c>
      <c r="C11" s="188">
        <v>380045</v>
      </c>
      <c r="D11" s="188">
        <v>67802</v>
      </c>
      <c r="E11" s="188">
        <v>4352126</v>
      </c>
      <c r="F11" s="188">
        <v>915086</v>
      </c>
      <c r="G11" s="188">
        <v>142777</v>
      </c>
      <c r="H11" s="188">
        <v>2193464</v>
      </c>
      <c r="I11" s="188">
        <v>629537</v>
      </c>
      <c r="J11" s="188">
        <v>2241258</v>
      </c>
      <c r="K11" s="188">
        <v>1235706</v>
      </c>
      <c r="L11" s="188"/>
      <c r="N11" s="194"/>
    </row>
    <row r="12" spans="1:14" hidden="1" x14ac:dyDescent="0.15">
      <c r="A12" s="367" t="s">
        <v>343</v>
      </c>
      <c r="B12" s="188">
        <v>12154717</v>
      </c>
      <c r="C12" s="188">
        <v>377626</v>
      </c>
      <c r="D12" s="188">
        <v>67805</v>
      </c>
      <c r="E12" s="188">
        <v>4346304</v>
      </c>
      <c r="F12" s="188">
        <v>900063</v>
      </c>
      <c r="G12" s="188">
        <v>143826</v>
      </c>
      <c r="H12" s="188">
        <v>2198579</v>
      </c>
      <c r="I12" s="188">
        <v>628962</v>
      </c>
      <c r="J12" s="188">
        <v>2250531</v>
      </c>
      <c r="K12" s="188">
        <v>1241021</v>
      </c>
      <c r="L12" s="188"/>
      <c r="N12" s="194"/>
    </row>
    <row r="13" spans="1:14" hidden="1" x14ac:dyDescent="0.15">
      <c r="A13" s="367" t="s">
        <v>507</v>
      </c>
      <c r="B13" s="188">
        <v>12274902</v>
      </c>
      <c r="C13" s="188">
        <v>378303</v>
      </c>
      <c r="D13" s="188">
        <v>68937</v>
      </c>
      <c r="E13" s="188">
        <v>4396769</v>
      </c>
      <c r="F13" s="188">
        <v>927872</v>
      </c>
      <c r="G13" s="188">
        <v>142486</v>
      </c>
      <c r="H13" s="188">
        <v>2217174</v>
      </c>
      <c r="I13" s="188">
        <v>635869</v>
      </c>
      <c r="J13" s="188">
        <v>2263068</v>
      </c>
      <c r="K13" s="188">
        <v>1244424</v>
      </c>
      <c r="L13" s="188"/>
      <c r="N13" s="194"/>
    </row>
    <row r="14" spans="1:14" hidden="1" x14ac:dyDescent="0.15">
      <c r="A14" s="367" t="s">
        <v>72</v>
      </c>
      <c r="B14" s="188">
        <v>12364318</v>
      </c>
      <c r="C14" s="188">
        <v>378831</v>
      </c>
      <c r="D14" s="188">
        <v>69486</v>
      </c>
      <c r="E14" s="188">
        <v>4411303</v>
      </c>
      <c r="F14" s="188">
        <v>949296</v>
      </c>
      <c r="G14" s="188">
        <v>142245</v>
      </c>
      <c r="H14" s="188">
        <v>2237644</v>
      </c>
      <c r="I14" s="188">
        <v>641348</v>
      </c>
      <c r="J14" s="188">
        <v>2288196</v>
      </c>
      <c r="K14" s="188">
        <v>1245969</v>
      </c>
      <c r="L14" s="188"/>
      <c r="N14" s="194"/>
    </row>
    <row r="15" spans="1:14" hidden="1" x14ac:dyDescent="0.15">
      <c r="A15" s="367" t="s">
        <v>508</v>
      </c>
      <c r="B15" s="188">
        <v>12462032</v>
      </c>
      <c r="C15" s="188">
        <v>367939</v>
      </c>
      <c r="D15" s="188">
        <v>72053</v>
      </c>
      <c r="E15" s="188">
        <v>4449172</v>
      </c>
      <c r="F15" s="188">
        <v>972948</v>
      </c>
      <c r="G15" s="188">
        <v>143978</v>
      </c>
      <c r="H15" s="188">
        <v>2254506</v>
      </c>
      <c r="I15" s="188">
        <v>646787</v>
      </c>
      <c r="J15" s="188">
        <v>2315379</v>
      </c>
      <c r="K15" s="188">
        <v>1239270</v>
      </c>
      <c r="L15" s="188"/>
      <c r="N15" s="194"/>
    </row>
    <row r="16" spans="1:14" hidden="1" x14ac:dyDescent="0.15">
      <c r="A16" s="367" t="s">
        <v>509</v>
      </c>
      <c r="B16" s="188">
        <v>12524584</v>
      </c>
      <c r="C16" s="188">
        <v>371053</v>
      </c>
      <c r="D16" s="188">
        <v>73634</v>
      </c>
      <c r="E16" s="188">
        <v>4453693</v>
      </c>
      <c r="F16" s="188">
        <v>997228</v>
      </c>
      <c r="G16" s="188">
        <v>143346</v>
      </c>
      <c r="H16" s="188">
        <v>2265478</v>
      </c>
      <c r="I16" s="188">
        <v>650342</v>
      </c>
      <c r="J16" s="188">
        <v>2320036</v>
      </c>
      <c r="K16" s="188">
        <v>1249774</v>
      </c>
      <c r="L16" s="188"/>
      <c r="N16" s="194"/>
    </row>
    <row r="17" spans="1:15" hidden="1" x14ac:dyDescent="0.15">
      <c r="A17" s="367" t="s">
        <v>510</v>
      </c>
      <c r="B17" s="188">
        <v>12576097</v>
      </c>
      <c r="C17" s="188">
        <v>374571</v>
      </c>
      <c r="D17" s="188">
        <v>74543</v>
      </c>
      <c r="E17" s="188">
        <v>4464214</v>
      </c>
      <c r="F17" s="188">
        <v>999191</v>
      </c>
      <c r="G17" s="188">
        <v>142805</v>
      </c>
      <c r="H17" s="188">
        <v>2280134</v>
      </c>
      <c r="I17" s="188">
        <v>653996</v>
      </c>
      <c r="J17" s="188">
        <v>2318921</v>
      </c>
      <c r="K17" s="188">
        <v>1267722</v>
      </c>
      <c r="L17" s="188"/>
      <c r="N17" s="194"/>
    </row>
    <row r="18" spans="1:15" hidden="1" x14ac:dyDescent="0.15">
      <c r="A18" s="367" t="s">
        <v>511</v>
      </c>
      <c r="B18" s="188">
        <v>12692400</v>
      </c>
      <c r="C18" s="188">
        <v>374999</v>
      </c>
      <c r="D18" s="188">
        <v>74478</v>
      </c>
      <c r="E18" s="188">
        <v>4502289</v>
      </c>
      <c r="F18" s="188">
        <v>1003720</v>
      </c>
      <c r="G18" s="188">
        <v>143375</v>
      </c>
      <c r="H18" s="188">
        <v>2319874</v>
      </c>
      <c r="I18" s="188">
        <v>658920</v>
      </c>
      <c r="J18" s="188">
        <v>2337299</v>
      </c>
      <c r="K18" s="188">
        <v>1277446</v>
      </c>
      <c r="L18" s="188"/>
      <c r="N18" s="194"/>
    </row>
    <row r="19" spans="1:15" hidden="1" x14ac:dyDescent="0.15">
      <c r="A19" s="367" t="s">
        <v>512</v>
      </c>
      <c r="B19" s="188">
        <v>12737503</v>
      </c>
      <c r="C19" s="188">
        <v>373211</v>
      </c>
      <c r="D19" s="188">
        <v>73521</v>
      </c>
      <c r="E19" s="188">
        <v>4484101</v>
      </c>
      <c r="F19" s="188">
        <v>995999</v>
      </c>
      <c r="G19" s="188">
        <v>143944</v>
      </c>
      <c r="H19" s="188">
        <v>2361183</v>
      </c>
      <c r="I19" s="188">
        <v>663581</v>
      </c>
      <c r="J19" s="188">
        <v>2360730</v>
      </c>
      <c r="K19" s="188">
        <v>1281233</v>
      </c>
      <c r="L19" s="188"/>
      <c r="N19" s="194"/>
    </row>
    <row r="20" spans="1:15" hidden="1" x14ac:dyDescent="0.15">
      <c r="A20" s="367" t="s">
        <v>513</v>
      </c>
      <c r="B20" s="188">
        <v>12386783</v>
      </c>
      <c r="C20" s="188">
        <v>364334</v>
      </c>
      <c r="D20" s="188">
        <v>70220</v>
      </c>
      <c r="E20" s="188">
        <v>4324053</v>
      </c>
      <c r="F20" s="188">
        <v>894257</v>
      </c>
      <c r="G20" s="188">
        <v>143784</v>
      </c>
      <c r="H20" s="188">
        <v>2328306</v>
      </c>
      <c r="I20" s="188">
        <v>657213</v>
      </c>
      <c r="J20" s="188">
        <v>2327387</v>
      </c>
      <c r="K20" s="188">
        <v>1277229</v>
      </c>
      <c r="L20" s="188"/>
      <c r="N20" s="194"/>
    </row>
    <row r="21" spans="1:15" hidden="1" x14ac:dyDescent="0.15">
      <c r="A21" s="367">
        <v>2001</v>
      </c>
      <c r="B21" s="180">
        <v>12380927.666666666</v>
      </c>
      <c r="C21" s="180">
        <v>367535.66666666669</v>
      </c>
      <c r="D21" s="180">
        <v>66768.666666666672</v>
      </c>
      <c r="E21" s="180">
        <v>4171253.0833333335</v>
      </c>
      <c r="F21" s="180">
        <v>934738.25</v>
      </c>
      <c r="G21" s="180">
        <v>145665.5</v>
      </c>
      <c r="H21" s="180">
        <v>2363348.5</v>
      </c>
      <c r="I21" s="180">
        <v>664581.16666666663</v>
      </c>
      <c r="J21" s="180">
        <v>2352550.5</v>
      </c>
      <c r="K21" s="180">
        <v>1314486.3333333333</v>
      </c>
      <c r="L21" s="180"/>
      <c r="N21" s="191"/>
      <c r="O21" s="191"/>
    </row>
    <row r="22" spans="1:15" hidden="1" x14ac:dyDescent="0.15">
      <c r="A22" s="367" t="s">
        <v>344</v>
      </c>
      <c r="B22" s="188">
        <v>12443153</v>
      </c>
      <c r="C22" s="188">
        <v>365421</v>
      </c>
      <c r="D22" s="188">
        <v>69717</v>
      </c>
      <c r="E22" s="188">
        <v>4377556</v>
      </c>
      <c r="F22" s="188">
        <v>914872</v>
      </c>
      <c r="G22" s="188">
        <v>143600</v>
      </c>
      <c r="H22" s="188">
        <v>2305077</v>
      </c>
      <c r="I22" s="188">
        <v>655563</v>
      </c>
      <c r="J22" s="188">
        <v>2332504</v>
      </c>
      <c r="K22" s="188">
        <v>1278843</v>
      </c>
      <c r="L22" s="188"/>
      <c r="N22" s="191"/>
      <c r="O22" s="191"/>
    </row>
    <row r="23" spans="1:15" hidden="1" x14ac:dyDescent="0.15">
      <c r="A23" s="367" t="s">
        <v>345</v>
      </c>
      <c r="B23" s="188">
        <v>12459003</v>
      </c>
      <c r="C23" s="188">
        <v>366241</v>
      </c>
      <c r="D23" s="188">
        <v>67563</v>
      </c>
      <c r="E23" s="188">
        <v>4358060</v>
      </c>
      <c r="F23" s="188">
        <v>920236</v>
      </c>
      <c r="G23" s="188">
        <v>143605</v>
      </c>
      <c r="H23" s="188">
        <v>2314520</v>
      </c>
      <c r="I23" s="188">
        <v>657622</v>
      </c>
      <c r="J23" s="188">
        <v>2340998</v>
      </c>
      <c r="K23" s="188">
        <v>1290158</v>
      </c>
      <c r="L23" s="188"/>
      <c r="N23" s="191"/>
      <c r="O23" s="191"/>
    </row>
    <row r="24" spans="1:15" hidden="1" x14ac:dyDescent="0.15">
      <c r="A24" s="367" t="s">
        <v>346</v>
      </c>
      <c r="B24" s="188">
        <v>12431129</v>
      </c>
      <c r="C24" s="188">
        <v>359514</v>
      </c>
      <c r="D24" s="188">
        <v>66899</v>
      </c>
      <c r="E24" s="188">
        <v>4310875</v>
      </c>
      <c r="F24" s="188">
        <v>921942</v>
      </c>
      <c r="G24" s="188">
        <v>143955</v>
      </c>
      <c r="H24" s="188">
        <v>2323909</v>
      </c>
      <c r="I24" s="188">
        <v>659798</v>
      </c>
      <c r="J24" s="188">
        <v>2343941</v>
      </c>
      <c r="K24" s="188">
        <v>1300296</v>
      </c>
      <c r="L24" s="188"/>
      <c r="N24" s="191"/>
      <c r="O24" s="191"/>
    </row>
    <row r="25" spans="1:15" hidden="1" x14ac:dyDescent="0.15">
      <c r="A25" s="367" t="s">
        <v>252</v>
      </c>
      <c r="B25" s="188">
        <v>12435358</v>
      </c>
      <c r="C25" s="188">
        <v>359436</v>
      </c>
      <c r="D25" s="188">
        <v>66627</v>
      </c>
      <c r="E25" s="188">
        <v>4281573</v>
      </c>
      <c r="F25" s="188">
        <v>919554</v>
      </c>
      <c r="G25" s="188">
        <v>145451</v>
      </c>
      <c r="H25" s="188">
        <v>2336459</v>
      </c>
      <c r="I25" s="188">
        <v>664721</v>
      </c>
      <c r="J25" s="188">
        <v>2353671</v>
      </c>
      <c r="K25" s="188">
        <v>1307866</v>
      </c>
      <c r="L25" s="188"/>
      <c r="N25" s="191"/>
      <c r="O25" s="191"/>
    </row>
    <row r="26" spans="1:15" hidden="1" x14ac:dyDescent="0.15">
      <c r="A26" s="367" t="s">
        <v>253</v>
      </c>
      <c r="B26" s="188">
        <v>12425113</v>
      </c>
      <c r="C26" s="188">
        <v>359508</v>
      </c>
      <c r="D26" s="188">
        <v>66844</v>
      </c>
      <c r="E26" s="188">
        <v>4246274</v>
      </c>
      <c r="F26" s="188">
        <v>931552</v>
      </c>
      <c r="G26" s="188">
        <v>144927</v>
      </c>
      <c r="H26" s="188">
        <v>2345950</v>
      </c>
      <c r="I26" s="188">
        <v>664378</v>
      </c>
      <c r="J26" s="188">
        <v>2354793</v>
      </c>
      <c r="K26" s="188">
        <v>1310887</v>
      </c>
      <c r="L26" s="188"/>
      <c r="N26" s="191"/>
      <c r="O26" s="191"/>
    </row>
    <row r="27" spans="1:15" hidden="1" x14ac:dyDescent="0.15">
      <c r="A27" s="367" t="s">
        <v>254</v>
      </c>
      <c r="B27" s="188">
        <v>12377705</v>
      </c>
      <c r="C27" s="188">
        <v>358885</v>
      </c>
      <c r="D27" s="188">
        <v>65681</v>
      </c>
      <c r="E27" s="188">
        <v>4176325</v>
      </c>
      <c r="F27" s="188">
        <v>944529</v>
      </c>
      <c r="G27" s="188">
        <v>144327</v>
      </c>
      <c r="H27" s="188">
        <v>2355794</v>
      </c>
      <c r="I27" s="188">
        <v>665464</v>
      </c>
      <c r="J27" s="188">
        <v>2356747</v>
      </c>
      <c r="K27" s="188">
        <v>1309953</v>
      </c>
      <c r="L27" s="188"/>
      <c r="N27" s="191"/>
      <c r="O27" s="191"/>
    </row>
    <row r="28" spans="1:15" hidden="1" x14ac:dyDescent="0.15">
      <c r="A28" s="367" t="s">
        <v>255</v>
      </c>
      <c r="B28" s="188">
        <v>12388926</v>
      </c>
      <c r="C28" s="188">
        <v>373487</v>
      </c>
      <c r="D28" s="188">
        <v>65797</v>
      </c>
      <c r="E28" s="188">
        <v>4138888</v>
      </c>
      <c r="F28" s="188">
        <v>957359</v>
      </c>
      <c r="G28" s="188">
        <v>146769</v>
      </c>
      <c r="H28" s="188">
        <v>2368129</v>
      </c>
      <c r="I28" s="188">
        <v>668425</v>
      </c>
      <c r="J28" s="188">
        <v>2370145</v>
      </c>
      <c r="K28" s="188">
        <v>1299927</v>
      </c>
      <c r="L28" s="188"/>
      <c r="N28" s="191"/>
      <c r="O28" s="191"/>
    </row>
    <row r="29" spans="1:15" hidden="1" x14ac:dyDescent="0.15">
      <c r="A29" s="367" t="s">
        <v>256</v>
      </c>
      <c r="B29" s="188">
        <v>12375961</v>
      </c>
      <c r="C29" s="188">
        <v>374748</v>
      </c>
      <c r="D29" s="188">
        <v>65537</v>
      </c>
      <c r="E29" s="188">
        <v>4101613</v>
      </c>
      <c r="F29" s="188">
        <v>965694</v>
      </c>
      <c r="G29" s="188">
        <v>145959</v>
      </c>
      <c r="H29" s="188">
        <v>2376584</v>
      </c>
      <c r="I29" s="188">
        <v>668714</v>
      </c>
      <c r="J29" s="188">
        <v>2363031</v>
      </c>
      <c r="K29" s="188">
        <v>1314081</v>
      </c>
      <c r="L29" s="188"/>
      <c r="N29" s="191"/>
      <c r="O29" s="191"/>
    </row>
    <row r="30" spans="1:15" hidden="1" x14ac:dyDescent="0.15">
      <c r="A30" s="367" t="s">
        <v>257</v>
      </c>
      <c r="B30" s="188">
        <v>12328329</v>
      </c>
      <c r="C30" s="188">
        <v>377955</v>
      </c>
      <c r="D30" s="188">
        <v>66185</v>
      </c>
      <c r="E30" s="188">
        <v>4067949</v>
      </c>
      <c r="F30" s="188">
        <v>950105</v>
      </c>
      <c r="G30" s="188">
        <v>145825</v>
      </c>
      <c r="H30" s="188">
        <v>2378637</v>
      </c>
      <c r="I30" s="188">
        <v>666845</v>
      </c>
      <c r="J30" s="188">
        <v>2346432</v>
      </c>
      <c r="K30" s="188">
        <v>1328396</v>
      </c>
      <c r="L30" s="188"/>
      <c r="N30" s="191"/>
      <c r="O30" s="191"/>
    </row>
    <row r="31" spans="1:15" hidden="1" x14ac:dyDescent="0.15">
      <c r="A31" s="367" t="s">
        <v>258</v>
      </c>
      <c r="B31" s="188">
        <v>12389861</v>
      </c>
      <c r="C31" s="188">
        <v>378068</v>
      </c>
      <c r="D31" s="188">
        <v>67133</v>
      </c>
      <c r="E31" s="188">
        <v>4056257</v>
      </c>
      <c r="F31" s="188">
        <v>965021</v>
      </c>
      <c r="G31" s="188">
        <v>147363</v>
      </c>
      <c r="H31" s="188">
        <v>2408410</v>
      </c>
      <c r="I31" s="188">
        <v>669815</v>
      </c>
      <c r="J31" s="188">
        <v>2355441</v>
      </c>
      <c r="K31" s="188">
        <v>1342353</v>
      </c>
      <c r="L31" s="188"/>
      <c r="N31" s="191"/>
      <c r="O31" s="191"/>
    </row>
    <row r="32" spans="1:15" hidden="1" x14ac:dyDescent="0.15">
      <c r="A32" s="367" t="s">
        <v>259</v>
      </c>
      <c r="B32" s="188">
        <v>12405591</v>
      </c>
      <c r="C32" s="188">
        <v>371860</v>
      </c>
      <c r="D32" s="188">
        <v>67393</v>
      </c>
      <c r="E32" s="188">
        <v>4031767</v>
      </c>
      <c r="F32" s="188">
        <v>957735</v>
      </c>
      <c r="G32" s="188">
        <v>148592</v>
      </c>
      <c r="H32" s="188">
        <v>2439088</v>
      </c>
      <c r="I32" s="188">
        <v>670284</v>
      </c>
      <c r="J32" s="188">
        <v>2369739</v>
      </c>
      <c r="K32" s="188">
        <v>1349133</v>
      </c>
      <c r="L32" s="188"/>
      <c r="N32" s="191"/>
      <c r="O32" s="191"/>
    </row>
    <row r="33" spans="1:15" hidden="1" x14ac:dyDescent="0.15">
      <c r="A33" s="367" t="s">
        <v>260</v>
      </c>
      <c r="B33" s="188">
        <v>12111003</v>
      </c>
      <c r="C33" s="188">
        <v>365305</v>
      </c>
      <c r="D33" s="188">
        <v>65848</v>
      </c>
      <c r="E33" s="188">
        <v>3907900</v>
      </c>
      <c r="F33" s="188">
        <v>868260</v>
      </c>
      <c r="G33" s="188">
        <v>147613</v>
      </c>
      <c r="H33" s="188">
        <v>2407625</v>
      </c>
      <c r="I33" s="188">
        <v>663345</v>
      </c>
      <c r="J33" s="188">
        <v>2343164</v>
      </c>
      <c r="K33" s="188">
        <v>1341943</v>
      </c>
      <c r="L33" s="188"/>
      <c r="N33" s="191"/>
      <c r="O33" s="191"/>
    </row>
    <row r="34" spans="1:15" hidden="1" x14ac:dyDescent="0.15">
      <c r="A34" s="367">
        <v>2002</v>
      </c>
      <c r="B34" s="180">
        <v>12278819</v>
      </c>
      <c r="C34" s="180">
        <v>358067.75</v>
      </c>
      <c r="D34" s="180">
        <v>63889.166666666664</v>
      </c>
      <c r="E34" s="180">
        <v>3950788.5</v>
      </c>
      <c r="F34" s="180">
        <v>926273.25</v>
      </c>
      <c r="G34" s="180">
        <v>149949</v>
      </c>
      <c r="H34" s="180">
        <v>2421352.25</v>
      </c>
      <c r="I34" s="180">
        <v>665791.66666666663</v>
      </c>
      <c r="J34" s="180">
        <v>2375598.1666666665</v>
      </c>
      <c r="K34" s="180">
        <v>1367109.25</v>
      </c>
      <c r="L34" s="180"/>
      <c r="N34" s="191"/>
      <c r="O34" s="191"/>
    </row>
    <row r="35" spans="1:15" hidden="1" x14ac:dyDescent="0.15">
      <c r="A35" s="367" t="s">
        <v>261</v>
      </c>
      <c r="B35" s="188">
        <v>12113012</v>
      </c>
      <c r="C35" s="188">
        <v>364566</v>
      </c>
      <c r="D35" s="188">
        <v>66332</v>
      </c>
      <c r="E35" s="188">
        <v>3937723</v>
      </c>
      <c r="F35" s="188">
        <v>891529</v>
      </c>
      <c r="G35" s="188">
        <v>147440</v>
      </c>
      <c r="H35" s="188">
        <v>2371260</v>
      </c>
      <c r="I35" s="188">
        <v>660904</v>
      </c>
      <c r="J35" s="188">
        <v>2331347</v>
      </c>
      <c r="K35" s="188">
        <v>1341911</v>
      </c>
      <c r="L35" s="188"/>
      <c r="N35" s="191"/>
      <c r="O35" s="191"/>
    </row>
    <row r="36" spans="1:15" hidden="1" x14ac:dyDescent="0.15">
      <c r="A36" s="367" t="s">
        <v>262</v>
      </c>
      <c r="B36" s="188">
        <v>12177830</v>
      </c>
      <c r="C36" s="188">
        <v>363889</v>
      </c>
      <c r="D36" s="188">
        <v>65993</v>
      </c>
      <c r="E36" s="188">
        <v>3956731</v>
      </c>
      <c r="F36" s="188">
        <v>906012</v>
      </c>
      <c r="G36" s="188">
        <v>148373</v>
      </c>
      <c r="H36" s="188">
        <v>2379468</v>
      </c>
      <c r="I36" s="188">
        <v>662660</v>
      </c>
      <c r="J36" s="188">
        <v>2342188</v>
      </c>
      <c r="K36" s="188">
        <v>1352516</v>
      </c>
      <c r="L36" s="188"/>
      <c r="N36" s="191"/>
      <c r="O36" s="191"/>
    </row>
    <row r="37" spans="1:15" hidden="1" x14ac:dyDescent="0.15">
      <c r="A37" s="367" t="s">
        <v>263</v>
      </c>
      <c r="B37" s="188">
        <v>12131978</v>
      </c>
      <c r="C37" s="188">
        <v>356245</v>
      </c>
      <c r="D37" s="188">
        <v>64886</v>
      </c>
      <c r="E37" s="188">
        <v>3934239</v>
      </c>
      <c r="F37" s="188">
        <v>876999</v>
      </c>
      <c r="G37" s="188">
        <v>148873</v>
      </c>
      <c r="H37" s="188">
        <v>2377417</v>
      </c>
      <c r="I37" s="188">
        <v>660065</v>
      </c>
      <c r="J37" s="188">
        <v>2354165</v>
      </c>
      <c r="K37" s="188">
        <v>1359089</v>
      </c>
      <c r="L37" s="188"/>
      <c r="N37" s="191"/>
      <c r="O37" s="191"/>
    </row>
    <row r="38" spans="1:15" hidden="1" x14ac:dyDescent="0.15">
      <c r="A38" s="367" t="s">
        <v>264</v>
      </c>
      <c r="B38" s="188">
        <v>12265697</v>
      </c>
      <c r="C38" s="188">
        <v>355631</v>
      </c>
      <c r="D38" s="188">
        <v>63970</v>
      </c>
      <c r="E38" s="188">
        <v>3992953</v>
      </c>
      <c r="F38" s="188">
        <v>917277</v>
      </c>
      <c r="G38" s="188">
        <v>148861</v>
      </c>
      <c r="H38" s="188">
        <v>2398037</v>
      </c>
      <c r="I38" s="188">
        <v>664374</v>
      </c>
      <c r="J38" s="188">
        <v>2360880</v>
      </c>
      <c r="K38" s="188">
        <v>1363714</v>
      </c>
      <c r="L38" s="188"/>
      <c r="N38" s="191"/>
      <c r="O38" s="191"/>
    </row>
    <row r="39" spans="1:15" hidden="1" x14ac:dyDescent="0.15">
      <c r="A39" s="367" t="s">
        <v>265</v>
      </c>
      <c r="B39" s="188">
        <v>12292391</v>
      </c>
      <c r="C39" s="188">
        <v>352914</v>
      </c>
      <c r="D39" s="188">
        <v>62834</v>
      </c>
      <c r="E39" s="188">
        <v>3997390</v>
      </c>
      <c r="F39" s="188">
        <v>928832</v>
      </c>
      <c r="G39" s="188">
        <v>149321</v>
      </c>
      <c r="H39" s="188">
        <v>2407499</v>
      </c>
      <c r="I39" s="188">
        <v>663877</v>
      </c>
      <c r="J39" s="188">
        <v>2365761</v>
      </c>
      <c r="K39" s="188">
        <v>1363963</v>
      </c>
      <c r="L39" s="188"/>
      <c r="N39" s="191"/>
      <c r="O39" s="191"/>
    </row>
    <row r="40" spans="1:15" hidden="1" x14ac:dyDescent="0.15">
      <c r="A40" s="367" t="s">
        <v>266</v>
      </c>
      <c r="B40" s="188">
        <v>12259279</v>
      </c>
      <c r="C40" s="188">
        <v>351959</v>
      </c>
      <c r="D40" s="188">
        <v>62118</v>
      </c>
      <c r="E40" s="188">
        <v>3960303</v>
      </c>
      <c r="F40" s="188">
        <v>932002</v>
      </c>
      <c r="G40" s="188">
        <v>149268</v>
      </c>
      <c r="H40" s="188">
        <v>2411401</v>
      </c>
      <c r="I40" s="188">
        <v>661437</v>
      </c>
      <c r="J40" s="188">
        <v>2370127</v>
      </c>
      <c r="K40" s="188">
        <v>1360664</v>
      </c>
      <c r="L40" s="188"/>
      <c r="N40" s="191"/>
      <c r="O40" s="191"/>
    </row>
    <row r="41" spans="1:15" hidden="1" x14ac:dyDescent="0.15">
      <c r="A41" s="367" t="s">
        <v>267</v>
      </c>
      <c r="B41" s="188">
        <v>12347046</v>
      </c>
      <c r="C41" s="188">
        <v>357947</v>
      </c>
      <c r="D41" s="188">
        <v>61887</v>
      </c>
      <c r="E41" s="188">
        <v>3977469</v>
      </c>
      <c r="F41" s="188">
        <v>959235</v>
      </c>
      <c r="G41" s="188">
        <v>152013</v>
      </c>
      <c r="H41" s="188">
        <v>2425555</v>
      </c>
      <c r="I41" s="188">
        <v>667602</v>
      </c>
      <c r="J41" s="188">
        <v>2395116</v>
      </c>
      <c r="K41" s="188">
        <v>1350222</v>
      </c>
      <c r="L41" s="188"/>
      <c r="N41" s="191"/>
      <c r="O41" s="191"/>
    </row>
    <row r="42" spans="1:15" hidden="1" x14ac:dyDescent="0.15">
      <c r="A42" s="367" t="s">
        <v>268</v>
      </c>
      <c r="B42" s="188">
        <v>12318626</v>
      </c>
      <c r="C42" s="188">
        <v>356529</v>
      </c>
      <c r="D42" s="188">
        <v>61835</v>
      </c>
      <c r="E42" s="188">
        <v>3950049</v>
      </c>
      <c r="F42" s="188">
        <v>961980</v>
      </c>
      <c r="G42" s="188">
        <v>150741</v>
      </c>
      <c r="H42" s="188">
        <v>2428176</v>
      </c>
      <c r="I42" s="188">
        <v>666945</v>
      </c>
      <c r="J42" s="188">
        <v>2383768</v>
      </c>
      <c r="K42" s="188">
        <v>1358603</v>
      </c>
      <c r="L42" s="188"/>
      <c r="N42" s="191"/>
      <c r="O42" s="191"/>
    </row>
    <row r="43" spans="1:15" hidden="1" x14ac:dyDescent="0.15">
      <c r="A43" s="367" t="s">
        <v>269</v>
      </c>
      <c r="B43" s="188">
        <v>12378760</v>
      </c>
      <c r="C43" s="188">
        <v>363153</v>
      </c>
      <c r="D43" s="188">
        <v>63257</v>
      </c>
      <c r="E43" s="188">
        <v>3967845</v>
      </c>
      <c r="F43" s="188">
        <v>953776</v>
      </c>
      <c r="G43" s="188">
        <v>151081</v>
      </c>
      <c r="H43" s="188">
        <v>2441080</v>
      </c>
      <c r="I43" s="188">
        <v>669567</v>
      </c>
      <c r="J43" s="188">
        <v>2389276</v>
      </c>
      <c r="K43" s="188">
        <v>1379725</v>
      </c>
      <c r="L43" s="188"/>
      <c r="N43" s="191"/>
      <c r="O43" s="191"/>
    </row>
    <row r="44" spans="1:15" hidden="1" x14ac:dyDescent="0.15">
      <c r="A44" s="367" t="s">
        <v>270</v>
      </c>
      <c r="B44" s="188">
        <v>12432801</v>
      </c>
      <c r="C44" s="188">
        <v>361081</v>
      </c>
      <c r="D44" s="188">
        <v>64592</v>
      </c>
      <c r="E44" s="188">
        <v>3971007</v>
      </c>
      <c r="F44" s="188">
        <v>959243</v>
      </c>
      <c r="G44" s="188">
        <v>151176</v>
      </c>
      <c r="H44" s="188">
        <v>2460174</v>
      </c>
      <c r="I44" s="188">
        <v>671611</v>
      </c>
      <c r="J44" s="188">
        <v>2404614</v>
      </c>
      <c r="K44" s="188">
        <v>1389303</v>
      </c>
      <c r="L44" s="188"/>
      <c r="N44" s="191"/>
      <c r="O44" s="191"/>
    </row>
    <row r="45" spans="1:15" hidden="1" x14ac:dyDescent="0.15">
      <c r="A45" s="367" t="s">
        <v>271</v>
      </c>
      <c r="B45" s="188">
        <v>12444624</v>
      </c>
      <c r="C45" s="188">
        <v>359935</v>
      </c>
      <c r="D45" s="188">
        <v>64899</v>
      </c>
      <c r="E45" s="188">
        <v>3940751</v>
      </c>
      <c r="F45" s="188">
        <v>949981</v>
      </c>
      <c r="G45" s="188">
        <v>151312</v>
      </c>
      <c r="H45" s="188">
        <v>2490701</v>
      </c>
      <c r="I45" s="188">
        <v>672320</v>
      </c>
      <c r="J45" s="188">
        <v>2418558</v>
      </c>
      <c r="K45" s="188">
        <v>1396167</v>
      </c>
      <c r="L45" s="188"/>
      <c r="N45" s="191"/>
      <c r="O45" s="191"/>
    </row>
    <row r="46" spans="1:15" hidden="1" x14ac:dyDescent="0.15">
      <c r="A46" s="367" t="s">
        <v>272</v>
      </c>
      <c r="B46" s="188">
        <v>12183784</v>
      </c>
      <c r="C46" s="188">
        <v>352964</v>
      </c>
      <c r="D46" s="188">
        <v>64067</v>
      </c>
      <c r="E46" s="188">
        <v>3823002</v>
      </c>
      <c r="F46" s="188">
        <v>878413</v>
      </c>
      <c r="G46" s="188">
        <v>150929</v>
      </c>
      <c r="H46" s="188">
        <v>2465459</v>
      </c>
      <c r="I46" s="188">
        <v>668138</v>
      </c>
      <c r="J46" s="188">
        <v>2391378</v>
      </c>
      <c r="K46" s="188">
        <v>1389434</v>
      </c>
      <c r="L46" s="188"/>
      <c r="N46" s="191"/>
      <c r="O46" s="191"/>
    </row>
    <row r="47" spans="1:15" hidden="1" x14ac:dyDescent="0.15">
      <c r="A47" s="367">
        <v>2003</v>
      </c>
      <c r="B47" s="180">
        <v>12271808.75</v>
      </c>
      <c r="C47" s="180">
        <v>349510.75</v>
      </c>
      <c r="D47" s="180">
        <v>66975.416666666672</v>
      </c>
      <c r="E47" s="180">
        <v>3800071.8333333335</v>
      </c>
      <c r="F47" s="180">
        <v>945561.41666666663</v>
      </c>
      <c r="G47" s="180">
        <v>152498.08333333334</v>
      </c>
      <c r="H47" s="180">
        <v>2442316.1666666665</v>
      </c>
      <c r="I47" s="180">
        <v>667732.33333333337</v>
      </c>
      <c r="J47" s="180">
        <v>2421081.1666666665</v>
      </c>
      <c r="K47" s="180">
        <v>1426061.5833333333</v>
      </c>
      <c r="L47" s="180"/>
      <c r="N47" s="191"/>
      <c r="O47" s="191"/>
    </row>
    <row r="48" spans="1:15" hidden="1" x14ac:dyDescent="0.15">
      <c r="A48" s="367" t="s">
        <v>172</v>
      </c>
      <c r="B48" s="188">
        <v>12199959</v>
      </c>
      <c r="C48" s="188">
        <v>353922</v>
      </c>
      <c r="D48" s="188">
        <v>66562</v>
      </c>
      <c r="E48" s="188">
        <v>3853932</v>
      </c>
      <c r="F48" s="188">
        <v>904805</v>
      </c>
      <c r="G48" s="188">
        <v>150562</v>
      </c>
      <c r="H48" s="188">
        <v>2428490</v>
      </c>
      <c r="I48" s="188">
        <v>666967</v>
      </c>
      <c r="J48" s="188">
        <v>2380353</v>
      </c>
      <c r="K48" s="188">
        <v>1394366</v>
      </c>
      <c r="L48" s="188"/>
      <c r="N48" s="191"/>
      <c r="O48" s="191"/>
    </row>
    <row r="49" spans="1:15" hidden="1" x14ac:dyDescent="0.15">
      <c r="A49" s="367" t="s">
        <v>173</v>
      </c>
      <c r="B49" s="188">
        <v>12242956</v>
      </c>
      <c r="C49" s="188">
        <v>353750</v>
      </c>
      <c r="D49" s="188">
        <v>67688</v>
      </c>
      <c r="E49" s="188">
        <v>3853384</v>
      </c>
      <c r="F49" s="188">
        <v>916747</v>
      </c>
      <c r="G49" s="188">
        <v>151648</v>
      </c>
      <c r="H49" s="188">
        <v>2432271</v>
      </c>
      <c r="I49" s="188">
        <v>668472</v>
      </c>
      <c r="J49" s="188">
        <v>2393250</v>
      </c>
      <c r="K49" s="188">
        <v>1405746</v>
      </c>
      <c r="L49" s="188"/>
      <c r="N49" s="191"/>
      <c r="O49" s="191"/>
    </row>
    <row r="50" spans="1:15" hidden="1" x14ac:dyDescent="0.15">
      <c r="A50" s="367" t="s">
        <v>174</v>
      </c>
      <c r="B50" s="188">
        <v>12270835</v>
      </c>
      <c r="C50" s="188">
        <v>350021</v>
      </c>
      <c r="D50" s="188">
        <v>68658</v>
      </c>
      <c r="E50" s="188">
        <v>3850207</v>
      </c>
      <c r="F50" s="188">
        <v>925377</v>
      </c>
      <c r="G50" s="188">
        <v>152135</v>
      </c>
      <c r="H50" s="188">
        <v>2438600</v>
      </c>
      <c r="I50" s="188">
        <v>672041</v>
      </c>
      <c r="J50" s="188">
        <v>2401376</v>
      </c>
      <c r="K50" s="188">
        <v>1412420</v>
      </c>
      <c r="L50" s="188"/>
      <c r="N50" s="191"/>
      <c r="O50" s="191"/>
    </row>
    <row r="51" spans="1:15" hidden="1" x14ac:dyDescent="0.15">
      <c r="A51" s="367" t="s">
        <v>175</v>
      </c>
      <c r="B51" s="188">
        <v>12274123</v>
      </c>
      <c r="C51" s="188">
        <v>350053</v>
      </c>
      <c r="D51" s="188">
        <v>68272</v>
      </c>
      <c r="E51" s="188">
        <v>3834772</v>
      </c>
      <c r="F51" s="188">
        <v>927260</v>
      </c>
      <c r="G51" s="188">
        <v>154073</v>
      </c>
      <c r="H51" s="188">
        <v>2437215</v>
      </c>
      <c r="I51" s="188">
        <v>671223</v>
      </c>
      <c r="J51" s="188">
        <v>2414788</v>
      </c>
      <c r="K51" s="188">
        <v>1416467</v>
      </c>
      <c r="L51" s="188"/>
      <c r="N51" s="191"/>
      <c r="O51" s="191"/>
    </row>
    <row r="52" spans="1:15" hidden="1" x14ac:dyDescent="0.15">
      <c r="A52" s="367" t="s">
        <v>176</v>
      </c>
      <c r="B52" s="188">
        <v>12237285</v>
      </c>
      <c r="C52" s="188">
        <v>348208</v>
      </c>
      <c r="D52" s="188">
        <v>67893</v>
      </c>
      <c r="E52" s="188">
        <v>3810974</v>
      </c>
      <c r="F52" s="188">
        <v>935926</v>
      </c>
      <c r="G52" s="188">
        <v>151996</v>
      </c>
      <c r="H52" s="188">
        <v>2439827</v>
      </c>
      <c r="I52" s="188">
        <v>668272</v>
      </c>
      <c r="J52" s="188">
        <v>2405424</v>
      </c>
      <c r="K52" s="188">
        <v>1408765</v>
      </c>
      <c r="L52" s="188"/>
      <c r="N52" s="191"/>
      <c r="O52" s="191"/>
    </row>
    <row r="53" spans="1:15" hidden="1" x14ac:dyDescent="0.15">
      <c r="A53" s="367" t="s">
        <v>177</v>
      </c>
      <c r="B53" s="188">
        <v>12247286</v>
      </c>
      <c r="C53" s="188">
        <v>346651</v>
      </c>
      <c r="D53" s="188">
        <v>67140</v>
      </c>
      <c r="E53" s="188">
        <v>3791913</v>
      </c>
      <c r="F53" s="188">
        <v>955091</v>
      </c>
      <c r="G53" s="188">
        <v>151967</v>
      </c>
      <c r="H53" s="188">
        <v>2442961</v>
      </c>
      <c r="I53" s="188">
        <v>668455</v>
      </c>
      <c r="J53" s="188">
        <v>2412833</v>
      </c>
      <c r="K53" s="188">
        <v>1410275</v>
      </c>
      <c r="L53" s="188"/>
      <c r="N53" s="191"/>
      <c r="O53" s="191"/>
    </row>
    <row r="54" spans="1:15" hidden="1" x14ac:dyDescent="0.15">
      <c r="A54" s="367" t="s">
        <v>178</v>
      </c>
      <c r="B54" s="188">
        <v>12245794</v>
      </c>
      <c r="C54" s="188">
        <v>344732</v>
      </c>
      <c r="D54" s="188">
        <v>66439</v>
      </c>
      <c r="E54" s="188">
        <v>3774677</v>
      </c>
      <c r="F54" s="188">
        <v>970603</v>
      </c>
      <c r="G54" s="188">
        <v>154177</v>
      </c>
      <c r="H54" s="188">
        <v>2448672</v>
      </c>
      <c r="I54" s="188">
        <v>665973</v>
      </c>
      <c r="J54" s="188">
        <v>2427433</v>
      </c>
      <c r="K54" s="188">
        <v>1393088</v>
      </c>
      <c r="L54" s="188"/>
      <c r="N54" s="191"/>
      <c r="O54" s="191"/>
    </row>
    <row r="55" spans="1:15" hidden="1" x14ac:dyDescent="0.15">
      <c r="A55" s="367" t="s">
        <v>179</v>
      </c>
      <c r="B55" s="188">
        <v>12207300</v>
      </c>
      <c r="C55" s="188">
        <v>344999</v>
      </c>
      <c r="D55" s="188">
        <v>64967</v>
      </c>
      <c r="E55" s="188">
        <v>3749048</v>
      </c>
      <c r="F55" s="188">
        <v>967979</v>
      </c>
      <c r="G55" s="188">
        <v>152292</v>
      </c>
      <c r="H55" s="188">
        <v>2417751</v>
      </c>
      <c r="I55" s="188">
        <v>662976</v>
      </c>
      <c r="J55" s="188">
        <v>2416765</v>
      </c>
      <c r="K55" s="188">
        <v>1430523</v>
      </c>
      <c r="L55" s="188"/>
      <c r="N55" s="191"/>
      <c r="O55" s="191"/>
    </row>
    <row r="56" spans="1:15" hidden="1" x14ac:dyDescent="0.15">
      <c r="A56" s="367" t="s">
        <v>180</v>
      </c>
      <c r="B56" s="188">
        <v>12299907</v>
      </c>
      <c r="C56" s="188">
        <v>352762</v>
      </c>
      <c r="D56" s="188">
        <v>66041</v>
      </c>
      <c r="E56" s="188">
        <v>3783203</v>
      </c>
      <c r="F56" s="188">
        <v>972406</v>
      </c>
      <c r="G56" s="188">
        <v>152506</v>
      </c>
      <c r="H56" s="188">
        <v>2427763</v>
      </c>
      <c r="I56" s="188">
        <v>665015</v>
      </c>
      <c r="J56" s="188">
        <v>2428902</v>
      </c>
      <c r="K56" s="188">
        <v>1451309</v>
      </c>
      <c r="L56" s="188"/>
      <c r="N56" s="191"/>
      <c r="O56" s="191"/>
    </row>
    <row r="57" spans="1:15" hidden="1" x14ac:dyDescent="0.15">
      <c r="A57" s="367" t="s">
        <v>181</v>
      </c>
      <c r="B57" s="188">
        <v>12403861</v>
      </c>
      <c r="C57" s="188">
        <v>352264</v>
      </c>
      <c r="D57" s="188">
        <v>66377</v>
      </c>
      <c r="E57" s="188">
        <v>3806143</v>
      </c>
      <c r="F57" s="188">
        <v>990384</v>
      </c>
      <c r="G57" s="188">
        <v>153062</v>
      </c>
      <c r="H57" s="188">
        <v>2453204</v>
      </c>
      <c r="I57" s="188">
        <v>669165</v>
      </c>
      <c r="J57" s="188">
        <v>2454598</v>
      </c>
      <c r="K57" s="188">
        <v>1458664</v>
      </c>
      <c r="L57" s="188"/>
      <c r="N57" s="191"/>
      <c r="O57" s="191"/>
    </row>
    <row r="58" spans="1:15" hidden="1" x14ac:dyDescent="0.15">
      <c r="A58" s="367" t="s">
        <v>182</v>
      </c>
      <c r="B58" s="188">
        <v>12429687</v>
      </c>
      <c r="C58" s="188">
        <v>351762</v>
      </c>
      <c r="D58" s="188">
        <v>67096</v>
      </c>
      <c r="E58" s="188">
        <v>3795195</v>
      </c>
      <c r="F58" s="188">
        <v>977563</v>
      </c>
      <c r="G58" s="188">
        <v>152447</v>
      </c>
      <c r="H58" s="188">
        <v>2480293</v>
      </c>
      <c r="I58" s="188">
        <v>667721</v>
      </c>
      <c r="J58" s="188">
        <v>2469815</v>
      </c>
      <c r="K58" s="188">
        <v>1467795</v>
      </c>
      <c r="L58" s="188"/>
      <c r="N58" s="191"/>
      <c r="O58" s="191"/>
    </row>
    <row r="59" spans="1:15" hidden="1" x14ac:dyDescent="0.15">
      <c r="A59" s="367" t="s">
        <v>183</v>
      </c>
      <c r="B59" s="188">
        <v>12202712</v>
      </c>
      <c r="C59" s="188">
        <v>345005</v>
      </c>
      <c r="D59" s="188">
        <v>66572</v>
      </c>
      <c r="E59" s="188">
        <v>3697414</v>
      </c>
      <c r="F59" s="188">
        <v>902596</v>
      </c>
      <c r="G59" s="188">
        <v>153112</v>
      </c>
      <c r="H59" s="188">
        <v>2460747</v>
      </c>
      <c r="I59" s="188">
        <v>666508</v>
      </c>
      <c r="J59" s="188">
        <v>2447437</v>
      </c>
      <c r="K59" s="188">
        <v>1463321</v>
      </c>
      <c r="L59" s="188"/>
      <c r="N59" s="191"/>
      <c r="O59" s="191"/>
    </row>
    <row r="60" spans="1:15" hidden="1" x14ac:dyDescent="0.15">
      <c r="A60" s="367">
        <v>2004</v>
      </c>
      <c r="B60" s="180">
        <v>12505765.416666666</v>
      </c>
      <c r="C60" s="180">
        <v>350349.16666666669</v>
      </c>
      <c r="D60" s="180">
        <v>68376.583333333328</v>
      </c>
      <c r="E60" s="180">
        <v>3804604.9166666665</v>
      </c>
      <c r="F60" s="180">
        <v>969288.91666666663</v>
      </c>
      <c r="G60" s="180">
        <v>154212.16666666666</v>
      </c>
      <c r="H60" s="180">
        <v>2466784.5833333335</v>
      </c>
      <c r="I60" s="180">
        <v>671927.58333333337</v>
      </c>
      <c r="J60" s="180">
        <v>2520772.6666666665</v>
      </c>
      <c r="K60" s="180">
        <v>1499448.8333333333</v>
      </c>
      <c r="L60" s="180"/>
      <c r="N60" s="191"/>
      <c r="O60" s="191"/>
    </row>
    <row r="61" spans="1:15" hidden="1" x14ac:dyDescent="0.15">
      <c r="A61" s="367" t="s">
        <v>184</v>
      </c>
      <c r="B61" s="188">
        <v>12226882</v>
      </c>
      <c r="C61" s="188">
        <v>344633</v>
      </c>
      <c r="D61" s="188">
        <v>67307</v>
      </c>
      <c r="E61" s="188">
        <v>3737422</v>
      </c>
      <c r="F61" s="188">
        <v>930040</v>
      </c>
      <c r="G61" s="188">
        <v>151414</v>
      </c>
      <c r="H61" s="188">
        <v>2424189</v>
      </c>
      <c r="I61" s="188">
        <v>663817</v>
      </c>
      <c r="J61" s="188">
        <v>2437299</v>
      </c>
      <c r="K61" s="188">
        <v>1470761</v>
      </c>
      <c r="L61" s="188"/>
      <c r="N61" s="191"/>
      <c r="O61" s="191"/>
    </row>
    <row r="62" spans="1:15" hidden="1" x14ac:dyDescent="0.15">
      <c r="A62" s="367" t="s">
        <v>185</v>
      </c>
      <c r="B62" s="188">
        <v>12278735</v>
      </c>
      <c r="C62" s="188">
        <v>344613</v>
      </c>
      <c r="D62" s="188">
        <v>67322</v>
      </c>
      <c r="E62" s="188">
        <v>3755598</v>
      </c>
      <c r="F62" s="188">
        <v>935983</v>
      </c>
      <c r="G62" s="188">
        <v>151564</v>
      </c>
      <c r="H62" s="188">
        <v>2424678</v>
      </c>
      <c r="I62" s="188">
        <v>663732</v>
      </c>
      <c r="J62" s="188">
        <v>2451899</v>
      </c>
      <c r="K62" s="188">
        <v>1483346</v>
      </c>
      <c r="L62" s="188"/>
      <c r="N62" s="191"/>
      <c r="O62" s="191"/>
    </row>
    <row r="63" spans="1:15" hidden="1" x14ac:dyDescent="0.15">
      <c r="A63" s="367" t="s">
        <v>186</v>
      </c>
      <c r="B63" s="188">
        <v>12402556</v>
      </c>
      <c r="C63" s="188">
        <v>344365</v>
      </c>
      <c r="D63" s="188">
        <v>67208</v>
      </c>
      <c r="E63" s="188">
        <v>3791166</v>
      </c>
      <c r="F63" s="188">
        <v>956781</v>
      </c>
      <c r="G63" s="188">
        <v>153646</v>
      </c>
      <c r="H63" s="188">
        <v>2436578</v>
      </c>
      <c r="I63" s="188">
        <v>667728</v>
      </c>
      <c r="J63" s="188">
        <v>2484751</v>
      </c>
      <c r="K63" s="188">
        <v>1500333</v>
      </c>
      <c r="L63" s="188"/>
      <c r="N63" s="191"/>
      <c r="O63" s="191"/>
    </row>
    <row r="64" spans="1:15" hidden="1" x14ac:dyDescent="0.15">
      <c r="A64" s="367" t="s">
        <v>187</v>
      </c>
      <c r="B64" s="188">
        <v>12438923</v>
      </c>
      <c r="C64" s="188">
        <v>344225</v>
      </c>
      <c r="D64" s="188">
        <v>67351</v>
      </c>
      <c r="E64" s="188">
        <v>3804994</v>
      </c>
      <c r="F64" s="188">
        <v>960253</v>
      </c>
      <c r="G64" s="188">
        <v>154541</v>
      </c>
      <c r="H64" s="188">
        <v>2443138</v>
      </c>
      <c r="I64" s="188">
        <v>667916</v>
      </c>
      <c r="J64" s="188">
        <v>2495750</v>
      </c>
      <c r="K64" s="188">
        <v>1500755</v>
      </c>
      <c r="L64" s="188"/>
      <c r="N64" s="191"/>
      <c r="O64" s="191"/>
    </row>
    <row r="65" spans="1:15" hidden="1" x14ac:dyDescent="0.15">
      <c r="A65" s="367" t="s">
        <v>188</v>
      </c>
      <c r="B65" s="188">
        <v>12459177</v>
      </c>
      <c r="C65" s="188">
        <v>343767</v>
      </c>
      <c r="D65" s="188">
        <v>67125</v>
      </c>
      <c r="E65" s="188">
        <v>3817278</v>
      </c>
      <c r="F65" s="188">
        <v>967931</v>
      </c>
      <c r="G65" s="188">
        <v>153342</v>
      </c>
      <c r="H65" s="188">
        <v>2444281</v>
      </c>
      <c r="I65" s="188">
        <v>667388</v>
      </c>
      <c r="J65" s="188">
        <v>2501338</v>
      </c>
      <c r="K65" s="188">
        <v>1496727</v>
      </c>
      <c r="L65" s="188"/>
      <c r="N65" s="191"/>
      <c r="O65" s="191"/>
    </row>
    <row r="66" spans="1:15" hidden="1" x14ac:dyDescent="0.15">
      <c r="A66" s="367" t="s">
        <v>189</v>
      </c>
      <c r="B66" s="188">
        <v>12495186</v>
      </c>
      <c r="C66" s="188">
        <v>341444</v>
      </c>
      <c r="D66" s="188">
        <v>67603</v>
      </c>
      <c r="E66" s="188">
        <v>3814674</v>
      </c>
      <c r="F66" s="188">
        <v>979699</v>
      </c>
      <c r="G66" s="188">
        <v>154348</v>
      </c>
      <c r="H66" s="188">
        <v>2454577</v>
      </c>
      <c r="I66" s="188">
        <v>669225</v>
      </c>
      <c r="J66" s="188">
        <v>2518624</v>
      </c>
      <c r="K66" s="188">
        <v>1494992</v>
      </c>
      <c r="L66" s="188"/>
      <c r="N66" s="191"/>
      <c r="O66" s="191"/>
    </row>
    <row r="67" spans="1:15" hidden="1" x14ac:dyDescent="0.15">
      <c r="A67" s="367" t="s">
        <v>190</v>
      </c>
      <c r="B67" s="188">
        <v>12514838</v>
      </c>
      <c r="C67" s="188">
        <v>352139</v>
      </c>
      <c r="D67" s="188">
        <v>69500</v>
      </c>
      <c r="E67" s="188">
        <v>3808220</v>
      </c>
      <c r="F67" s="188">
        <v>984365</v>
      </c>
      <c r="G67" s="188">
        <v>156201</v>
      </c>
      <c r="H67" s="188">
        <v>2467717</v>
      </c>
      <c r="I67" s="188">
        <v>670082</v>
      </c>
      <c r="J67" s="188">
        <v>2536814</v>
      </c>
      <c r="K67" s="188">
        <v>1469800</v>
      </c>
      <c r="L67" s="188"/>
      <c r="N67" s="191"/>
      <c r="O67" s="191"/>
    </row>
    <row r="68" spans="1:15" hidden="1" x14ac:dyDescent="0.15">
      <c r="A68" s="367" t="s">
        <v>191</v>
      </c>
      <c r="B68" s="188">
        <v>12557703</v>
      </c>
      <c r="C68" s="188">
        <v>354797</v>
      </c>
      <c r="D68" s="188">
        <v>69824</v>
      </c>
      <c r="E68" s="188">
        <v>3819322</v>
      </c>
      <c r="F68" s="188">
        <v>990281</v>
      </c>
      <c r="G68" s="188">
        <v>154691</v>
      </c>
      <c r="H68" s="188">
        <v>2469402</v>
      </c>
      <c r="I68" s="188">
        <v>673824</v>
      </c>
      <c r="J68" s="188">
        <v>2533249</v>
      </c>
      <c r="K68" s="188">
        <v>1492313</v>
      </c>
      <c r="L68" s="188"/>
      <c r="N68" s="191"/>
      <c r="O68" s="191"/>
    </row>
    <row r="69" spans="1:15" hidden="1" x14ac:dyDescent="0.15">
      <c r="A69" s="367" t="s">
        <v>192</v>
      </c>
      <c r="B69" s="188">
        <v>12642046</v>
      </c>
      <c r="C69" s="188">
        <v>361123</v>
      </c>
      <c r="D69" s="188">
        <v>69778</v>
      </c>
      <c r="E69" s="188">
        <v>3842054</v>
      </c>
      <c r="F69" s="188">
        <v>995126</v>
      </c>
      <c r="G69" s="188">
        <v>154670</v>
      </c>
      <c r="H69" s="188">
        <v>2480631</v>
      </c>
      <c r="I69" s="188">
        <v>676881</v>
      </c>
      <c r="J69" s="188">
        <v>2548222</v>
      </c>
      <c r="K69" s="188">
        <v>1513561</v>
      </c>
      <c r="L69" s="188"/>
      <c r="N69" s="191"/>
      <c r="O69" s="191"/>
    </row>
    <row r="70" spans="1:15" hidden="1" x14ac:dyDescent="0.15">
      <c r="A70" s="367" t="s">
        <v>193</v>
      </c>
      <c r="B70" s="188">
        <v>12697518</v>
      </c>
      <c r="C70" s="188">
        <v>359299</v>
      </c>
      <c r="D70" s="188">
        <v>69311</v>
      </c>
      <c r="E70" s="188">
        <v>3846067</v>
      </c>
      <c r="F70" s="188">
        <v>996731</v>
      </c>
      <c r="G70" s="188">
        <v>155654</v>
      </c>
      <c r="H70" s="188">
        <v>2500753</v>
      </c>
      <c r="I70" s="188">
        <v>678576</v>
      </c>
      <c r="J70" s="188">
        <v>2565316</v>
      </c>
      <c r="K70" s="188">
        <v>1525811</v>
      </c>
      <c r="L70" s="188"/>
      <c r="N70" s="191"/>
      <c r="O70" s="191"/>
    </row>
    <row r="71" spans="1:15" hidden="1" x14ac:dyDescent="0.15">
      <c r="A71" s="367" t="s">
        <v>194</v>
      </c>
      <c r="B71" s="188">
        <v>12808194</v>
      </c>
      <c r="C71" s="188">
        <v>360035</v>
      </c>
      <c r="D71" s="188">
        <v>69809</v>
      </c>
      <c r="E71" s="188">
        <v>3864519</v>
      </c>
      <c r="F71" s="188">
        <v>1003114</v>
      </c>
      <c r="G71" s="188">
        <v>155836</v>
      </c>
      <c r="H71" s="188">
        <v>2541006</v>
      </c>
      <c r="I71" s="188">
        <v>684295</v>
      </c>
      <c r="J71" s="188">
        <v>2598365</v>
      </c>
      <c r="K71" s="188">
        <v>1531215</v>
      </c>
      <c r="L71" s="188"/>
      <c r="N71" s="191"/>
      <c r="O71" s="191"/>
    </row>
    <row r="72" spans="1:15" hidden="1" x14ac:dyDescent="0.15">
      <c r="A72" s="367" t="s">
        <v>195</v>
      </c>
      <c r="B72" s="188">
        <v>12547427</v>
      </c>
      <c r="C72" s="188">
        <v>353750</v>
      </c>
      <c r="D72" s="188">
        <v>68381</v>
      </c>
      <c r="E72" s="188">
        <v>3753945</v>
      </c>
      <c r="F72" s="188">
        <v>931163</v>
      </c>
      <c r="G72" s="188">
        <v>154639</v>
      </c>
      <c r="H72" s="188">
        <v>2514465</v>
      </c>
      <c r="I72" s="188">
        <v>679667</v>
      </c>
      <c r="J72" s="188">
        <v>2577645</v>
      </c>
      <c r="K72" s="188">
        <v>1513772</v>
      </c>
      <c r="L72" s="188"/>
      <c r="N72" s="191"/>
      <c r="O72" s="191"/>
    </row>
    <row r="73" spans="1:15" hidden="1" x14ac:dyDescent="0.15">
      <c r="A73" s="367">
        <v>2005</v>
      </c>
      <c r="B73" s="180">
        <v>12892619.333333334</v>
      </c>
      <c r="C73" s="180">
        <v>356276.91666666669</v>
      </c>
      <c r="D73" s="180">
        <v>71166.166666666672</v>
      </c>
      <c r="E73" s="180">
        <v>3841033.75</v>
      </c>
      <c r="F73" s="180">
        <v>1019891.5</v>
      </c>
      <c r="G73" s="180">
        <v>156154.5</v>
      </c>
      <c r="H73" s="180">
        <v>2537650.4166666665</v>
      </c>
      <c r="I73" s="180">
        <v>691829.16666666663</v>
      </c>
      <c r="J73" s="180">
        <v>2672348.4166666665</v>
      </c>
      <c r="K73" s="180">
        <v>1546268.5</v>
      </c>
      <c r="L73" s="180"/>
      <c r="N73" s="191"/>
      <c r="O73" s="191"/>
    </row>
    <row r="74" spans="1:15" hidden="1" x14ac:dyDescent="0.15">
      <c r="A74" s="367" t="s">
        <v>196</v>
      </c>
      <c r="B74" s="188">
        <v>12597195</v>
      </c>
      <c r="C74" s="188">
        <v>357001</v>
      </c>
      <c r="D74" s="188">
        <v>70771</v>
      </c>
      <c r="E74" s="188">
        <v>3805788</v>
      </c>
      <c r="F74" s="188">
        <v>951980</v>
      </c>
      <c r="G74" s="188">
        <v>153944</v>
      </c>
      <c r="H74" s="188">
        <v>2478741</v>
      </c>
      <c r="I74" s="188">
        <v>679384</v>
      </c>
      <c r="J74" s="188">
        <v>2575157</v>
      </c>
      <c r="K74" s="188">
        <v>1524429</v>
      </c>
      <c r="L74" s="188"/>
      <c r="N74" s="191"/>
      <c r="O74" s="191"/>
    </row>
    <row r="75" spans="1:15" hidden="1" x14ac:dyDescent="0.15">
      <c r="A75" s="367" t="s">
        <v>197</v>
      </c>
      <c r="B75" s="188">
        <v>12683368</v>
      </c>
      <c r="C75" s="188">
        <v>359294</v>
      </c>
      <c r="D75" s="188">
        <v>71610</v>
      </c>
      <c r="E75" s="188">
        <v>3826552</v>
      </c>
      <c r="F75" s="188">
        <v>971518</v>
      </c>
      <c r="G75" s="188">
        <v>153454</v>
      </c>
      <c r="H75" s="188">
        <v>2486360</v>
      </c>
      <c r="I75" s="188">
        <v>682471</v>
      </c>
      <c r="J75" s="188">
        <v>2597281</v>
      </c>
      <c r="K75" s="188">
        <v>1534828</v>
      </c>
      <c r="L75" s="188"/>
      <c r="N75" s="191"/>
      <c r="O75" s="191"/>
    </row>
    <row r="76" spans="1:15" hidden="1" x14ac:dyDescent="0.15">
      <c r="A76" s="367" t="s">
        <v>198</v>
      </c>
      <c r="B76" s="188">
        <v>12698817</v>
      </c>
      <c r="C76" s="188">
        <v>356232</v>
      </c>
      <c r="D76" s="188">
        <v>70735</v>
      </c>
      <c r="E76" s="188">
        <v>3830445</v>
      </c>
      <c r="F76" s="188">
        <v>961910</v>
      </c>
      <c r="G76" s="188">
        <v>156027</v>
      </c>
      <c r="H76" s="188">
        <v>2481752</v>
      </c>
      <c r="I76" s="188">
        <v>684339</v>
      </c>
      <c r="J76" s="188">
        <v>2616686</v>
      </c>
      <c r="K76" s="188">
        <v>1540691</v>
      </c>
      <c r="L76" s="188"/>
      <c r="N76" s="191"/>
      <c r="O76" s="191"/>
    </row>
    <row r="77" spans="1:15" hidden="1" x14ac:dyDescent="0.15">
      <c r="A77" s="367" t="s">
        <v>199</v>
      </c>
      <c r="B77" s="188">
        <v>12761967</v>
      </c>
      <c r="C77" s="188">
        <v>354422</v>
      </c>
      <c r="D77" s="188">
        <v>71174</v>
      </c>
      <c r="E77" s="188">
        <v>3838183</v>
      </c>
      <c r="F77" s="188">
        <v>985319</v>
      </c>
      <c r="G77" s="188">
        <v>154598</v>
      </c>
      <c r="H77" s="188">
        <v>2496895</v>
      </c>
      <c r="I77" s="188">
        <v>685529</v>
      </c>
      <c r="J77" s="188">
        <v>2631584</v>
      </c>
      <c r="K77" s="188">
        <v>1544263</v>
      </c>
      <c r="L77" s="188"/>
      <c r="N77" s="191"/>
      <c r="O77" s="191"/>
    </row>
    <row r="78" spans="1:15" hidden="1" x14ac:dyDescent="0.15">
      <c r="A78" s="367" t="s">
        <v>200</v>
      </c>
      <c r="B78" s="188">
        <v>12815890</v>
      </c>
      <c r="C78" s="188">
        <v>354349</v>
      </c>
      <c r="D78" s="188">
        <v>72591</v>
      </c>
      <c r="E78" s="188">
        <v>3844333</v>
      </c>
      <c r="F78" s="188">
        <v>1007468</v>
      </c>
      <c r="G78" s="188">
        <v>154976</v>
      </c>
      <c r="H78" s="188">
        <v>2507354</v>
      </c>
      <c r="I78" s="188">
        <v>687500</v>
      </c>
      <c r="J78" s="188">
        <v>2644503</v>
      </c>
      <c r="K78" s="188">
        <v>1542816</v>
      </c>
      <c r="L78" s="188"/>
      <c r="N78" s="191"/>
      <c r="O78" s="191"/>
    </row>
    <row r="79" spans="1:15" hidden="1" x14ac:dyDescent="0.15">
      <c r="A79" s="367" t="s">
        <v>201</v>
      </c>
      <c r="B79" s="188">
        <v>12865584</v>
      </c>
      <c r="C79" s="188">
        <v>353195</v>
      </c>
      <c r="D79" s="188">
        <v>73022</v>
      </c>
      <c r="E79" s="188">
        <v>3839954</v>
      </c>
      <c r="F79" s="188">
        <v>1025386</v>
      </c>
      <c r="G79" s="188">
        <v>156455</v>
      </c>
      <c r="H79" s="188">
        <v>2520654</v>
      </c>
      <c r="I79" s="188">
        <v>688818</v>
      </c>
      <c r="J79" s="188">
        <v>2667299</v>
      </c>
      <c r="K79" s="188">
        <v>1540801</v>
      </c>
      <c r="L79" s="188"/>
      <c r="N79" s="191"/>
      <c r="O79" s="191"/>
    </row>
    <row r="80" spans="1:15" hidden="1" x14ac:dyDescent="0.15">
      <c r="A80" s="367" t="s">
        <v>202</v>
      </c>
      <c r="B80" s="188">
        <v>12859720</v>
      </c>
      <c r="C80" s="188">
        <v>354058</v>
      </c>
      <c r="D80" s="188">
        <v>72085</v>
      </c>
      <c r="E80" s="188">
        <v>3825649</v>
      </c>
      <c r="F80" s="188">
        <v>1026309</v>
      </c>
      <c r="G80" s="188">
        <v>157789</v>
      </c>
      <c r="H80" s="188">
        <v>2530249</v>
      </c>
      <c r="I80" s="188">
        <v>689483</v>
      </c>
      <c r="J80" s="188">
        <v>2691532</v>
      </c>
      <c r="K80" s="188">
        <v>1512566</v>
      </c>
      <c r="L80" s="188"/>
      <c r="N80" s="191"/>
      <c r="O80" s="191"/>
    </row>
    <row r="81" spans="1:15" hidden="1" x14ac:dyDescent="0.15">
      <c r="A81" s="367" t="s">
        <v>203</v>
      </c>
      <c r="B81" s="188">
        <v>12962686</v>
      </c>
      <c r="C81" s="188">
        <v>356999</v>
      </c>
      <c r="D81" s="188">
        <v>70677</v>
      </c>
      <c r="E81" s="188">
        <v>3844820</v>
      </c>
      <c r="F81" s="188">
        <v>1054421</v>
      </c>
      <c r="G81" s="188">
        <v>157044</v>
      </c>
      <c r="H81" s="188">
        <v>2545791</v>
      </c>
      <c r="I81" s="188">
        <v>695200</v>
      </c>
      <c r="J81" s="188">
        <v>2697223</v>
      </c>
      <c r="K81" s="188">
        <v>1540511</v>
      </c>
      <c r="L81" s="188"/>
      <c r="N81" s="191"/>
      <c r="O81" s="191"/>
    </row>
    <row r="82" spans="1:15" hidden="1" x14ac:dyDescent="0.15">
      <c r="A82" s="367" t="s">
        <v>204</v>
      </c>
      <c r="B82" s="188">
        <v>13057510</v>
      </c>
      <c r="C82" s="188">
        <v>362282</v>
      </c>
      <c r="D82" s="188">
        <v>70800</v>
      </c>
      <c r="E82" s="188">
        <v>3866184</v>
      </c>
      <c r="F82" s="188">
        <v>1061598</v>
      </c>
      <c r="G82" s="188">
        <v>157681</v>
      </c>
      <c r="H82" s="188">
        <v>2564777</v>
      </c>
      <c r="I82" s="188">
        <v>697669</v>
      </c>
      <c r="J82" s="188">
        <v>2710816</v>
      </c>
      <c r="K82" s="188">
        <v>1565703</v>
      </c>
      <c r="L82" s="188"/>
      <c r="N82" s="191"/>
      <c r="O82" s="191"/>
    </row>
    <row r="83" spans="1:15" hidden="1" x14ac:dyDescent="0.15">
      <c r="A83" s="367" t="s">
        <v>205</v>
      </c>
      <c r="B83" s="188">
        <v>13178286</v>
      </c>
      <c r="C83" s="188">
        <v>359187</v>
      </c>
      <c r="D83" s="188">
        <v>70438</v>
      </c>
      <c r="E83" s="188">
        <v>3891329</v>
      </c>
      <c r="F83" s="188">
        <v>1079868</v>
      </c>
      <c r="G83" s="188">
        <v>157072</v>
      </c>
      <c r="H83" s="188">
        <v>2602813</v>
      </c>
      <c r="I83" s="188">
        <v>703134</v>
      </c>
      <c r="J83" s="188">
        <v>2739146</v>
      </c>
      <c r="K83" s="188">
        <v>1575299</v>
      </c>
      <c r="L83" s="188"/>
      <c r="N83" s="191"/>
      <c r="O83" s="191"/>
    </row>
    <row r="84" spans="1:15" hidden="1" x14ac:dyDescent="0.15">
      <c r="A84" s="367" t="s">
        <v>206</v>
      </c>
      <c r="B84" s="188">
        <v>13259108</v>
      </c>
      <c r="C84" s="188">
        <v>357023</v>
      </c>
      <c r="D84" s="188">
        <v>70619</v>
      </c>
      <c r="E84" s="188">
        <v>3898918</v>
      </c>
      <c r="F84" s="188">
        <v>1096990</v>
      </c>
      <c r="G84" s="188">
        <v>157288</v>
      </c>
      <c r="H84" s="188">
        <v>2633180</v>
      </c>
      <c r="I84" s="188">
        <v>707030</v>
      </c>
      <c r="J84" s="188">
        <v>2759770</v>
      </c>
      <c r="K84" s="188">
        <v>1578290</v>
      </c>
      <c r="L84" s="188"/>
      <c r="N84" s="191"/>
      <c r="O84" s="191"/>
    </row>
    <row r="85" spans="1:15" hidden="1" x14ac:dyDescent="0.15">
      <c r="A85" s="367" t="s">
        <v>207</v>
      </c>
      <c r="B85" s="188">
        <v>12971301</v>
      </c>
      <c r="C85" s="188">
        <v>351281</v>
      </c>
      <c r="D85" s="188">
        <v>69472</v>
      </c>
      <c r="E85" s="188">
        <v>3780250</v>
      </c>
      <c r="F85" s="188">
        <v>1015931</v>
      </c>
      <c r="G85" s="188">
        <v>157526</v>
      </c>
      <c r="H85" s="188">
        <v>2603239</v>
      </c>
      <c r="I85" s="188">
        <v>701393</v>
      </c>
      <c r="J85" s="188">
        <v>2737184</v>
      </c>
      <c r="K85" s="188">
        <v>1555025</v>
      </c>
      <c r="L85" s="188"/>
      <c r="N85" s="191"/>
      <c r="O85" s="191"/>
    </row>
    <row r="86" spans="1:15" hidden="1" x14ac:dyDescent="0.15">
      <c r="A86" s="367">
        <v>2006</v>
      </c>
      <c r="B86" s="180">
        <v>13485526.333333334</v>
      </c>
      <c r="C86" s="180">
        <v>350234.66666666669</v>
      </c>
      <c r="D86" s="180">
        <v>75046.75</v>
      </c>
      <c r="E86" s="180">
        <v>3917173.1666666665</v>
      </c>
      <c r="F86" s="180">
        <v>1132751.1666666667</v>
      </c>
      <c r="G86" s="180">
        <v>159474.25</v>
      </c>
      <c r="H86" s="180">
        <v>2646709.0833333335</v>
      </c>
      <c r="I86" s="180">
        <v>723137.58333333337</v>
      </c>
      <c r="J86" s="180">
        <v>2878873.0833333335</v>
      </c>
      <c r="K86" s="180">
        <v>1602126.5833333333</v>
      </c>
      <c r="L86" s="180"/>
      <c r="N86" s="191"/>
      <c r="O86" s="191"/>
    </row>
    <row r="87" spans="1:15" hidden="1" x14ac:dyDescent="0.15">
      <c r="A87" s="367" t="s">
        <v>208</v>
      </c>
      <c r="B87" s="188">
        <v>13061374</v>
      </c>
      <c r="C87" s="188">
        <v>352905</v>
      </c>
      <c r="D87" s="188">
        <v>71316</v>
      </c>
      <c r="E87" s="188">
        <v>3838950</v>
      </c>
      <c r="F87" s="188">
        <v>1051779</v>
      </c>
      <c r="G87" s="188">
        <v>156769</v>
      </c>
      <c r="H87" s="188">
        <v>2568234</v>
      </c>
      <c r="I87" s="188">
        <v>705848</v>
      </c>
      <c r="J87" s="188">
        <v>2744235</v>
      </c>
      <c r="K87" s="188">
        <v>1571338</v>
      </c>
      <c r="L87" s="188"/>
      <c r="N87" s="191"/>
      <c r="O87" s="191"/>
    </row>
    <row r="88" spans="1:15" hidden="1" x14ac:dyDescent="0.15">
      <c r="A88" s="367" t="s">
        <v>209</v>
      </c>
      <c r="B88" s="188">
        <v>13160622</v>
      </c>
      <c r="C88" s="188">
        <v>352155</v>
      </c>
      <c r="D88" s="188">
        <v>72326</v>
      </c>
      <c r="E88" s="188">
        <v>3862093</v>
      </c>
      <c r="F88" s="188">
        <v>1071479</v>
      </c>
      <c r="G88" s="188">
        <v>157419</v>
      </c>
      <c r="H88" s="188">
        <v>2577745</v>
      </c>
      <c r="I88" s="188">
        <v>708995</v>
      </c>
      <c r="J88" s="188">
        <v>2773817</v>
      </c>
      <c r="K88" s="188">
        <v>1584593</v>
      </c>
      <c r="L88" s="188"/>
      <c r="N88" s="191"/>
      <c r="O88" s="191"/>
    </row>
    <row r="89" spans="1:15" hidden="1" x14ac:dyDescent="0.15">
      <c r="A89" s="367" t="s">
        <v>210</v>
      </c>
      <c r="B89" s="188">
        <v>13274374</v>
      </c>
      <c r="C89" s="188">
        <v>351165</v>
      </c>
      <c r="D89" s="188">
        <v>73366</v>
      </c>
      <c r="E89" s="188">
        <v>3886512</v>
      </c>
      <c r="F89" s="188">
        <v>1092469</v>
      </c>
      <c r="G89" s="188">
        <v>158550</v>
      </c>
      <c r="H89" s="188">
        <v>2595021</v>
      </c>
      <c r="I89" s="188">
        <v>714056</v>
      </c>
      <c r="J89" s="188">
        <v>2809219</v>
      </c>
      <c r="K89" s="188">
        <v>1594016</v>
      </c>
      <c r="L89" s="188"/>
      <c r="N89" s="191"/>
      <c r="O89" s="191"/>
    </row>
    <row r="90" spans="1:15" hidden="1" x14ac:dyDescent="0.15">
      <c r="A90" s="367" t="s">
        <v>211</v>
      </c>
      <c r="B90" s="188">
        <v>13295284</v>
      </c>
      <c r="C90" s="188">
        <v>349830</v>
      </c>
      <c r="D90" s="188">
        <v>73999</v>
      </c>
      <c r="E90" s="188">
        <v>3891058</v>
      </c>
      <c r="F90" s="188">
        <v>1088801</v>
      </c>
      <c r="G90" s="188">
        <v>159473</v>
      </c>
      <c r="H90" s="188">
        <v>2597377</v>
      </c>
      <c r="I90" s="188">
        <v>713031</v>
      </c>
      <c r="J90" s="188">
        <v>2824184</v>
      </c>
      <c r="K90" s="188">
        <v>1597531</v>
      </c>
      <c r="L90" s="188"/>
      <c r="N90" s="191"/>
      <c r="O90" s="191"/>
    </row>
    <row r="91" spans="1:15" hidden="1" x14ac:dyDescent="0.15">
      <c r="A91" s="367" t="s">
        <v>212</v>
      </c>
      <c r="B91" s="188">
        <v>13405160</v>
      </c>
      <c r="C91" s="188">
        <v>348706</v>
      </c>
      <c r="D91" s="188">
        <v>76302</v>
      </c>
      <c r="E91" s="188">
        <v>3928479</v>
      </c>
      <c r="F91" s="188">
        <v>1113923</v>
      </c>
      <c r="G91" s="188">
        <v>159050</v>
      </c>
      <c r="H91" s="188">
        <v>2614471</v>
      </c>
      <c r="I91" s="188">
        <v>719182</v>
      </c>
      <c r="J91" s="188">
        <v>2846434</v>
      </c>
      <c r="K91" s="188">
        <v>1598613</v>
      </c>
      <c r="L91" s="188"/>
      <c r="N91" s="191"/>
      <c r="O91" s="191"/>
    </row>
    <row r="92" spans="1:15" hidden="1" x14ac:dyDescent="0.15">
      <c r="A92" s="367" t="s">
        <v>213</v>
      </c>
      <c r="B92" s="188">
        <v>13492447</v>
      </c>
      <c r="C92" s="188">
        <v>348550</v>
      </c>
      <c r="D92" s="188">
        <v>75544</v>
      </c>
      <c r="E92" s="188">
        <v>3935822</v>
      </c>
      <c r="F92" s="188">
        <v>1141015</v>
      </c>
      <c r="G92" s="188">
        <v>159695</v>
      </c>
      <c r="H92" s="188">
        <v>2632804</v>
      </c>
      <c r="I92" s="188">
        <v>722248</v>
      </c>
      <c r="J92" s="188">
        <v>2878743</v>
      </c>
      <c r="K92" s="188">
        <v>1598026</v>
      </c>
      <c r="L92" s="188"/>
      <c r="N92" s="191"/>
      <c r="O92" s="191"/>
    </row>
    <row r="93" spans="1:15" hidden="1" x14ac:dyDescent="0.15">
      <c r="A93" s="367" t="s">
        <v>214</v>
      </c>
      <c r="B93" s="188">
        <v>13545825</v>
      </c>
      <c r="C93" s="188">
        <v>346930</v>
      </c>
      <c r="D93" s="188">
        <v>76014</v>
      </c>
      <c r="E93" s="188">
        <v>3953605</v>
      </c>
      <c r="F93" s="188">
        <v>1159525</v>
      </c>
      <c r="G93" s="188">
        <v>161336</v>
      </c>
      <c r="H93" s="188">
        <v>2650460</v>
      </c>
      <c r="I93" s="188">
        <v>726084</v>
      </c>
      <c r="J93" s="188">
        <v>2902180</v>
      </c>
      <c r="K93" s="188">
        <v>1569691</v>
      </c>
      <c r="L93" s="188"/>
      <c r="N93" s="191"/>
      <c r="O93" s="191"/>
    </row>
    <row r="94" spans="1:15" hidden="1" x14ac:dyDescent="0.15">
      <c r="A94" s="367" t="s">
        <v>215</v>
      </c>
      <c r="B94" s="188">
        <v>13611047</v>
      </c>
      <c r="C94" s="188">
        <v>349214</v>
      </c>
      <c r="D94" s="188">
        <v>76112</v>
      </c>
      <c r="E94" s="188">
        <v>3948949</v>
      </c>
      <c r="F94" s="188">
        <v>1181552</v>
      </c>
      <c r="G94" s="188">
        <v>159878</v>
      </c>
      <c r="H94" s="188">
        <v>2661258</v>
      </c>
      <c r="I94" s="188">
        <v>727938</v>
      </c>
      <c r="J94" s="188">
        <v>2908098</v>
      </c>
      <c r="K94" s="188">
        <v>1598048</v>
      </c>
      <c r="L94" s="188"/>
      <c r="N94" s="191"/>
      <c r="O94" s="191"/>
    </row>
    <row r="95" spans="1:15" hidden="1" x14ac:dyDescent="0.15">
      <c r="A95" s="367" t="s">
        <v>216</v>
      </c>
      <c r="B95" s="188">
        <v>13691932</v>
      </c>
      <c r="C95" s="188">
        <v>354305</v>
      </c>
      <c r="D95" s="188">
        <v>76417</v>
      </c>
      <c r="E95" s="188">
        <v>3955802</v>
      </c>
      <c r="F95" s="188">
        <v>1186887</v>
      </c>
      <c r="G95" s="188">
        <v>159263</v>
      </c>
      <c r="H95" s="188">
        <v>2674304</v>
      </c>
      <c r="I95" s="188">
        <v>730595</v>
      </c>
      <c r="J95" s="188">
        <v>2928042</v>
      </c>
      <c r="K95" s="188">
        <v>1626317</v>
      </c>
      <c r="L95" s="188"/>
      <c r="N95" s="191"/>
      <c r="O95" s="191"/>
    </row>
    <row r="96" spans="1:15" hidden="1" x14ac:dyDescent="0.15">
      <c r="A96" s="367" t="s">
        <v>217</v>
      </c>
      <c r="B96" s="188">
        <v>13816912</v>
      </c>
      <c r="C96" s="188">
        <v>353591</v>
      </c>
      <c r="D96" s="188">
        <v>76873</v>
      </c>
      <c r="E96" s="188">
        <v>3979263</v>
      </c>
      <c r="F96" s="188">
        <v>1204700</v>
      </c>
      <c r="G96" s="188">
        <v>159859</v>
      </c>
      <c r="H96" s="188">
        <v>2712716</v>
      </c>
      <c r="I96" s="188">
        <v>736356</v>
      </c>
      <c r="J96" s="188">
        <v>2961216</v>
      </c>
      <c r="K96" s="188">
        <v>1632338</v>
      </c>
      <c r="L96" s="188"/>
      <c r="N96" s="191"/>
      <c r="O96" s="191"/>
    </row>
    <row r="97" spans="1:15" hidden="1" x14ac:dyDescent="0.15">
      <c r="A97" s="367" t="s">
        <v>218</v>
      </c>
      <c r="B97" s="188">
        <v>13896638</v>
      </c>
      <c r="C97" s="188">
        <v>350385</v>
      </c>
      <c r="D97" s="188">
        <v>77074</v>
      </c>
      <c r="E97" s="188">
        <v>3973273</v>
      </c>
      <c r="F97" s="188">
        <v>1202293</v>
      </c>
      <c r="G97" s="188">
        <v>160637</v>
      </c>
      <c r="H97" s="188">
        <v>2755320</v>
      </c>
      <c r="I97" s="188">
        <v>740245</v>
      </c>
      <c r="J97" s="188">
        <v>2999658</v>
      </c>
      <c r="K97" s="188">
        <v>1637753</v>
      </c>
      <c r="L97" s="188"/>
      <c r="N97" s="191"/>
      <c r="O97" s="191"/>
    </row>
    <row r="98" spans="1:15" hidden="1" x14ac:dyDescent="0.15">
      <c r="A98" s="367" t="s">
        <v>219</v>
      </c>
      <c r="B98" s="188">
        <v>13574701</v>
      </c>
      <c r="C98" s="188">
        <v>345080</v>
      </c>
      <c r="D98" s="188">
        <v>75218</v>
      </c>
      <c r="E98" s="188">
        <v>3852272</v>
      </c>
      <c r="F98" s="188">
        <v>1098591</v>
      </c>
      <c r="G98" s="188">
        <v>161762</v>
      </c>
      <c r="H98" s="188">
        <v>2720799</v>
      </c>
      <c r="I98" s="188">
        <v>733073</v>
      </c>
      <c r="J98" s="188">
        <v>2970651</v>
      </c>
      <c r="K98" s="188">
        <v>1617255</v>
      </c>
      <c r="L98" s="188"/>
      <c r="N98" s="191"/>
      <c r="O98" s="191"/>
    </row>
    <row r="99" spans="1:15" hidden="1" x14ac:dyDescent="0.15">
      <c r="A99" s="367">
        <v>2007</v>
      </c>
      <c r="B99" s="180">
        <v>14046452.666666666</v>
      </c>
      <c r="C99" s="180">
        <v>347401.41666666669</v>
      </c>
      <c r="D99" s="180">
        <v>81587.25</v>
      </c>
      <c r="E99" s="180">
        <v>3947158.5833333335</v>
      </c>
      <c r="F99" s="180">
        <v>1203769.4166666667</v>
      </c>
      <c r="G99" s="180">
        <v>162283</v>
      </c>
      <c r="H99" s="180">
        <v>2762654</v>
      </c>
      <c r="I99" s="180">
        <v>750791.75</v>
      </c>
      <c r="J99" s="180">
        <v>3133940.3333333335</v>
      </c>
      <c r="K99" s="180">
        <v>1656866.9166666667</v>
      </c>
      <c r="L99" s="180"/>
      <c r="N99" s="191"/>
      <c r="O99" s="191"/>
    </row>
    <row r="100" spans="1:15" hidden="1" x14ac:dyDescent="0.15">
      <c r="A100" s="367" t="s">
        <v>220</v>
      </c>
      <c r="B100" s="188">
        <v>13674354</v>
      </c>
      <c r="C100" s="188">
        <v>347638</v>
      </c>
      <c r="D100" s="188">
        <v>77028</v>
      </c>
      <c r="E100" s="188">
        <v>3919710</v>
      </c>
      <c r="F100" s="188">
        <v>1133671</v>
      </c>
      <c r="G100" s="188">
        <v>160475</v>
      </c>
      <c r="H100" s="188">
        <v>2687041</v>
      </c>
      <c r="I100" s="188">
        <v>737153</v>
      </c>
      <c r="J100" s="188">
        <v>2976817</v>
      </c>
      <c r="K100" s="188">
        <v>1634821</v>
      </c>
      <c r="L100" s="188"/>
      <c r="N100" s="191"/>
      <c r="O100" s="191"/>
    </row>
    <row r="101" spans="1:15" hidden="1" x14ac:dyDescent="0.15">
      <c r="A101" s="367" t="s">
        <v>221</v>
      </c>
      <c r="B101" s="188">
        <v>13781095</v>
      </c>
      <c r="C101" s="188">
        <v>348011</v>
      </c>
      <c r="D101" s="188">
        <v>77894</v>
      </c>
      <c r="E101" s="188">
        <v>3939141</v>
      </c>
      <c r="F101" s="188">
        <v>1161292</v>
      </c>
      <c r="G101" s="188">
        <v>161217</v>
      </c>
      <c r="H101" s="188">
        <v>2701682</v>
      </c>
      <c r="I101" s="188">
        <v>740388</v>
      </c>
      <c r="J101" s="188">
        <v>3003288</v>
      </c>
      <c r="K101" s="188">
        <v>1648182</v>
      </c>
      <c r="L101" s="188"/>
      <c r="N101" s="191"/>
      <c r="O101" s="191"/>
    </row>
    <row r="102" spans="1:15" hidden="1" x14ac:dyDescent="0.15">
      <c r="A102" s="367" t="s">
        <v>222</v>
      </c>
      <c r="B102" s="188">
        <v>13848084</v>
      </c>
      <c r="C102" s="188">
        <v>346078</v>
      </c>
      <c r="D102" s="188">
        <v>78567</v>
      </c>
      <c r="E102" s="188">
        <v>3934208</v>
      </c>
      <c r="F102" s="188">
        <v>1171557</v>
      </c>
      <c r="G102" s="188">
        <v>161885</v>
      </c>
      <c r="H102" s="188">
        <v>2706816</v>
      </c>
      <c r="I102" s="188">
        <v>742263</v>
      </c>
      <c r="J102" s="188">
        <v>3049981</v>
      </c>
      <c r="K102" s="188">
        <v>1656729</v>
      </c>
      <c r="L102" s="188"/>
      <c r="N102" s="191"/>
      <c r="O102" s="191"/>
    </row>
    <row r="103" spans="1:15" hidden="1" x14ac:dyDescent="0.15">
      <c r="A103" s="367" t="s">
        <v>223</v>
      </c>
      <c r="B103" s="188">
        <v>13916372</v>
      </c>
      <c r="C103" s="188">
        <v>344654</v>
      </c>
      <c r="D103" s="188">
        <v>79664</v>
      </c>
      <c r="E103" s="188">
        <v>3947820</v>
      </c>
      <c r="F103" s="188">
        <v>1184590</v>
      </c>
      <c r="G103" s="188">
        <v>161351</v>
      </c>
      <c r="H103" s="188">
        <v>2721304</v>
      </c>
      <c r="I103" s="188">
        <v>747065</v>
      </c>
      <c r="J103" s="188">
        <v>3071351</v>
      </c>
      <c r="K103" s="188">
        <v>1658573</v>
      </c>
      <c r="L103" s="188"/>
      <c r="N103" s="191"/>
      <c r="O103" s="191"/>
    </row>
    <row r="104" spans="1:15" hidden="1" x14ac:dyDescent="0.15">
      <c r="A104" s="367" t="s">
        <v>224</v>
      </c>
      <c r="B104" s="188">
        <v>13970424</v>
      </c>
      <c r="C104" s="188">
        <v>344859</v>
      </c>
      <c r="D104" s="188">
        <v>80833</v>
      </c>
      <c r="E104" s="188">
        <v>3953069</v>
      </c>
      <c r="F104" s="188">
        <v>1202333</v>
      </c>
      <c r="G104" s="188">
        <v>161349</v>
      </c>
      <c r="H104" s="188">
        <v>2729911</v>
      </c>
      <c r="I104" s="188">
        <v>749608</v>
      </c>
      <c r="J104" s="188">
        <v>3090210</v>
      </c>
      <c r="K104" s="188">
        <v>1658252</v>
      </c>
      <c r="L104" s="188"/>
      <c r="N104" s="191"/>
      <c r="O104" s="191"/>
    </row>
    <row r="105" spans="1:15" hidden="1" x14ac:dyDescent="0.15">
      <c r="A105" s="367" t="s">
        <v>225</v>
      </c>
      <c r="B105" s="188">
        <v>14017106</v>
      </c>
      <c r="C105" s="188">
        <v>344567</v>
      </c>
      <c r="D105" s="188">
        <v>81640</v>
      </c>
      <c r="E105" s="188">
        <v>3934583</v>
      </c>
      <c r="F105" s="188">
        <v>1218936</v>
      </c>
      <c r="G105" s="188">
        <v>161446</v>
      </c>
      <c r="H105" s="188">
        <v>2744957</v>
      </c>
      <c r="I105" s="188">
        <v>748475</v>
      </c>
      <c r="J105" s="188">
        <v>3127942</v>
      </c>
      <c r="K105" s="188">
        <v>1654560</v>
      </c>
      <c r="L105" s="188"/>
      <c r="N105" s="191"/>
      <c r="O105" s="191"/>
    </row>
    <row r="106" spans="1:15" hidden="1" x14ac:dyDescent="0.15">
      <c r="A106" s="367" t="s">
        <v>226</v>
      </c>
      <c r="B106" s="188">
        <v>14084689</v>
      </c>
      <c r="C106" s="188">
        <v>345390</v>
      </c>
      <c r="D106" s="188">
        <v>82762</v>
      </c>
      <c r="E106" s="188">
        <v>3959135</v>
      </c>
      <c r="F106" s="188">
        <v>1230039</v>
      </c>
      <c r="G106" s="188">
        <v>163697</v>
      </c>
      <c r="H106" s="188">
        <v>2763223</v>
      </c>
      <c r="I106" s="188">
        <v>750980</v>
      </c>
      <c r="J106" s="188">
        <v>3165504</v>
      </c>
      <c r="K106" s="188">
        <v>1623959</v>
      </c>
      <c r="L106" s="188"/>
      <c r="N106" s="191"/>
      <c r="O106" s="191"/>
    </row>
    <row r="107" spans="1:15" hidden="1" x14ac:dyDescent="0.15">
      <c r="A107" s="367" t="s">
        <v>227</v>
      </c>
      <c r="B107" s="188">
        <v>14147786</v>
      </c>
      <c r="C107" s="188">
        <v>346607</v>
      </c>
      <c r="D107" s="188">
        <v>83218</v>
      </c>
      <c r="E107" s="188">
        <v>3961238</v>
      </c>
      <c r="F107" s="188">
        <v>1243717</v>
      </c>
      <c r="G107" s="188">
        <v>162564</v>
      </c>
      <c r="H107" s="188">
        <v>2770313</v>
      </c>
      <c r="I107" s="188">
        <v>754202</v>
      </c>
      <c r="J107" s="188">
        <v>3176210</v>
      </c>
      <c r="K107" s="188">
        <v>1649717</v>
      </c>
      <c r="L107" s="188"/>
      <c r="N107" s="191"/>
      <c r="O107" s="191"/>
    </row>
    <row r="108" spans="1:15" hidden="1" x14ac:dyDescent="0.15">
      <c r="A108" s="367" t="s">
        <v>228</v>
      </c>
      <c r="B108" s="188">
        <v>14207679</v>
      </c>
      <c r="C108" s="188">
        <v>350166</v>
      </c>
      <c r="D108" s="188">
        <v>83924</v>
      </c>
      <c r="E108" s="188">
        <v>3965683</v>
      </c>
      <c r="F108" s="188">
        <v>1240779</v>
      </c>
      <c r="G108" s="188">
        <v>161860</v>
      </c>
      <c r="H108" s="188">
        <v>2780431</v>
      </c>
      <c r="I108" s="188">
        <v>752733</v>
      </c>
      <c r="J108" s="188">
        <v>3198608</v>
      </c>
      <c r="K108" s="188">
        <v>1673495</v>
      </c>
      <c r="L108" s="188"/>
      <c r="N108" s="191"/>
      <c r="O108" s="191"/>
    </row>
    <row r="109" spans="1:15" hidden="1" x14ac:dyDescent="0.15">
      <c r="A109" s="367" t="s">
        <v>229</v>
      </c>
      <c r="B109" s="188">
        <v>14360105</v>
      </c>
      <c r="C109" s="188">
        <v>351565</v>
      </c>
      <c r="D109" s="188">
        <v>84986</v>
      </c>
      <c r="E109" s="188">
        <v>3995260</v>
      </c>
      <c r="F109" s="188">
        <v>1262856</v>
      </c>
      <c r="G109" s="188">
        <v>163211</v>
      </c>
      <c r="H109" s="188">
        <v>2822115</v>
      </c>
      <c r="I109" s="188">
        <v>760639</v>
      </c>
      <c r="J109" s="188">
        <v>3237913</v>
      </c>
      <c r="K109" s="188">
        <v>1681560</v>
      </c>
      <c r="L109" s="188"/>
      <c r="N109" s="191"/>
      <c r="O109" s="191"/>
    </row>
    <row r="110" spans="1:15" hidden="1" x14ac:dyDescent="0.15">
      <c r="A110" s="367" t="s">
        <v>230</v>
      </c>
      <c r="B110" s="188">
        <v>14449651</v>
      </c>
      <c r="C110" s="188">
        <v>351648</v>
      </c>
      <c r="D110" s="188">
        <v>85448</v>
      </c>
      <c r="E110" s="188">
        <v>3981195</v>
      </c>
      <c r="F110" s="188">
        <v>1253990</v>
      </c>
      <c r="G110" s="188">
        <v>163650</v>
      </c>
      <c r="H110" s="188">
        <v>2870173</v>
      </c>
      <c r="I110" s="188">
        <v>764766</v>
      </c>
      <c r="J110" s="188">
        <v>3295124</v>
      </c>
      <c r="K110" s="188">
        <v>1683657</v>
      </c>
      <c r="L110" s="188"/>
      <c r="N110" s="191"/>
      <c r="O110" s="191"/>
    </row>
    <row r="111" spans="1:15" hidden="1" x14ac:dyDescent="0.15">
      <c r="A111" s="367" t="s">
        <v>231</v>
      </c>
      <c r="B111" s="188">
        <v>14100087</v>
      </c>
      <c r="C111" s="188">
        <v>347634</v>
      </c>
      <c r="D111" s="188">
        <v>83083</v>
      </c>
      <c r="E111" s="188">
        <v>3874861</v>
      </c>
      <c r="F111" s="188">
        <v>1141473</v>
      </c>
      <c r="G111" s="188">
        <v>164691</v>
      </c>
      <c r="H111" s="188">
        <v>2853882</v>
      </c>
      <c r="I111" s="188">
        <v>761229</v>
      </c>
      <c r="J111" s="188">
        <v>3214336</v>
      </c>
      <c r="K111" s="188">
        <v>1658898</v>
      </c>
      <c r="L111" s="188"/>
      <c r="N111" s="191"/>
      <c r="O111" s="191"/>
    </row>
    <row r="112" spans="1:15" hidden="1" x14ac:dyDescent="0.15">
      <c r="A112" s="367">
        <v>2008</v>
      </c>
      <c r="B112" s="180">
        <v>14326072</v>
      </c>
      <c r="C112" s="180">
        <v>346770.5</v>
      </c>
      <c r="D112" s="180">
        <v>93926</v>
      </c>
      <c r="E112" s="180">
        <v>3842405.4166666665</v>
      </c>
      <c r="F112" s="180">
        <v>1209536.8333333333</v>
      </c>
      <c r="G112" s="180">
        <v>167377.91666666666</v>
      </c>
      <c r="H112" s="180">
        <v>2864463.75</v>
      </c>
      <c r="I112" s="180">
        <v>769545</v>
      </c>
      <c r="J112" s="180">
        <v>3342020.4166666665</v>
      </c>
      <c r="K112" s="180">
        <v>1690026.1666666667</v>
      </c>
      <c r="L112" s="180"/>
      <c r="N112" s="191"/>
      <c r="O112" s="191"/>
    </row>
    <row r="113" spans="1:15" hidden="1" x14ac:dyDescent="0.15">
      <c r="A113" s="367" t="s">
        <v>273</v>
      </c>
      <c r="B113" s="188">
        <v>14173391</v>
      </c>
      <c r="C113" s="188">
        <v>352695</v>
      </c>
      <c r="D113" s="188">
        <v>85173</v>
      </c>
      <c r="E113" s="188">
        <v>3914659</v>
      </c>
      <c r="F113" s="188">
        <v>1185384</v>
      </c>
      <c r="G113" s="188">
        <v>164089</v>
      </c>
      <c r="H113" s="188">
        <v>2806317</v>
      </c>
      <c r="I113" s="188">
        <v>764231</v>
      </c>
      <c r="J113" s="188">
        <v>3230174</v>
      </c>
      <c r="K113" s="188">
        <v>1670669</v>
      </c>
      <c r="L113" s="188"/>
      <c r="N113" s="191"/>
      <c r="O113" s="191"/>
    </row>
    <row r="114" spans="1:15" hidden="1" x14ac:dyDescent="0.15">
      <c r="A114" s="367" t="s">
        <v>232</v>
      </c>
      <c r="B114" s="188">
        <v>14247806</v>
      </c>
      <c r="C114" s="188">
        <v>352836</v>
      </c>
      <c r="D114" s="188">
        <v>88457</v>
      </c>
      <c r="E114" s="188">
        <v>3917466</v>
      </c>
      <c r="F114" s="188">
        <v>1199704</v>
      </c>
      <c r="G114" s="188">
        <v>164491</v>
      </c>
      <c r="H114" s="188">
        <v>2814573</v>
      </c>
      <c r="I114" s="188">
        <v>766938</v>
      </c>
      <c r="J114" s="188">
        <v>3261994</v>
      </c>
      <c r="K114" s="188">
        <v>1681347</v>
      </c>
      <c r="L114" s="188"/>
      <c r="N114" s="191"/>
      <c r="O114" s="191"/>
    </row>
    <row r="115" spans="1:15" hidden="1" x14ac:dyDescent="0.15">
      <c r="A115" s="367" t="s">
        <v>233</v>
      </c>
      <c r="B115" s="188">
        <v>14253166</v>
      </c>
      <c r="C115" s="188">
        <v>351640</v>
      </c>
      <c r="D115" s="188">
        <v>90738</v>
      </c>
      <c r="E115" s="188">
        <v>3909453</v>
      </c>
      <c r="F115" s="188">
        <v>1189342</v>
      </c>
      <c r="G115" s="188">
        <v>166094</v>
      </c>
      <c r="H115" s="188">
        <v>2814465</v>
      </c>
      <c r="I115" s="188">
        <v>766077</v>
      </c>
      <c r="J115" s="188">
        <v>3274904</v>
      </c>
      <c r="K115" s="188">
        <v>1690453</v>
      </c>
      <c r="L115" s="188"/>
      <c r="N115" s="191"/>
      <c r="O115" s="191"/>
    </row>
    <row r="116" spans="1:15" hidden="1" x14ac:dyDescent="0.15">
      <c r="A116" s="367" t="s">
        <v>234</v>
      </c>
      <c r="B116" s="188">
        <v>14334667</v>
      </c>
      <c r="C116" s="188">
        <v>353931</v>
      </c>
      <c r="D116" s="188">
        <v>92099</v>
      </c>
      <c r="E116" s="188">
        <v>3910000</v>
      </c>
      <c r="F116" s="188">
        <v>1215604</v>
      </c>
      <c r="G116" s="188">
        <v>165752</v>
      </c>
      <c r="H116" s="188">
        <v>2834983</v>
      </c>
      <c r="I116" s="188">
        <v>769293</v>
      </c>
      <c r="J116" s="188">
        <v>3305139</v>
      </c>
      <c r="K116" s="188">
        <v>1687866</v>
      </c>
      <c r="L116" s="188"/>
      <c r="N116" s="191"/>
      <c r="O116" s="191"/>
    </row>
    <row r="117" spans="1:15" hidden="1" x14ac:dyDescent="0.15">
      <c r="A117" s="367" t="s">
        <v>235</v>
      </c>
      <c r="B117" s="188">
        <v>14338395</v>
      </c>
      <c r="C117" s="188">
        <v>351704</v>
      </c>
      <c r="D117" s="188">
        <v>94336</v>
      </c>
      <c r="E117" s="188">
        <v>3884210</v>
      </c>
      <c r="F117" s="188">
        <v>1222166</v>
      </c>
      <c r="G117" s="188">
        <v>165183</v>
      </c>
      <c r="H117" s="188">
        <v>2840313</v>
      </c>
      <c r="I117" s="188">
        <v>767574</v>
      </c>
      <c r="J117" s="188">
        <v>3325008</v>
      </c>
      <c r="K117" s="188">
        <v>1687901</v>
      </c>
      <c r="L117" s="188"/>
      <c r="N117" s="191"/>
      <c r="O117" s="191"/>
    </row>
    <row r="118" spans="1:15" hidden="1" x14ac:dyDescent="0.15">
      <c r="A118" s="367" t="s">
        <v>236</v>
      </c>
      <c r="B118" s="188">
        <v>14389961</v>
      </c>
      <c r="C118" s="188">
        <v>351145</v>
      </c>
      <c r="D118" s="188">
        <v>94454</v>
      </c>
      <c r="E118" s="188">
        <v>3872121</v>
      </c>
      <c r="F118" s="188">
        <v>1229527</v>
      </c>
      <c r="G118" s="188">
        <v>166279</v>
      </c>
      <c r="H118" s="188">
        <v>2845503</v>
      </c>
      <c r="I118" s="188">
        <v>769128</v>
      </c>
      <c r="J118" s="188">
        <v>3380270</v>
      </c>
      <c r="K118" s="188">
        <v>1681534</v>
      </c>
      <c r="L118" s="188"/>
      <c r="N118" s="191"/>
      <c r="O118" s="191"/>
    </row>
    <row r="119" spans="1:15" hidden="1" x14ac:dyDescent="0.15">
      <c r="A119" s="367" t="s">
        <v>237</v>
      </c>
      <c r="B119" s="188">
        <v>14401876</v>
      </c>
      <c r="C119" s="188">
        <v>333990</v>
      </c>
      <c r="D119" s="188">
        <v>96478</v>
      </c>
      <c r="E119" s="188">
        <v>3859195</v>
      </c>
      <c r="F119" s="188">
        <v>1243792</v>
      </c>
      <c r="G119" s="188">
        <v>168905</v>
      </c>
      <c r="H119" s="188">
        <v>2869086</v>
      </c>
      <c r="I119" s="188">
        <v>771804</v>
      </c>
      <c r="J119" s="188">
        <v>3407848</v>
      </c>
      <c r="K119" s="188">
        <v>1650778</v>
      </c>
      <c r="L119" s="188"/>
      <c r="N119" s="191"/>
      <c r="O119" s="191"/>
    </row>
    <row r="120" spans="1:15" hidden="1" x14ac:dyDescent="0.15">
      <c r="A120" s="367" t="s">
        <v>238</v>
      </c>
      <c r="B120" s="188">
        <v>14386527</v>
      </c>
      <c r="C120" s="188">
        <v>324948</v>
      </c>
      <c r="D120" s="188">
        <v>98182</v>
      </c>
      <c r="E120" s="188">
        <v>3838723</v>
      </c>
      <c r="F120" s="188">
        <v>1246647</v>
      </c>
      <c r="G120" s="188">
        <v>168409</v>
      </c>
      <c r="H120" s="188">
        <v>2873400</v>
      </c>
      <c r="I120" s="188">
        <v>771550</v>
      </c>
      <c r="J120" s="188">
        <v>3392224</v>
      </c>
      <c r="K120" s="188">
        <v>1672444</v>
      </c>
      <c r="L120" s="188"/>
      <c r="N120" s="191"/>
      <c r="O120" s="191"/>
    </row>
    <row r="121" spans="1:15" hidden="1" x14ac:dyDescent="0.15">
      <c r="A121" s="367" t="s">
        <v>239</v>
      </c>
      <c r="B121" s="188">
        <v>14440764</v>
      </c>
      <c r="C121" s="188">
        <v>345830</v>
      </c>
      <c r="D121" s="188">
        <v>98841</v>
      </c>
      <c r="E121" s="188">
        <v>3832570</v>
      </c>
      <c r="F121" s="188">
        <v>1240148</v>
      </c>
      <c r="G121" s="188">
        <v>168673</v>
      </c>
      <c r="H121" s="188">
        <v>2887788</v>
      </c>
      <c r="I121" s="188">
        <v>775008</v>
      </c>
      <c r="J121" s="188">
        <v>3384407</v>
      </c>
      <c r="K121" s="188">
        <v>1707499</v>
      </c>
      <c r="L121" s="188"/>
      <c r="N121" s="191"/>
      <c r="O121" s="191"/>
    </row>
    <row r="122" spans="1:15" hidden="1" x14ac:dyDescent="0.15">
      <c r="A122" s="367" t="s">
        <v>240</v>
      </c>
      <c r="B122" s="188">
        <v>14475835</v>
      </c>
      <c r="C122" s="188">
        <v>350499</v>
      </c>
      <c r="D122" s="188">
        <v>96695</v>
      </c>
      <c r="E122" s="188">
        <v>3810258</v>
      </c>
      <c r="F122" s="188">
        <v>1235517</v>
      </c>
      <c r="G122" s="188">
        <v>169192</v>
      </c>
      <c r="H122" s="188">
        <v>2917100</v>
      </c>
      <c r="I122" s="188">
        <v>775345</v>
      </c>
      <c r="J122" s="188">
        <v>3396547</v>
      </c>
      <c r="K122" s="188">
        <v>1724682</v>
      </c>
      <c r="L122" s="188"/>
      <c r="N122" s="191"/>
      <c r="O122" s="191"/>
    </row>
    <row r="123" spans="1:15" hidden="1" x14ac:dyDescent="0.15">
      <c r="A123" s="367" t="s">
        <v>241</v>
      </c>
      <c r="B123" s="188">
        <v>14407924</v>
      </c>
      <c r="C123" s="188">
        <v>348342</v>
      </c>
      <c r="D123" s="188">
        <v>96956</v>
      </c>
      <c r="E123" s="188">
        <v>3743024</v>
      </c>
      <c r="F123" s="188">
        <v>1207181</v>
      </c>
      <c r="G123" s="188">
        <v>169742</v>
      </c>
      <c r="H123" s="188">
        <v>2945929</v>
      </c>
      <c r="I123" s="188">
        <v>772527</v>
      </c>
      <c r="J123" s="188">
        <v>3395794</v>
      </c>
      <c r="K123" s="188">
        <v>1728429</v>
      </c>
      <c r="L123" s="188"/>
      <c r="N123" s="191"/>
      <c r="O123" s="191"/>
    </row>
    <row r="124" spans="1:15" hidden="1" x14ac:dyDescent="0.15">
      <c r="A124" s="367" t="s">
        <v>242</v>
      </c>
      <c r="B124" s="188">
        <v>14062552</v>
      </c>
      <c r="C124" s="188">
        <v>343686</v>
      </c>
      <c r="D124" s="188">
        <v>94703</v>
      </c>
      <c r="E124" s="188">
        <v>3617186</v>
      </c>
      <c r="F124" s="188">
        <v>1099430</v>
      </c>
      <c r="G124" s="188">
        <v>171726</v>
      </c>
      <c r="H124" s="188">
        <v>2924108</v>
      </c>
      <c r="I124" s="188">
        <v>765065</v>
      </c>
      <c r="J124" s="188">
        <v>3349936</v>
      </c>
      <c r="K124" s="188">
        <v>1696712</v>
      </c>
      <c r="L124" s="188"/>
      <c r="N124" s="191"/>
      <c r="O124" s="191"/>
    </row>
    <row r="125" spans="1:15" hidden="1" x14ac:dyDescent="0.15">
      <c r="A125" s="367">
        <v>2009</v>
      </c>
      <c r="B125" s="180">
        <v>13883879</v>
      </c>
      <c r="C125" s="180">
        <v>343885</v>
      </c>
      <c r="D125" s="180">
        <v>99160.833333333328</v>
      </c>
      <c r="E125" s="180">
        <v>3503446</v>
      </c>
      <c r="F125" s="180">
        <v>1103614.3333333333</v>
      </c>
      <c r="G125" s="180">
        <v>160693.58333333334</v>
      </c>
      <c r="H125" s="180">
        <v>2855283.6666666665</v>
      </c>
      <c r="I125" s="180">
        <v>745236.58333333337</v>
      </c>
      <c r="J125" s="180">
        <v>3331720.0833333335</v>
      </c>
      <c r="K125" s="180">
        <v>1740838.9166666667</v>
      </c>
      <c r="L125" s="180"/>
      <c r="N125" s="191"/>
      <c r="O125" s="191"/>
    </row>
    <row r="126" spans="1:15" hidden="1" x14ac:dyDescent="0.15">
      <c r="A126" s="367" t="s">
        <v>243</v>
      </c>
      <c r="B126" s="188">
        <v>13934430</v>
      </c>
      <c r="C126" s="188">
        <v>345690</v>
      </c>
      <c r="D126" s="188">
        <v>94487</v>
      </c>
      <c r="E126" s="188">
        <v>3578522</v>
      </c>
      <c r="F126" s="188">
        <v>1101002</v>
      </c>
      <c r="G126" s="188">
        <v>169910</v>
      </c>
      <c r="H126" s="188">
        <v>2857033</v>
      </c>
      <c r="I126" s="188">
        <v>755751</v>
      </c>
      <c r="J126" s="188">
        <v>3314758</v>
      </c>
      <c r="K126" s="188">
        <v>1717277</v>
      </c>
      <c r="L126" s="188"/>
      <c r="N126" s="191"/>
      <c r="O126" s="191"/>
    </row>
    <row r="127" spans="1:15" hidden="1" x14ac:dyDescent="0.15">
      <c r="A127" s="367" t="s">
        <v>244</v>
      </c>
      <c r="B127" s="188">
        <v>13877247</v>
      </c>
      <c r="C127" s="188">
        <v>349955</v>
      </c>
      <c r="D127" s="188">
        <v>94875</v>
      </c>
      <c r="E127" s="188">
        <v>3531541</v>
      </c>
      <c r="F127" s="188">
        <v>1094168</v>
      </c>
      <c r="G127" s="188">
        <v>170563</v>
      </c>
      <c r="H127" s="188">
        <v>2839141</v>
      </c>
      <c r="I127" s="188">
        <v>752446</v>
      </c>
      <c r="J127" s="188">
        <v>3313702</v>
      </c>
      <c r="K127" s="188">
        <v>1730856</v>
      </c>
      <c r="L127" s="188"/>
      <c r="N127" s="191"/>
      <c r="O127" s="191"/>
    </row>
    <row r="128" spans="1:15" hidden="1" x14ac:dyDescent="0.15">
      <c r="A128" s="367" t="s">
        <v>245</v>
      </c>
      <c r="B128" s="188">
        <v>13880877</v>
      </c>
      <c r="C128" s="188">
        <v>349910</v>
      </c>
      <c r="D128" s="188">
        <v>95376</v>
      </c>
      <c r="E128" s="188">
        <v>3508307</v>
      </c>
      <c r="F128" s="188">
        <v>1101766</v>
      </c>
      <c r="G128" s="188">
        <v>171965</v>
      </c>
      <c r="H128" s="188">
        <v>2838093</v>
      </c>
      <c r="I128" s="188">
        <v>750476</v>
      </c>
      <c r="J128" s="188">
        <v>3322261</v>
      </c>
      <c r="K128" s="188">
        <v>1742723</v>
      </c>
      <c r="L128" s="188"/>
      <c r="N128" s="191"/>
      <c r="O128" s="191"/>
    </row>
    <row r="129" spans="1:15" hidden="1" x14ac:dyDescent="0.15">
      <c r="A129" s="367" t="s">
        <v>246</v>
      </c>
      <c r="B129" s="188">
        <v>13849815</v>
      </c>
      <c r="C129" s="188">
        <v>348645</v>
      </c>
      <c r="D129" s="188">
        <v>96653</v>
      </c>
      <c r="E129" s="188">
        <v>3486886</v>
      </c>
      <c r="F129" s="188">
        <v>1101296</v>
      </c>
      <c r="G129" s="188">
        <v>172534</v>
      </c>
      <c r="H129" s="188">
        <v>2831320</v>
      </c>
      <c r="I129" s="188">
        <v>748235</v>
      </c>
      <c r="J129" s="188">
        <v>3319064</v>
      </c>
      <c r="K129" s="188">
        <v>1745182</v>
      </c>
      <c r="L129" s="188"/>
      <c r="N129" s="191"/>
      <c r="O129" s="191"/>
    </row>
    <row r="130" spans="1:15" hidden="1" x14ac:dyDescent="0.15">
      <c r="A130" s="367" t="s">
        <v>247</v>
      </c>
      <c r="B130" s="188">
        <v>13774518</v>
      </c>
      <c r="C130" s="188">
        <v>347018</v>
      </c>
      <c r="D130" s="188">
        <v>96988</v>
      </c>
      <c r="E130" s="188">
        <v>3461470</v>
      </c>
      <c r="F130" s="188">
        <v>1099014</v>
      </c>
      <c r="G130" s="188">
        <v>171528</v>
      </c>
      <c r="H130" s="188">
        <v>2826340</v>
      </c>
      <c r="I130" s="188">
        <v>740857</v>
      </c>
      <c r="J130" s="188">
        <v>3290314</v>
      </c>
      <c r="K130" s="188">
        <v>1740989</v>
      </c>
      <c r="L130" s="188"/>
      <c r="N130" s="191"/>
      <c r="O130" s="191"/>
    </row>
    <row r="131" spans="1:15" hidden="1" x14ac:dyDescent="0.15">
      <c r="A131" s="367" t="s">
        <v>248</v>
      </c>
      <c r="B131" s="188">
        <v>13793761</v>
      </c>
      <c r="C131" s="188">
        <v>347265</v>
      </c>
      <c r="D131" s="188">
        <v>98786</v>
      </c>
      <c r="E131" s="188">
        <v>3446380</v>
      </c>
      <c r="F131" s="188">
        <v>1113383</v>
      </c>
      <c r="G131" s="188">
        <v>171662</v>
      </c>
      <c r="H131" s="188">
        <v>2829151</v>
      </c>
      <c r="I131" s="188">
        <v>741044</v>
      </c>
      <c r="J131" s="188">
        <v>3300528</v>
      </c>
      <c r="K131" s="188">
        <v>1745562</v>
      </c>
      <c r="L131" s="188"/>
      <c r="N131" s="191"/>
      <c r="O131" s="191"/>
    </row>
    <row r="132" spans="1:15" hidden="1" x14ac:dyDescent="0.15">
      <c r="A132" s="367" t="s">
        <v>249</v>
      </c>
      <c r="B132" s="188">
        <v>13808021</v>
      </c>
      <c r="C132" s="188">
        <v>349335</v>
      </c>
      <c r="D132" s="188">
        <v>100248</v>
      </c>
      <c r="E132" s="188">
        <v>3444868</v>
      </c>
      <c r="F132" s="188">
        <v>1120289</v>
      </c>
      <c r="G132" s="188">
        <v>173982</v>
      </c>
      <c r="H132" s="188">
        <v>2839322</v>
      </c>
      <c r="I132" s="188">
        <v>741064</v>
      </c>
      <c r="J132" s="188">
        <v>3324512</v>
      </c>
      <c r="K132" s="188">
        <v>1714401</v>
      </c>
      <c r="L132" s="188"/>
      <c r="N132" s="191"/>
      <c r="O132" s="191"/>
    </row>
    <row r="133" spans="1:15" hidden="1" x14ac:dyDescent="0.15">
      <c r="A133" s="367" t="s">
        <v>250</v>
      </c>
      <c r="B133" s="188">
        <v>13838930</v>
      </c>
      <c r="C133" s="188">
        <v>336055</v>
      </c>
      <c r="D133" s="188">
        <v>101054</v>
      </c>
      <c r="E133" s="188">
        <v>3467307</v>
      </c>
      <c r="F133" s="188">
        <v>1121296</v>
      </c>
      <c r="G133" s="188">
        <v>172364</v>
      </c>
      <c r="H133" s="188">
        <v>2845787</v>
      </c>
      <c r="I133" s="188">
        <v>738611</v>
      </c>
      <c r="J133" s="188">
        <v>3327722</v>
      </c>
      <c r="K133" s="188">
        <v>1728734</v>
      </c>
      <c r="L133" s="188"/>
      <c r="N133" s="191"/>
      <c r="O133" s="191"/>
    </row>
    <row r="134" spans="1:15" hidden="1" x14ac:dyDescent="0.15">
      <c r="A134" s="367" t="s">
        <v>274</v>
      </c>
      <c r="B134" s="188">
        <v>13900551</v>
      </c>
      <c r="C134" s="188">
        <v>334172</v>
      </c>
      <c r="D134" s="188">
        <v>102698</v>
      </c>
      <c r="E134" s="188">
        <v>3507555</v>
      </c>
      <c r="F134" s="188">
        <v>1109514</v>
      </c>
      <c r="G134" s="188">
        <v>170547</v>
      </c>
      <c r="H134" s="188">
        <v>2851501</v>
      </c>
      <c r="I134" s="188">
        <v>738186</v>
      </c>
      <c r="J134" s="188">
        <v>3331849</v>
      </c>
      <c r="K134" s="188">
        <v>1754529</v>
      </c>
      <c r="L134" s="188"/>
      <c r="N134" s="191"/>
      <c r="O134" s="191"/>
    </row>
    <row r="135" spans="1:15" hidden="1" x14ac:dyDescent="0.15">
      <c r="A135" s="367" t="s">
        <v>139</v>
      </c>
      <c r="B135" s="188">
        <v>13980481</v>
      </c>
      <c r="C135" s="188">
        <v>338729</v>
      </c>
      <c r="D135" s="188">
        <v>103611</v>
      </c>
      <c r="E135" s="188">
        <v>3542603</v>
      </c>
      <c r="F135" s="188">
        <v>1118582</v>
      </c>
      <c r="G135" s="188">
        <v>126467</v>
      </c>
      <c r="H135" s="188">
        <v>2878668</v>
      </c>
      <c r="I135" s="188">
        <v>742148</v>
      </c>
      <c r="J135" s="188">
        <v>3365554</v>
      </c>
      <c r="K135" s="188">
        <v>1764119</v>
      </c>
      <c r="L135" s="188"/>
      <c r="N135" s="191"/>
      <c r="O135" s="191"/>
    </row>
    <row r="136" spans="1:15" hidden="1" x14ac:dyDescent="0.15">
      <c r="A136" s="367" t="s">
        <v>140</v>
      </c>
      <c r="B136" s="188">
        <v>14086636</v>
      </c>
      <c r="C136" s="188">
        <v>339984</v>
      </c>
      <c r="D136" s="188">
        <v>101499</v>
      </c>
      <c r="E136" s="188">
        <v>3561748</v>
      </c>
      <c r="F136" s="188">
        <v>1120490</v>
      </c>
      <c r="G136" s="188">
        <v>127044</v>
      </c>
      <c r="H136" s="188">
        <v>2922022</v>
      </c>
      <c r="I136" s="188">
        <v>746881</v>
      </c>
      <c r="J136" s="188">
        <v>3397102</v>
      </c>
      <c r="K136" s="188">
        <v>1769866</v>
      </c>
      <c r="L136" s="188"/>
      <c r="N136" s="191"/>
      <c r="O136" s="191"/>
    </row>
    <row r="137" spans="1:15" hidden="1" x14ac:dyDescent="0.15">
      <c r="A137" s="367" t="s">
        <v>141</v>
      </c>
      <c r="B137" s="188">
        <v>13881281</v>
      </c>
      <c r="C137" s="188">
        <v>339862</v>
      </c>
      <c r="D137" s="188">
        <v>103655</v>
      </c>
      <c r="E137" s="188">
        <v>3504165</v>
      </c>
      <c r="F137" s="188">
        <v>1042572</v>
      </c>
      <c r="G137" s="188">
        <v>129757</v>
      </c>
      <c r="H137" s="188">
        <v>2905026</v>
      </c>
      <c r="I137" s="188">
        <v>747140</v>
      </c>
      <c r="J137" s="188">
        <v>3373275</v>
      </c>
      <c r="K137" s="188">
        <v>1735829</v>
      </c>
      <c r="L137" s="188"/>
      <c r="N137" s="191"/>
      <c r="O137" s="191"/>
    </row>
    <row r="138" spans="1:15" hidden="1" x14ac:dyDescent="0.15">
      <c r="A138" s="367">
        <v>2010</v>
      </c>
      <c r="B138" s="180">
        <v>14405307.083333334</v>
      </c>
      <c r="C138" s="180">
        <v>346038.83333333331</v>
      </c>
      <c r="D138" s="180">
        <v>103576.41666666667</v>
      </c>
      <c r="E138" s="180">
        <v>3726198.3333333335</v>
      </c>
      <c r="F138" s="180">
        <v>1145453.75</v>
      </c>
      <c r="G138" s="180">
        <v>137087.91666666666</v>
      </c>
      <c r="H138" s="180">
        <v>2950559.5</v>
      </c>
      <c r="I138" s="180">
        <v>756884.91666666663</v>
      </c>
      <c r="J138" s="180">
        <v>3457886.0833333335</v>
      </c>
      <c r="K138" s="180">
        <v>1781621.3333333333</v>
      </c>
      <c r="L138" s="180"/>
      <c r="N138" s="191"/>
      <c r="O138" s="191"/>
    </row>
    <row r="139" spans="1:15" hidden="1" x14ac:dyDescent="0.15">
      <c r="A139" s="367" t="s">
        <v>347</v>
      </c>
      <c r="B139" s="188">
        <v>13916807</v>
      </c>
      <c r="C139" s="188">
        <v>339992</v>
      </c>
      <c r="D139" s="188">
        <v>103135</v>
      </c>
      <c r="E139" s="188">
        <v>3555787</v>
      </c>
      <c r="F139" s="188">
        <v>1062481</v>
      </c>
      <c r="G139" s="188">
        <v>128241</v>
      </c>
      <c r="H139" s="188">
        <v>2864719</v>
      </c>
      <c r="I139" s="188">
        <v>739842</v>
      </c>
      <c r="J139" s="188">
        <v>3369435</v>
      </c>
      <c r="K139" s="188">
        <v>1753175</v>
      </c>
      <c r="L139" s="188"/>
      <c r="N139" s="191"/>
      <c r="O139" s="191"/>
    </row>
    <row r="140" spans="1:15" hidden="1" x14ac:dyDescent="0.15">
      <c r="A140" s="367" t="s">
        <v>348</v>
      </c>
      <c r="B140" s="188">
        <v>14045755</v>
      </c>
      <c r="C140" s="188">
        <v>343072</v>
      </c>
      <c r="D140" s="188">
        <v>104302</v>
      </c>
      <c r="E140" s="188">
        <v>3598861</v>
      </c>
      <c r="F140" s="188">
        <v>1085305</v>
      </c>
      <c r="G140" s="188">
        <v>129862</v>
      </c>
      <c r="H140" s="188">
        <v>2878906</v>
      </c>
      <c r="I140" s="188">
        <v>740676</v>
      </c>
      <c r="J140" s="188">
        <v>3396223</v>
      </c>
      <c r="K140" s="188">
        <v>1768548</v>
      </c>
      <c r="L140" s="188"/>
      <c r="N140" s="191"/>
      <c r="O140" s="191"/>
    </row>
    <row r="141" spans="1:15" hidden="1" x14ac:dyDescent="0.15">
      <c r="A141" s="367" t="s">
        <v>349</v>
      </c>
      <c r="B141" s="188">
        <v>14170780</v>
      </c>
      <c r="C141" s="188">
        <v>342317</v>
      </c>
      <c r="D141" s="188">
        <v>103882</v>
      </c>
      <c r="E141" s="188">
        <v>3637595</v>
      </c>
      <c r="F141" s="188">
        <v>1101936</v>
      </c>
      <c r="G141" s="188">
        <v>133044</v>
      </c>
      <c r="H141" s="188">
        <v>2894759</v>
      </c>
      <c r="I141" s="188">
        <v>749051</v>
      </c>
      <c r="J141" s="188">
        <v>3426863</v>
      </c>
      <c r="K141" s="188">
        <v>1781333</v>
      </c>
      <c r="L141" s="188"/>
      <c r="N141" s="191"/>
      <c r="O141" s="191"/>
    </row>
    <row r="142" spans="1:15" hidden="1" x14ac:dyDescent="0.15">
      <c r="A142" s="367" t="s">
        <v>350</v>
      </c>
      <c r="B142" s="188">
        <v>14263185</v>
      </c>
      <c r="C142" s="188">
        <v>343320</v>
      </c>
      <c r="D142" s="188">
        <v>102343</v>
      </c>
      <c r="E142" s="188">
        <v>3679865</v>
      </c>
      <c r="F142" s="188">
        <v>1127755</v>
      </c>
      <c r="G142" s="188">
        <v>133919</v>
      </c>
      <c r="H142" s="188">
        <v>2906194</v>
      </c>
      <c r="I142" s="188">
        <v>750837</v>
      </c>
      <c r="J142" s="188">
        <v>3436507</v>
      </c>
      <c r="K142" s="188">
        <v>1782445</v>
      </c>
      <c r="L142" s="188"/>
      <c r="N142" s="191"/>
      <c r="O142" s="191"/>
    </row>
    <row r="143" spans="1:15" hidden="1" x14ac:dyDescent="0.15">
      <c r="A143" s="367" t="s">
        <v>375</v>
      </c>
      <c r="B143" s="188">
        <v>14326488</v>
      </c>
      <c r="C143" s="188">
        <v>342043</v>
      </c>
      <c r="D143" s="188">
        <v>101927</v>
      </c>
      <c r="E143" s="188">
        <v>3707545</v>
      </c>
      <c r="F143" s="188">
        <v>1140598</v>
      </c>
      <c r="G143" s="188">
        <v>135137</v>
      </c>
      <c r="H143" s="188">
        <v>2915903</v>
      </c>
      <c r="I143" s="188">
        <v>752262</v>
      </c>
      <c r="J143" s="188">
        <v>3447555</v>
      </c>
      <c r="K143" s="188">
        <v>1783518</v>
      </c>
      <c r="L143" s="188"/>
      <c r="N143" s="191"/>
      <c r="O143" s="191"/>
    </row>
    <row r="144" spans="1:15" hidden="1" x14ac:dyDescent="0.15">
      <c r="A144" s="367" t="s">
        <v>376</v>
      </c>
      <c r="B144" s="188">
        <v>14394654</v>
      </c>
      <c r="C144" s="188">
        <v>342213</v>
      </c>
      <c r="D144" s="188">
        <v>102991</v>
      </c>
      <c r="E144" s="188">
        <v>3731001</v>
      </c>
      <c r="F144" s="188">
        <v>1157802</v>
      </c>
      <c r="G144" s="188">
        <v>136370</v>
      </c>
      <c r="H144" s="188">
        <v>2935970</v>
      </c>
      <c r="I144" s="188">
        <v>753896</v>
      </c>
      <c r="J144" s="188">
        <v>3455709</v>
      </c>
      <c r="K144" s="188">
        <v>1778702</v>
      </c>
      <c r="L144" s="188"/>
      <c r="N144" s="191"/>
      <c r="O144" s="191"/>
    </row>
    <row r="145" spans="1:15" hidden="1" x14ac:dyDescent="0.15">
      <c r="A145" s="367" t="s">
        <v>377</v>
      </c>
      <c r="B145" s="188">
        <v>14440351</v>
      </c>
      <c r="C145" s="188">
        <v>340462</v>
      </c>
      <c r="D145" s="188">
        <v>103309</v>
      </c>
      <c r="E145" s="188">
        <v>3757751</v>
      </c>
      <c r="F145" s="188">
        <v>1156739</v>
      </c>
      <c r="G145" s="188">
        <v>139237</v>
      </c>
      <c r="H145" s="188">
        <v>2956221</v>
      </c>
      <c r="I145" s="188">
        <v>758107</v>
      </c>
      <c r="J145" s="188">
        <v>3483144</v>
      </c>
      <c r="K145" s="188">
        <v>1745381</v>
      </c>
      <c r="L145" s="188"/>
      <c r="N145" s="191"/>
      <c r="O145" s="191"/>
    </row>
    <row r="146" spans="1:15" hidden="1" x14ac:dyDescent="0.15">
      <c r="A146" s="367" t="s">
        <v>378</v>
      </c>
      <c r="B146" s="188">
        <v>14515358</v>
      </c>
      <c r="C146" s="188">
        <v>343024</v>
      </c>
      <c r="D146" s="188">
        <v>102409</v>
      </c>
      <c r="E146" s="188">
        <v>3780858</v>
      </c>
      <c r="F146" s="188">
        <v>1177601</v>
      </c>
      <c r="G146" s="188">
        <v>139797</v>
      </c>
      <c r="H146" s="188">
        <v>2970126</v>
      </c>
      <c r="I146" s="188">
        <v>759713</v>
      </c>
      <c r="J146" s="188">
        <v>3473642</v>
      </c>
      <c r="K146" s="188">
        <v>1768188</v>
      </c>
      <c r="L146" s="188"/>
      <c r="N146" s="191"/>
      <c r="O146" s="191"/>
    </row>
    <row r="147" spans="1:15" hidden="1" x14ac:dyDescent="0.15">
      <c r="A147" s="367" t="s">
        <v>379</v>
      </c>
      <c r="B147" s="188">
        <v>14602764</v>
      </c>
      <c r="C147" s="188">
        <v>350794</v>
      </c>
      <c r="D147" s="188">
        <v>103277</v>
      </c>
      <c r="E147" s="188">
        <v>3806639</v>
      </c>
      <c r="F147" s="188">
        <v>1189240</v>
      </c>
      <c r="G147" s="188">
        <v>140940</v>
      </c>
      <c r="H147" s="188">
        <v>2971887</v>
      </c>
      <c r="I147" s="188">
        <v>762270</v>
      </c>
      <c r="J147" s="188">
        <v>3477925</v>
      </c>
      <c r="K147" s="188">
        <v>1799792</v>
      </c>
      <c r="L147" s="188"/>
      <c r="N147" s="191"/>
      <c r="O147" s="191"/>
    </row>
    <row r="148" spans="1:15" hidden="1" x14ac:dyDescent="0.15">
      <c r="A148" s="367" t="s">
        <v>380</v>
      </c>
      <c r="B148" s="188">
        <v>14732170</v>
      </c>
      <c r="C148" s="188">
        <v>354197</v>
      </c>
      <c r="D148" s="188">
        <v>104305</v>
      </c>
      <c r="E148" s="188">
        <v>3832930</v>
      </c>
      <c r="F148" s="188">
        <v>1206860</v>
      </c>
      <c r="G148" s="188">
        <v>142257</v>
      </c>
      <c r="H148" s="188">
        <v>3010022</v>
      </c>
      <c r="I148" s="188">
        <v>768813</v>
      </c>
      <c r="J148" s="188">
        <v>3499286</v>
      </c>
      <c r="K148" s="188">
        <v>1813500</v>
      </c>
      <c r="L148" s="188"/>
      <c r="N148" s="191"/>
      <c r="O148" s="191"/>
    </row>
    <row r="149" spans="1:15" hidden="1" x14ac:dyDescent="0.15">
      <c r="A149" s="367" t="s">
        <v>381</v>
      </c>
      <c r="B149" s="188">
        <v>14843744</v>
      </c>
      <c r="C149" s="188">
        <v>356246</v>
      </c>
      <c r="D149" s="188">
        <v>106331</v>
      </c>
      <c r="E149" s="188">
        <v>3847174</v>
      </c>
      <c r="F149" s="188">
        <v>1211024</v>
      </c>
      <c r="G149" s="188">
        <v>142307</v>
      </c>
      <c r="H149" s="188">
        <v>3060013</v>
      </c>
      <c r="I149" s="188">
        <v>775172</v>
      </c>
      <c r="J149" s="188">
        <v>3523888</v>
      </c>
      <c r="K149" s="188">
        <v>1821589</v>
      </c>
      <c r="L149" s="188"/>
      <c r="N149" s="191"/>
      <c r="O149" s="191"/>
    </row>
    <row r="150" spans="1:15" hidden="1" x14ac:dyDescent="0.15">
      <c r="A150" s="367" t="s">
        <v>382</v>
      </c>
      <c r="B150" s="188">
        <v>14611629</v>
      </c>
      <c r="C150" s="188">
        <v>354786</v>
      </c>
      <c r="D150" s="188">
        <v>104706</v>
      </c>
      <c r="E150" s="188">
        <v>3778374</v>
      </c>
      <c r="F150" s="188">
        <v>1128104</v>
      </c>
      <c r="G150" s="188">
        <v>143944</v>
      </c>
      <c r="H150" s="188">
        <v>3041994</v>
      </c>
      <c r="I150" s="188">
        <v>771980</v>
      </c>
      <c r="J150" s="188">
        <v>3504456</v>
      </c>
      <c r="K150" s="188">
        <v>1783285</v>
      </c>
      <c r="L150" s="188"/>
      <c r="N150" s="191"/>
      <c r="O150" s="191"/>
    </row>
    <row r="151" spans="1:15" hidden="1" x14ac:dyDescent="0.15">
      <c r="A151" s="367">
        <v>2011</v>
      </c>
      <c r="B151" s="180">
        <v>15028685.833333334</v>
      </c>
      <c r="C151" s="180">
        <v>361077.58333333331</v>
      </c>
      <c r="D151" s="180">
        <v>111531.66666666667</v>
      </c>
      <c r="E151" s="180">
        <v>3933134.0833333335</v>
      </c>
      <c r="F151" s="180">
        <v>1199450.8333333333</v>
      </c>
      <c r="G151" s="180">
        <v>145301.66666666666</v>
      </c>
      <c r="H151" s="180">
        <v>3086572.25</v>
      </c>
      <c r="I151" s="180">
        <v>795787.16666666663</v>
      </c>
      <c r="J151" s="180">
        <v>3564076</v>
      </c>
      <c r="K151" s="180">
        <v>1831754.5833333333</v>
      </c>
      <c r="L151" s="180"/>
      <c r="N151" s="191"/>
      <c r="O151" s="191"/>
    </row>
    <row r="152" spans="1:15" hidden="1" x14ac:dyDescent="0.15">
      <c r="A152" s="367" t="s">
        <v>365</v>
      </c>
      <c r="B152" s="188">
        <v>14627511</v>
      </c>
      <c r="C152" s="188">
        <v>356139</v>
      </c>
      <c r="D152" s="188">
        <v>105784</v>
      </c>
      <c r="E152" s="188">
        <v>3827941</v>
      </c>
      <c r="F152" s="188">
        <v>1143044</v>
      </c>
      <c r="G152" s="188">
        <v>142263</v>
      </c>
      <c r="H152" s="188">
        <v>2997867</v>
      </c>
      <c r="I152" s="188">
        <v>770819</v>
      </c>
      <c r="J152" s="188">
        <v>3481876</v>
      </c>
      <c r="K152" s="188">
        <v>1801778</v>
      </c>
      <c r="L152" s="188"/>
      <c r="N152" s="189"/>
      <c r="O152" s="191"/>
    </row>
    <row r="153" spans="1:15" hidden="1" x14ac:dyDescent="0.15">
      <c r="A153" s="367" t="s">
        <v>366</v>
      </c>
      <c r="B153" s="188">
        <v>14732001</v>
      </c>
      <c r="C153" s="188">
        <v>357318</v>
      </c>
      <c r="D153" s="188">
        <v>107476</v>
      </c>
      <c r="E153" s="188">
        <v>3869038</v>
      </c>
      <c r="F153" s="188">
        <v>1151669</v>
      </c>
      <c r="G153" s="188">
        <v>143344</v>
      </c>
      <c r="H153" s="188">
        <v>3005786</v>
      </c>
      <c r="I153" s="188">
        <v>772694</v>
      </c>
      <c r="J153" s="188">
        <v>3504485</v>
      </c>
      <c r="K153" s="188">
        <v>1820191</v>
      </c>
      <c r="L153" s="188"/>
      <c r="N153" s="189"/>
      <c r="O153" s="191"/>
    </row>
    <row r="154" spans="1:15" hidden="1" x14ac:dyDescent="0.15">
      <c r="A154" s="367" t="s">
        <v>367</v>
      </c>
      <c r="B154" s="188">
        <v>14842350</v>
      </c>
      <c r="C154" s="188">
        <v>356884</v>
      </c>
      <c r="D154" s="188">
        <v>109380</v>
      </c>
      <c r="E154" s="188">
        <v>3904954</v>
      </c>
      <c r="F154" s="188">
        <v>1169003</v>
      </c>
      <c r="G154" s="188">
        <v>143501</v>
      </c>
      <c r="H154" s="188">
        <v>3024745</v>
      </c>
      <c r="I154" s="188">
        <v>778270</v>
      </c>
      <c r="J154" s="188">
        <v>3523825</v>
      </c>
      <c r="K154" s="188">
        <v>1831788</v>
      </c>
      <c r="L154" s="188"/>
      <c r="N154" s="189"/>
      <c r="O154" s="191"/>
    </row>
    <row r="155" spans="1:15" hidden="1" x14ac:dyDescent="0.15">
      <c r="A155" s="367" t="s">
        <v>368</v>
      </c>
      <c r="B155" s="188">
        <v>14885064</v>
      </c>
      <c r="C155" s="188">
        <v>355847</v>
      </c>
      <c r="D155" s="188">
        <v>108112</v>
      </c>
      <c r="E155" s="188">
        <v>3917569</v>
      </c>
      <c r="F155" s="188">
        <v>1163363</v>
      </c>
      <c r="G155" s="188">
        <v>145640</v>
      </c>
      <c r="H155" s="188">
        <v>3042257</v>
      </c>
      <c r="I155" s="188">
        <v>787714</v>
      </c>
      <c r="J155" s="188">
        <v>3534460</v>
      </c>
      <c r="K155" s="188">
        <v>1830102</v>
      </c>
      <c r="L155" s="188"/>
      <c r="N155" s="189"/>
      <c r="O155" s="191"/>
    </row>
    <row r="156" spans="1:15" hidden="1" x14ac:dyDescent="0.15">
      <c r="A156" s="367" t="s">
        <v>383</v>
      </c>
      <c r="B156" s="188">
        <v>14938710</v>
      </c>
      <c r="C156" s="188">
        <v>357293</v>
      </c>
      <c r="D156" s="188">
        <v>108967</v>
      </c>
      <c r="E156" s="188">
        <v>3925375</v>
      </c>
      <c r="F156" s="188">
        <v>1183368</v>
      </c>
      <c r="G156" s="188">
        <v>143973</v>
      </c>
      <c r="H156" s="188">
        <v>3055454</v>
      </c>
      <c r="I156" s="188">
        <v>790155</v>
      </c>
      <c r="J156" s="188">
        <v>3540247</v>
      </c>
      <c r="K156" s="188">
        <v>1833878</v>
      </c>
      <c r="L156" s="188"/>
      <c r="N156" s="189"/>
      <c r="O156" s="191"/>
    </row>
    <row r="157" spans="1:15" hidden="1" x14ac:dyDescent="0.15">
      <c r="A157" s="367" t="s">
        <v>384</v>
      </c>
      <c r="B157" s="188">
        <v>14994119</v>
      </c>
      <c r="C157" s="188">
        <v>357083</v>
      </c>
      <c r="D157" s="188">
        <v>109185</v>
      </c>
      <c r="E157" s="188">
        <v>3934825</v>
      </c>
      <c r="F157" s="188">
        <v>1202328</v>
      </c>
      <c r="G157" s="188">
        <v>144929</v>
      </c>
      <c r="H157" s="188">
        <v>3063949</v>
      </c>
      <c r="I157" s="188">
        <v>794170</v>
      </c>
      <c r="J157" s="188">
        <v>3561222</v>
      </c>
      <c r="K157" s="188">
        <v>1826428</v>
      </c>
      <c r="L157" s="188"/>
      <c r="N157" s="189"/>
      <c r="O157" s="191"/>
    </row>
    <row r="158" spans="1:15" hidden="1" x14ac:dyDescent="0.15">
      <c r="A158" s="367" t="s">
        <v>385</v>
      </c>
      <c r="B158" s="188">
        <v>15037448</v>
      </c>
      <c r="C158" s="188">
        <v>357972</v>
      </c>
      <c r="D158" s="188">
        <v>110506</v>
      </c>
      <c r="E158" s="188">
        <v>3946602</v>
      </c>
      <c r="F158" s="188">
        <v>1205642</v>
      </c>
      <c r="G158" s="188">
        <v>147074</v>
      </c>
      <c r="H158" s="188">
        <v>3086310</v>
      </c>
      <c r="I158" s="188">
        <v>795338</v>
      </c>
      <c r="J158" s="188">
        <v>3595956</v>
      </c>
      <c r="K158" s="188">
        <v>1792048</v>
      </c>
      <c r="L158" s="188"/>
      <c r="N158" s="189"/>
      <c r="O158" s="191"/>
    </row>
    <row r="159" spans="1:15" hidden="1" x14ac:dyDescent="0.15">
      <c r="A159" s="367" t="s">
        <v>386</v>
      </c>
      <c r="B159" s="188">
        <v>15104131</v>
      </c>
      <c r="C159" s="188">
        <v>361208</v>
      </c>
      <c r="D159" s="188">
        <v>112435</v>
      </c>
      <c r="E159" s="188">
        <v>3955013</v>
      </c>
      <c r="F159" s="188">
        <v>1227932</v>
      </c>
      <c r="G159" s="188">
        <v>145758</v>
      </c>
      <c r="H159" s="188">
        <v>3095824</v>
      </c>
      <c r="I159" s="188">
        <v>803402</v>
      </c>
      <c r="J159" s="188">
        <v>3586097</v>
      </c>
      <c r="K159" s="188">
        <v>1816462</v>
      </c>
      <c r="L159" s="188"/>
      <c r="N159" s="189"/>
      <c r="O159" s="191"/>
    </row>
    <row r="160" spans="1:15" hidden="1" x14ac:dyDescent="0.15">
      <c r="A160" s="367" t="s">
        <v>387</v>
      </c>
      <c r="B160" s="188">
        <v>15215211</v>
      </c>
      <c r="C160" s="188">
        <v>368347</v>
      </c>
      <c r="D160" s="188">
        <v>114157</v>
      </c>
      <c r="E160" s="188">
        <v>3978336</v>
      </c>
      <c r="F160" s="188">
        <v>1244207</v>
      </c>
      <c r="G160" s="188">
        <v>146003</v>
      </c>
      <c r="H160" s="188">
        <v>3115032</v>
      </c>
      <c r="I160" s="188">
        <v>807710</v>
      </c>
      <c r="J160" s="188">
        <v>3587648</v>
      </c>
      <c r="K160" s="188">
        <v>1853771</v>
      </c>
      <c r="L160" s="188"/>
      <c r="N160" s="189"/>
      <c r="O160" s="191"/>
    </row>
    <row r="161" spans="1:15" hidden="1" x14ac:dyDescent="0.15">
      <c r="A161" s="367" t="s">
        <v>388</v>
      </c>
      <c r="B161" s="188">
        <v>15338317</v>
      </c>
      <c r="C161" s="188">
        <v>368530</v>
      </c>
      <c r="D161" s="188">
        <v>116437</v>
      </c>
      <c r="E161" s="188">
        <v>3995121</v>
      </c>
      <c r="F161" s="188">
        <v>1261634</v>
      </c>
      <c r="G161" s="188">
        <v>146140</v>
      </c>
      <c r="H161" s="188">
        <v>3155835</v>
      </c>
      <c r="I161" s="188">
        <v>814250</v>
      </c>
      <c r="J161" s="188">
        <v>3613365</v>
      </c>
      <c r="K161" s="188">
        <v>1867005</v>
      </c>
      <c r="L161" s="188"/>
      <c r="N161" s="189"/>
      <c r="O161" s="191"/>
    </row>
    <row r="162" spans="1:15" hidden="1" x14ac:dyDescent="0.15">
      <c r="A162" s="367" t="s">
        <v>389</v>
      </c>
      <c r="B162" s="188">
        <v>15426942</v>
      </c>
      <c r="C162" s="188">
        <v>370543</v>
      </c>
      <c r="D162" s="188">
        <v>118491</v>
      </c>
      <c r="E162" s="188">
        <v>4006093</v>
      </c>
      <c r="F162" s="188">
        <v>1257503</v>
      </c>
      <c r="G162" s="188">
        <v>146507</v>
      </c>
      <c r="H162" s="188">
        <v>3207514</v>
      </c>
      <c r="I162" s="188">
        <v>817124</v>
      </c>
      <c r="J162" s="188">
        <v>3630113</v>
      </c>
      <c r="K162" s="188">
        <v>1873054</v>
      </c>
      <c r="L162" s="188"/>
      <c r="N162" s="189"/>
      <c r="O162" s="191"/>
    </row>
    <row r="163" spans="1:15" hidden="1" x14ac:dyDescent="0.15">
      <c r="A163" s="367" t="s">
        <v>390</v>
      </c>
      <c r="B163" s="188">
        <v>15202426</v>
      </c>
      <c r="C163" s="188">
        <v>365767</v>
      </c>
      <c r="D163" s="188">
        <v>117450</v>
      </c>
      <c r="E163" s="188">
        <v>3936742</v>
      </c>
      <c r="F163" s="188">
        <v>1183717</v>
      </c>
      <c r="G163" s="188">
        <v>148488</v>
      </c>
      <c r="H163" s="188">
        <v>3188294</v>
      </c>
      <c r="I163" s="188">
        <v>817800</v>
      </c>
      <c r="J163" s="188">
        <v>3609618</v>
      </c>
      <c r="K163" s="188">
        <v>1834550</v>
      </c>
      <c r="L163" s="188"/>
      <c r="N163" s="189"/>
      <c r="O163" s="191"/>
    </row>
    <row r="164" spans="1:15" hidden="1" x14ac:dyDescent="0.15">
      <c r="A164" s="367">
        <v>2012</v>
      </c>
      <c r="B164" s="180">
        <v>15658525.199999999</v>
      </c>
      <c r="C164" s="180">
        <v>373400.9</v>
      </c>
      <c r="D164" s="180">
        <v>127261.5</v>
      </c>
      <c r="E164" s="180">
        <v>4109698.3</v>
      </c>
      <c r="F164" s="180">
        <v>1273123.3999999999</v>
      </c>
      <c r="G164" s="180">
        <v>148500.6</v>
      </c>
      <c r="H164" s="180">
        <v>3221557</v>
      </c>
      <c r="I164" s="180">
        <v>834220.9</v>
      </c>
      <c r="J164" s="180">
        <v>3689730.4</v>
      </c>
      <c r="K164" s="180">
        <v>1881032.2</v>
      </c>
      <c r="L164" s="180"/>
      <c r="N164" s="193"/>
      <c r="O164" s="191"/>
    </row>
    <row r="165" spans="1:15" hidden="1" x14ac:dyDescent="0.15">
      <c r="A165" s="368" t="s">
        <v>369</v>
      </c>
      <c r="B165" s="188">
        <v>15253260</v>
      </c>
      <c r="C165" s="188">
        <v>372026</v>
      </c>
      <c r="D165" s="188">
        <v>121067</v>
      </c>
      <c r="E165" s="188">
        <v>3988053</v>
      </c>
      <c r="F165" s="188">
        <v>1193413</v>
      </c>
      <c r="G165" s="188">
        <v>146080</v>
      </c>
      <c r="H165" s="188">
        <v>3145609</v>
      </c>
      <c r="I165" s="188">
        <v>818148</v>
      </c>
      <c r="J165" s="188">
        <v>3610805</v>
      </c>
      <c r="K165" s="188">
        <v>1858059</v>
      </c>
      <c r="L165" s="188"/>
      <c r="N165" s="193"/>
      <c r="O165" s="191"/>
    </row>
    <row r="166" spans="1:15" hidden="1" x14ac:dyDescent="0.15">
      <c r="A166" s="368" t="s">
        <v>370</v>
      </c>
      <c r="B166" s="188">
        <v>15383676</v>
      </c>
      <c r="C166" s="188">
        <v>374328</v>
      </c>
      <c r="D166" s="188">
        <v>123087</v>
      </c>
      <c r="E166" s="188">
        <v>4035210</v>
      </c>
      <c r="F166" s="188">
        <v>1211091</v>
      </c>
      <c r="G166" s="188">
        <v>146696</v>
      </c>
      <c r="H166" s="188">
        <v>3159200</v>
      </c>
      <c r="I166" s="188">
        <v>823009</v>
      </c>
      <c r="J166" s="188">
        <v>3633857</v>
      </c>
      <c r="K166" s="188">
        <v>1877198</v>
      </c>
      <c r="L166" s="188"/>
      <c r="N166" s="193"/>
      <c r="O166" s="191"/>
    </row>
    <row r="167" spans="1:15" hidden="1" x14ac:dyDescent="0.15">
      <c r="A167" s="368" t="s">
        <v>391</v>
      </c>
      <c r="B167" s="188">
        <v>15505145</v>
      </c>
      <c r="C167" s="188">
        <v>373193</v>
      </c>
      <c r="D167" s="188">
        <v>124694</v>
      </c>
      <c r="E167" s="188">
        <v>4071422</v>
      </c>
      <c r="F167" s="188">
        <v>1229725</v>
      </c>
      <c r="G167" s="188">
        <v>148002</v>
      </c>
      <c r="H167" s="188">
        <v>3170557</v>
      </c>
      <c r="I167" s="188">
        <v>826013</v>
      </c>
      <c r="J167" s="188">
        <v>3671555</v>
      </c>
      <c r="K167" s="188">
        <v>1889984</v>
      </c>
      <c r="L167" s="188"/>
      <c r="N167" s="193"/>
      <c r="O167" s="191"/>
    </row>
    <row r="168" spans="1:15" hidden="1" x14ac:dyDescent="0.15">
      <c r="A168" s="368" t="s">
        <v>392</v>
      </c>
      <c r="B168" s="188">
        <v>15545875</v>
      </c>
      <c r="C168" s="188">
        <v>372516</v>
      </c>
      <c r="D168" s="188">
        <v>126465</v>
      </c>
      <c r="E168" s="188">
        <v>4090419</v>
      </c>
      <c r="F168" s="188">
        <v>1238691</v>
      </c>
      <c r="G168" s="188">
        <v>147950</v>
      </c>
      <c r="H168" s="188">
        <v>3179351</v>
      </c>
      <c r="I168" s="188">
        <v>829078</v>
      </c>
      <c r="J168" s="188">
        <v>3675455</v>
      </c>
      <c r="K168" s="188">
        <v>1885950</v>
      </c>
      <c r="L168" s="188"/>
      <c r="N168" s="193"/>
      <c r="O168" s="191"/>
    </row>
    <row r="169" spans="1:15" hidden="1" x14ac:dyDescent="0.15">
      <c r="A169" s="368" t="s">
        <v>393</v>
      </c>
      <c r="B169" s="188">
        <v>15614285</v>
      </c>
      <c r="C169" s="188">
        <v>369844</v>
      </c>
      <c r="D169" s="188">
        <v>128048</v>
      </c>
      <c r="E169" s="188">
        <v>4111102</v>
      </c>
      <c r="F169" s="188">
        <v>1257823</v>
      </c>
      <c r="G169" s="188">
        <v>148644</v>
      </c>
      <c r="H169" s="188">
        <v>3200079</v>
      </c>
      <c r="I169" s="188">
        <v>831646</v>
      </c>
      <c r="J169" s="188">
        <v>3676069</v>
      </c>
      <c r="K169" s="188">
        <v>1891030</v>
      </c>
      <c r="L169" s="188"/>
      <c r="N169" s="193"/>
      <c r="O169" s="191"/>
    </row>
    <row r="170" spans="1:15" hidden="1" x14ac:dyDescent="0.15">
      <c r="A170" s="368" t="s">
        <v>394</v>
      </c>
      <c r="B170" s="188">
        <v>15705849</v>
      </c>
      <c r="C170" s="188">
        <v>370115</v>
      </c>
      <c r="D170" s="188">
        <v>127944</v>
      </c>
      <c r="E170" s="188">
        <v>4124702</v>
      </c>
      <c r="F170" s="188">
        <v>1282451</v>
      </c>
      <c r="G170" s="188">
        <v>148837</v>
      </c>
      <c r="H170" s="188">
        <v>3231608</v>
      </c>
      <c r="I170" s="188">
        <v>835806</v>
      </c>
      <c r="J170" s="188">
        <v>3703248</v>
      </c>
      <c r="K170" s="188">
        <v>1881138</v>
      </c>
      <c r="L170" s="188"/>
      <c r="N170" s="193"/>
      <c r="O170" s="191"/>
    </row>
    <row r="171" spans="1:15" hidden="1" x14ac:dyDescent="0.15">
      <c r="A171" s="368" t="s">
        <v>395</v>
      </c>
      <c r="B171" s="188">
        <v>15756201</v>
      </c>
      <c r="C171" s="188">
        <v>369889</v>
      </c>
      <c r="D171" s="188">
        <v>129848</v>
      </c>
      <c r="E171" s="188">
        <v>4147447</v>
      </c>
      <c r="F171" s="188">
        <v>1303777</v>
      </c>
      <c r="G171" s="188">
        <v>151393</v>
      </c>
      <c r="H171" s="188">
        <v>3253516</v>
      </c>
      <c r="I171" s="188">
        <v>839299</v>
      </c>
      <c r="J171" s="188">
        <v>3719343</v>
      </c>
      <c r="K171" s="188">
        <v>1841689</v>
      </c>
      <c r="L171" s="188"/>
      <c r="N171" s="193"/>
      <c r="O171" s="191"/>
    </row>
    <row r="172" spans="1:15" hidden="1" x14ac:dyDescent="0.15">
      <c r="A172" s="368" t="s">
        <v>396</v>
      </c>
      <c r="B172" s="188">
        <v>15821982</v>
      </c>
      <c r="C172" s="188">
        <v>372532</v>
      </c>
      <c r="D172" s="188">
        <v>129370</v>
      </c>
      <c r="E172" s="188">
        <v>4155467</v>
      </c>
      <c r="F172" s="188">
        <v>1324141</v>
      </c>
      <c r="G172" s="188">
        <v>149830</v>
      </c>
      <c r="H172" s="188">
        <v>3265828</v>
      </c>
      <c r="I172" s="188">
        <v>842577</v>
      </c>
      <c r="J172" s="188">
        <v>3713583</v>
      </c>
      <c r="K172" s="188">
        <v>1868654</v>
      </c>
      <c r="L172" s="188"/>
      <c r="N172" s="193"/>
      <c r="O172" s="191"/>
    </row>
    <row r="173" spans="1:15" hidden="1" x14ac:dyDescent="0.15">
      <c r="A173" s="368" t="s">
        <v>397</v>
      </c>
      <c r="B173" s="188">
        <v>15931346</v>
      </c>
      <c r="C173" s="188">
        <v>378569</v>
      </c>
      <c r="D173" s="188">
        <v>129973</v>
      </c>
      <c r="E173" s="188">
        <v>4175300</v>
      </c>
      <c r="F173" s="188">
        <v>1336970</v>
      </c>
      <c r="G173" s="188">
        <v>148850</v>
      </c>
      <c r="H173" s="188">
        <v>3281651</v>
      </c>
      <c r="I173" s="188">
        <v>845426</v>
      </c>
      <c r="J173" s="188">
        <v>3731538</v>
      </c>
      <c r="K173" s="188">
        <v>1903069</v>
      </c>
      <c r="L173" s="188"/>
      <c r="N173" s="193"/>
      <c r="O173" s="191"/>
    </row>
    <row r="174" spans="1:15" hidden="1" x14ac:dyDescent="0.15">
      <c r="A174" s="368" t="s">
        <v>1012</v>
      </c>
      <c r="B174" s="188">
        <v>16067633</v>
      </c>
      <c r="C174" s="188">
        <v>380997</v>
      </c>
      <c r="D174" s="188">
        <v>132119</v>
      </c>
      <c r="E174" s="188">
        <v>4197861</v>
      </c>
      <c r="F174" s="188">
        <v>1353152</v>
      </c>
      <c r="G174" s="188">
        <v>148724</v>
      </c>
      <c r="H174" s="188">
        <v>3328171</v>
      </c>
      <c r="I174" s="188">
        <v>851207</v>
      </c>
      <c r="J174" s="188">
        <v>3761851</v>
      </c>
      <c r="K174" s="188">
        <v>1913551</v>
      </c>
      <c r="L174" s="188"/>
      <c r="N174" s="189"/>
      <c r="O174" s="191"/>
    </row>
    <row r="175" spans="1:15" x14ac:dyDescent="0.15">
      <c r="A175" s="189" t="s">
        <v>1018</v>
      </c>
      <c r="B175" s="188">
        <f>B122-B100</f>
        <v>801481</v>
      </c>
      <c r="C175" s="188">
        <f t="shared" ref="C175:K175" si="0">C122-C100</f>
        <v>2861</v>
      </c>
      <c r="D175" s="188">
        <f t="shared" si="0"/>
        <v>19667</v>
      </c>
      <c r="E175" s="188">
        <f t="shared" si="0"/>
        <v>-109452</v>
      </c>
      <c r="F175" s="188">
        <f t="shared" si="0"/>
        <v>101846</v>
      </c>
      <c r="G175" s="188">
        <f t="shared" si="0"/>
        <v>8717</v>
      </c>
      <c r="H175" s="188">
        <f t="shared" si="0"/>
        <v>230059</v>
      </c>
      <c r="I175" s="188">
        <f t="shared" si="0"/>
        <v>38192</v>
      </c>
      <c r="J175" s="188">
        <f t="shared" si="0"/>
        <v>419730</v>
      </c>
      <c r="K175" s="188">
        <f t="shared" si="0"/>
        <v>89861</v>
      </c>
      <c r="L175" s="188"/>
      <c r="N175" s="189"/>
      <c r="O175" s="191"/>
    </row>
    <row r="176" spans="1:15" x14ac:dyDescent="0.15">
      <c r="A176" s="189" t="s">
        <v>1019</v>
      </c>
      <c r="B176" s="190">
        <f>B130-B122</f>
        <v>-701317</v>
      </c>
      <c r="C176" s="190">
        <f t="shared" ref="C176:K176" si="1">C130-C122</f>
        <v>-3481</v>
      </c>
      <c r="D176" s="190">
        <f t="shared" si="1"/>
        <v>293</v>
      </c>
      <c r="E176" s="190">
        <f t="shared" si="1"/>
        <v>-348788</v>
      </c>
      <c r="F176" s="190">
        <f t="shared" si="1"/>
        <v>-136503</v>
      </c>
      <c r="G176" s="190">
        <f t="shared" si="1"/>
        <v>2336</v>
      </c>
      <c r="H176" s="190">
        <f t="shared" si="1"/>
        <v>-90760</v>
      </c>
      <c r="I176" s="190">
        <f t="shared" si="1"/>
        <v>-34488</v>
      </c>
      <c r="J176" s="190">
        <f t="shared" si="1"/>
        <v>-106233</v>
      </c>
      <c r="K176" s="190">
        <f t="shared" si="1"/>
        <v>16307</v>
      </c>
      <c r="L176" s="190"/>
      <c r="N176" s="189"/>
      <c r="O176" s="191"/>
    </row>
    <row r="177" spans="1:15" x14ac:dyDescent="0.15">
      <c r="A177" s="189" t="s">
        <v>1020</v>
      </c>
      <c r="B177" s="190">
        <f>B174-B122</f>
        <v>1591798</v>
      </c>
      <c r="C177" s="190">
        <f t="shared" ref="C177:K177" si="2">C174-C122</f>
        <v>30498</v>
      </c>
      <c r="D177" s="190">
        <f t="shared" si="2"/>
        <v>35424</v>
      </c>
      <c r="E177" s="190">
        <f t="shared" si="2"/>
        <v>387603</v>
      </c>
      <c r="F177" s="190">
        <f t="shared" si="2"/>
        <v>117635</v>
      </c>
      <c r="G177" s="190">
        <f t="shared" si="2"/>
        <v>-20468</v>
      </c>
      <c r="H177" s="190">
        <f t="shared" si="2"/>
        <v>411071</v>
      </c>
      <c r="I177" s="190">
        <f t="shared" si="2"/>
        <v>75862</v>
      </c>
      <c r="J177" s="190">
        <f t="shared" si="2"/>
        <v>365304</v>
      </c>
      <c r="K177" s="190">
        <f t="shared" si="2"/>
        <v>188869</v>
      </c>
      <c r="L177" s="190"/>
      <c r="N177" s="189"/>
      <c r="O177" s="191"/>
    </row>
    <row r="178" spans="1:15" x14ac:dyDescent="0.15">
      <c r="A178" s="369"/>
      <c r="B178" s="673" t="s">
        <v>145</v>
      </c>
      <c r="C178" s="673"/>
      <c r="D178" s="673"/>
      <c r="E178" s="673"/>
      <c r="F178" s="673"/>
      <c r="G178" s="673"/>
      <c r="H178" s="673"/>
      <c r="I178" s="673"/>
      <c r="J178" s="673"/>
      <c r="K178" s="673"/>
      <c r="L178" s="189"/>
      <c r="N178" s="192"/>
      <c r="O178" s="191"/>
    </row>
    <row r="179" spans="1:15" x14ac:dyDescent="0.15">
      <c r="A179" s="369">
        <v>2000</v>
      </c>
      <c r="B179" s="191">
        <f>B8/$B8*100</f>
        <v>100</v>
      </c>
      <c r="C179" s="191">
        <f t="shared" ref="C179:K179" si="3">C8/$B8*100</f>
        <v>3.0411742634084247</v>
      </c>
      <c r="D179" s="191">
        <f t="shared" si="3"/>
        <v>0.57133073645940469</v>
      </c>
      <c r="E179" s="191">
        <f t="shared" si="3"/>
        <v>35.571968935698393</v>
      </c>
      <c r="F179" s="191">
        <f t="shared" si="3"/>
        <v>7.649562664137088</v>
      </c>
      <c r="G179" s="191">
        <f t="shared" si="3"/>
        <v>1.1569821069805566</v>
      </c>
      <c r="H179" s="191">
        <f t="shared" si="3"/>
        <v>18.199650362683439</v>
      </c>
      <c r="I179" s="191">
        <f t="shared" si="3"/>
        <v>5.2000149044618134</v>
      </c>
      <c r="J179" s="191">
        <f t="shared" si="3"/>
        <v>18.496734417450231</v>
      </c>
      <c r="K179" s="191">
        <f t="shared" si="3"/>
        <v>10.112581608720649</v>
      </c>
      <c r="L179" s="191"/>
      <c r="N179" s="192"/>
      <c r="O179" s="191"/>
    </row>
    <row r="180" spans="1:15" hidden="1" x14ac:dyDescent="0.15">
      <c r="A180" s="369" t="s">
        <v>340</v>
      </c>
      <c r="B180" s="191">
        <f t="shared" ref="B180:K180" si="4">B9/$B9*100</f>
        <v>100</v>
      </c>
      <c r="C180" s="191">
        <f t="shared" si="4"/>
        <v>3.2260062525879118</v>
      </c>
      <c r="D180" s="191">
        <f t="shared" si="4"/>
        <v>0.56383943148004168</v>
      </c>
      <c r="E180" s="191">
        <f t="shared" si="4"/>
        <v>35.729025954073748</v>
      </c>
      <c r="F180" s="191">
        <f t="shared" si="4"/>
        <v>7.4300182977462912</v>
      </c>
      <c r="G180" s="191">
        <f t="shared" si="4"/>
        <v>1.182586330903036</v>
      </c>
      <c r="H180" s="191">
        <f t="shared" si="4"/>
        <v>18.103703634263365</v>
      </c>
      <c r="I180" s="191">
        <f t="shared" si="4"/>
        <v>5.2026165082482985</v>
      </c>
      <c r="J180" s="191">
        <f t="shared" si="4"/>
        <v>18.379555070390786</v>
      </c>
      <c r="K180" s="191">
        <f t="shared" si="4"/>
        <v>10.182648520306515</v>
      </c>
      <c r="L180" s="191"/>
      <c r="N180" s="192"/>
      <c r="O180" s="191"/>
    </row>
    <row r="181" spans="1:15" hidden="1" x14ac:dyDescent="0.15">
      <c r="A181" s="369" t="s">
        <v>341</v>
      </c>
      <c r="B181" s="191">
        <f t="shared" ref="B181:K181" si="5">B10/$B10*100</f>
        <v>100</v>
      </c>
      <c r="C181" s="191">
        <f t="shared" si="5"/>
        <v>3.1916107237496405</v>
      </c>
      <c r="D181" s="191">
        <f t="shared" si="5"/>
        <v>0.56102629480961075</v>
      </c>
      <c r="E181" s="191">
        <f t="shared" si="5"/>
        <v>35.773125678933496</v>
      </c>
      <c r="F181" s="191">
        <f t="shared" si="5"/>
        <v>7.4948948017619976</v>
      </c>
      <c r="G181" s="191">
        <f t="shared" si="5"/>
        <v>1.1807438053761452</v>
      </c>
      <c r="H181" s="191">
        <f t="shared" si="5"/>
        <v>18.058218466891525</v>
      </c>
      <c r="I181" s="191">
        <f t="shared" si="5"/>
        <v>5.186506396670481</v>
      </c>
      <c r="J181" s="191">
        <f t="shared" si="5"/>
        <v>18.400451144126095</v>
      </c>
      <c r="K181" s="191">
        <f t="shared" si="5"/>
        <v>10.153422687681008</v>
      </c>
      <c r="L181" s="191"/>
      <c r="N181" s="192"/>
      <c r="O181" s="191"/>
    </row>
    <row r="182" spans="1:15" hidden="1" x14ac:dyDescent="0.15">
      <c r="A182" s="369" t="s">
        <v>342</v>
      </c>
      <c r="B182" s="191">
        <f t="shared" ref="B182:K182" si="6">B11/$B11*100</f>
        <v>100</v>
      </c>
      <c r="C182" s="191">
        <f t="shared" si="6"/>
        <v>3.1259353562375303</v>
      </c>
      <c r="D182" s="191">
        <f t="shared" si="6"/>
        <v>0.55768308759125107</v>
      </c>
      <c r="E182" s="191">
        <f t="shared" si="6"/>
        <v>35.796983352499353</v>
      </c>
      <c r="F182" s="191">
        <f t="shared" si="6"/>
        <v>7.5267394161164498</v>
      </c>
      <c r="G182" s="191">
        <f t="shared" si="6"/>
        <v>1.1743653313621436</v>
      </c>
      <c r="H182" s="191">
        <f t="shared" si="6"/>
        <v>18.041617887971682</v>
      </c>
      <c r="I182" s="191">
        <f t="shared" si="6"/>
        <v>5.1780498792503673</v>
      </c>
      <c r="J182" s="191">
        <f t="shared" si="6"/>
        <v>18.434731741373295</v>
      </c>
      <c r="K182" s="191">
        <f t="shared" si="6"/>
        <v>10.163893947597925</v>
      </c>
      <c r="L182" s="191"/>
      <c r="N182" s="192"/>
      <c r="O182" s="191"/>
    </row>
    <row r="183" spans="1:15" hidden="1" x14ac:dyDescent="0.15">
      <c r="A183" s="369" t="s">
        <v>343</v>
      </c>
      <c r="B183" s="191">
        <f t="shared" ref="B183:K183" si="7">B12/$B12*100</f>
        <v>100</v>
      </c>
      <c r="C183" s="191">
        <f t="shared" si="7"/>
        <v>3.1068267570524268</v>
      </c>
      <c r="D183" s="191">
        <f t="shared" si="7"/>
        <v>0.55784926954695868</v>
      </c>
      <c r="E183" s="191">
        <f t="shared" si="7"/>
        <v>35.758166973365157</v>
      </c>
      <c r="F183" s="191">
        <f t="shared" si="7"/>
        <v>7.4050510596009769</v>
      </c>
      <c r="G183" s="191">
        <f t="shared" si="7"/>
        <v>1.1832936957725959</v>
      </c>
      <c r="H183" s="191">
        <f t="shared" si="7"/>
        <v>18.088277991170013</v>
      </c>
      <c r="I183" s="191">
        <f t="shared" si="7"/>
        <v>5.1746330251868473</v>
      </c>
      <c r="J183" s="191">
        <f t="shared" si="7"/>
        <v>18.515700530090498</v>
      </c>
      <c r="K183" s="191">
        <f t="shared" si="7"/>
        <v>10.210200698214528</v>
      </c>
      <c r="L183" s="191"/>
      <c r="N183" s="192"/>
      <c r="O183" s="191"/>
    </row>
    <row r="184" spans="1:15" hidden="1" x14ac:dyDescent="0.15">
      <c r="A184" s="369" t="s">
        <v>507</v>
      </c>
      <c r="B184" s="191">
        <f t="shared" ref="B184:K184" si="8">B13/$B13*100</f>
        <v>100</v>
      </c>
      <c r="C184" s="191">
        <f t="shared" si="8"/>
        <v>3.0819227721736597</v>
      </c>
      <c r="D184" s="191">
        <f t="shared" si="8"/>
        <v>0.56160937170822212</v>
      </c>
      <c r="E184" s="191">
        <f t="shared" si="8"/>
        <v>35.819178026838827</v>
      </c>
      <c r="F184" s="191">
        <f t="shared" si="8"/>
        <v>7.5590990461675371</v>
      </c>
      <c r="G184" s="191">
        <f t="shared" si="8"/>
        <v>1.1607913448107365</v>
      </c>
      <c r="H184" s="191">
        <f t="shared" si="8"/>
        <v>18.062661518601125</v>
      </c>
      <c r="I184" s="191">
        <f t="shared" si="8"/>
        <v>5.1802368768402385</v>
      </c>
      <c r="J184" s="191">
        <f t="shared" si="8"/>
        <v>18.436546377315274</v>
      </c>
      <c r="K184" s="191">
        <f t="shared" si="8"/>
        <v>10.137954665544378</v>
      </c>
      <c r="L184" s="191"/>
      <c r="N184" s="192"/>
      <c r="O184" s="191"/>
    </row>
    <row r="185" spans="1:15" hidden="1" x14ac:dyDescent="0.15">
      <c r="A185" s="369" t="s">
        <v>72</v>
      </c>
      <c r="B185" s="191">
        <f t="shared" ref="B185:K185" si="9">B14/$B14*100</f>
        <v>100</v>
      </c>
      <c r="C185" s="191">
        <f t="shared" si="9"/>
        <v>3.0639053443950566</v>
      </c>
      <c r="D185" s="191">
        <f t="shared" si="9"/>
        <v>0.56198813391891089</v>
      </c>
      <c r="E185" s="191">
        <f t="shared" si="9"/>
        <v>35.677689622670655</v>
      </c>
      <c r="F185" s="191">
        <f t="shared" si="9"/>
        <v>7.6777061217610232</v>
      </c>
      <c r="G185" s="191">
        <f t="shared" si="9"/>
        <v>1.1504476025285018</v>
      </c>
      <c r="H185" s="191">
        <f t="shared" si="9"/>
        <v>18.097593413563125</v>
      </c>
      <c r="I185" s="191">
        <f t="shared" si="9"/>
        <v>5.187087553070052</v>
      </c>
      <c r="J185" s="191">
        <f t="shared" si="9"/>
        <v>18.506447343072217</v>
      </c>
      <c r="K185" s="191">
        <f t="shared" si="9"/>
        <v>10.077134865020456</v>
      </c>
      <c r="L185" s="191"/>
      <c r="N185" s="192"/>
      <c r="O185" s="191"/>
    </row>
    <row r="186" spans="1:15" hidden="1" x14ac:dyDescent="0.15">
      <c r="A186" s="369" t="s">
        <v>508</v>
      </c>
      <c r="B186" s="191">
        <f t="shared" ref="B186:K186" si="10">B15/$B15*100</f>
        <v>100</v>
      </c>
      <c r="C186" s="191">
        <f t="shared" si="10"/>
        <v>2.9524799807928592</v>
      </c>
      <c r="D186" s="191">
        <f t="shared" si="10"/>
        <v>0.57818018762911216</v>
      </c>
      <c r="E186" s="191">
        <f t="shared" si="10"/>
        <v>35.701818130462193</v>
      </c>
      <c r="F186" s="191">
        <f t="shared" si="10"/>
        <v>7.8072981998441344</v>
      </c>
      <c r="G186" s="191">
        <f t="shared" si="10"/>
        <v>1.1553332554434141</v>
      </c>
      <c r="H186" s="191">
        <f t="shared" si="10"/>
        <v>18.090998321943001</v>
      </c>
      <c r="I186" s="191">
        <f t="shared" si="10"/>
        <v>5.1900604973570923</v>
      </c>
      <c r="J186" s="191">
        <f t="shared" si="10"/>
        <v>18.579466013247277</v>
      </c>
      <c r="K186" s="191">
        <f t="shared" si="10"/>
        <v>9.9443654132809165</v>
      </c>
      <c r="L186" s="191"/>
      <c r="N186" s="192"/>
      <c r="O186" s="191"/>
    </row>
    <row r="187" spans="1:15" hidden="1" x14ac:dyDescent="0.15">
      <c r="A187" s="369" t="s">
        <v>509</v>
      </c>
      <c r="B187" s="191">
        <f t="shared" ref="B187:K187" si="11">B16/$B16*100</f>
        <v>100</v>
      </c>
      <c r="C187" s="191">
        <f t="shared" si="11"/>
        <v>2.9625974004406053</v>
      </c>
      <c r="D187" s="191">
        <f t="shared" si="11"/>
        <v>0.58791573436690592</v>
      </c>
      <c r="E187" s="191">
        <f t="shared" si="11"/>
        <v>35.55960820734645</v>
      </c>
      <c r="F187" s="191">
        <f t="shared" si="11"/>
        <v>7.9621646515365292</v>
      </c>
      <c r="G187" s="191">
        <f t="shared" si="11"/>
        <v>1.1445170554167707</v>
      </c>
      <c r="H187" s="191">
        <f t="shared" si="11"/>
        <v>18.088249477986654</v>
      </c>
      <c r="I187" s="191">
        <f t="shared" si="11"/>
        <v>5.1925237596713787</v>
      </c>
      <c r="J187" s="191">
        <f t="shared" si="11"/>
        <v>18.523856760432121</v>
      </c>
      <c r="K187" s="191">
        <f t="shared" si="11"/>
        <v>9.9785669528025842</v>
      </c>
      <c r="L187" s="191"/>
    </row>
    <row r="188" spans="1:15" hidden="1" x14ac:dyDescent="0.15">
      <c r="A188" s="369" t="s">
        <v>510</v>
      </c>
      <c r="B188" s="191">
        <f t="shared" ref="B188:K188" si="12">B17/$B17*100</f>
        <v>100</v>
      </c>
      <c r="C188" s="191">
        <f t="shared" si="12"/>
        <v>2.9784359964780807</v>
      </c>
      <c r="D188" s="191">
        <f t="shared" si="12"/>
        <v>0.5927355681178349</v>
      </c>
      <c r="E188" s="191">
        <f t="shared" si="12"/>
        <v>35.497611063273446</v>
      </c>
      <c r="F188" s="191">
        <f t="shared" si="12"/>
        <v>7.9451597741334217</v>
      </c>
      <c r="G188" s="191">
        <f t="shared" si="12"/>
        <v>1.1355271830361997</v>
      </c>
      <c r="H188" s="191">
        <f t="shared" si="12"/>
        <v>18.130696670039999</v>
      </c>
      <c r="I188" s="191">
        <f t="shared" si="12"/>
        <v>5.2003097622418153</v>
      </c>
      <c r="J188" s="191">
        <f t="shared" si="12"/>
        <v>18.439115092703247</v>
      </c>
      <c r="K188" s="191">
        <f t="shared" si="12"/>
        <v>10.08040888997596</v>
      </c>
      <c r="L188" s="191"/>
    </row>
    <row r="189" spans="1:15" hidden="1" x14ac:dyDescent="0.15">
      <c r="A189" s="369" t="s">
        <v>511</v>
      </c>
      <c r="B189" s="191">
        <f t="shared" ref="B189:K189" si="13">B18/$B18*100</f>
        <v>100</v>
      </c>
      <c r="C189" s="191">
        <f t="shared" si="13"/>
        <v>2.9545160883678423</v>
      </c>
      <c r="D189" s="191">
        <f t="shared" si="13"/>
        <v>0.58679209605748317</v>
      </c>
      <c r="E189" s="191">
        <f t="shared" si="13"/>
        <v>35.472322019476223</v>
      </c>
      <c r="F189" s="191">
        <f t="shared" si="13"/>
        <v>7.9080394566827392</v>
      </c>
      <c r="G189" s="191">
        <f t="shared" si="13"/>
        <v>1.129612996753963</v>
      </c>
      <c r="H189" s="191">
        <f t="shared" si="13"/>
        <v>18.27766222306262</v>
      </c>
      <c r="I189" s="191">
        <f t="shared" si="13"/>
        <v>5.1914531530679779</v>
      </c>
      <c r="J189" s="191">
        <f t="shared" si="13"/>
        <v>18.41494910340046</v>
      </c>
      <c r="K189" s="191">
        <f t="shared" si="13"/>
        <v>10.064652863130693</v>
      </c>
      <c r="L189" s="191"/>
    </row>
    <row r="190" spans="1:15" hidden="1" x14ac:dyDescent="0.15">
      <c r="A190" s="369" t="s">
        <v>512</v>
      </c>
      <c r="B190" s="191">
        <f t="shared" ref="B190:K190" si="14">B19/$B19*100</f>
        <v>100</v>
      </c>
      <c r="C190" s="191">
        <f t="shared" si="14"/>
        <v>2.9300169742845203</v>
      </c>
      <c r="D190" s="191">
        <f t="shared" si="14"/>
        <v>0.5772010416798331</v>
      </c>
      <c r="E190" s="191">
        <f t="shared" si="14"/>
        <v>35.203924976504418</v>
      </c>
      <c r="F190" s="191">
        <f t="shared" si="14"/>
        <v>7.8194211220205405</v>
      </c>
      <c r="G190" s="191">
        <f t="shared" si="14"/>
        <v>1.1300802048878811</v>
      </c>
      <c r="H190" s="191">
        <f t="shared" si="14"/>
        <v>18.537251767477503</v>
      </c>
      <c r="I190" s="191">
        <f t="shared" si="14"/>
        <v>5.2096631498339976</v>
      </c>
      <c r="J190" s="191">
        <f t="shared" si="14"/>
        <v>18.53369534044467</v>
      </c>
      <c r="K190" s="191">
        <f t="shared" si="14"/>
        <v>10.058745422866632</v>
      </c>
      <c r="L190" s="191"/>
    </row>
    <row r="191" spans="1:15" hidden="1" x14ac:dyDescent="0.15">
      <c r="A191" s="369" t="s">
        <v>513</v>
      </c>
      <c r="B191" s="191">
        <f t="shared" ref="B191:K191" si="15">B20/$B20*100</f>
        <v>100</v>
      </c>
      <c r="C191" s="191">
        <f t="shared" si="15"/>
        <v>2.9413125264243347</v>
      </c>
      <c r="D191" s="191">
        <f t="shared" si="15"/>
        <v>0.56689456818610617</v>
      </c>
      <c r="E191" s="191">
        <f t="shared" si="15"/>
        <v>34.908603791638235</v>
      </c>
      <c r="F191" s="191">
        <f t="shared" si="15"/>
        <v>7.2194451133922337</v>
      </c>
      <c r="G191" s="191">
        <f t="shared" si="15"/>
        <v>1.1607856535470105</v>
      </c>
      <c r="H191" s="191">
        <f t="shared" si="15"/>
        <v>18.796696446526916</v>
      </c>
      <c r="I191" s="191">
        <f t="shared" si="15"/>
        <v>5.3057601800241434</v>
      </c>
      <c r="J191" s="191">
        <f t="shared" si="15"/>
        <v>18.789277248176546</v>
      </c>
      <c r="K191" s="191">
        <f t="shared" si="15"/>
        <v>10.311224472084479</v>
      </c>
      <c r="L191" s="191"/>
    </row>
    <row r="192" spans="1:15" x14ac:dyDescent="0.15">
      <c r="A192" s="369">
        <v>2001</v>
      </c>
      <c r="B192" s="191">
        <f t="shared" ref="B192:K192" si="16">B21/$B21*100</f>
        <v>100</v>
      </c>
      <c r="C192" s="191">
        <f t="shared" si="16"/>
        <v>2.9685632334012237</v>
      </c>
      <c r="D192" s="191">
        <f t="shared" si="16"/>
        <v>0.53928646111412826</v>
      </c>
      <c r="E192" s="191">
        <f t="shared" si="16"/>
        <v>33.69095754079602</v>
      </c>
      <c r="F192" s="191">
        <f t="shared" si="16"/>
        <v>7.5498240129179344</v>
      </c>
      <c r="G192" s="191">
        <f t="shared" si="16"/>
        <v>1.1765313869991918</v>
      </c>
      <c r="H192" s="191">
        <f t="shared" si="16"/>
        <v>19.088622142288049</v>
      </c>
      <c r="I192" s="191">
        <f t="shared" si="16"/>
        <v>5.3677816764565005</v>
      </c>
      <c r="J192" s="191">
        <f t="shared" si="16"/>
        <v>19.001407352809295</v>
      </c>
      <c r="K192" s="191">
        <f t="shared" si="16"/>
        <v>10.61702619321767</v>
      </c>
      <c r="L192" s="191"/>
    </row>
    <row r="193" spans="1:14" hidden="1" x14ac:dyDescent="0.15">
      <c r="A193" s="369" t="s">
        <v>344</v>
      </c>
      <c r="B193" s="191">
        <f t="shared" ref="B193:K193" si="17">B22/$B22*100</f>
        <v>100</v>
      </c>
      <c r="C193" s="191">
        <f t="shared" si="17"/>
        <v>2.9367235137267862</v>
      </c>
      <c r="D193" s="191">
        <f t="shared" si="17"/>
        <v>0.56028403733362431</v>
      </c>
      <c r="E193" s="191">
        <f t="shared" si="17"/>
        <v>35.180440198718124</v>
      </c>
      <c r="F193" s="191">
        <f t="shared" si="17"/>
        <v>7.3524130097893989</v>
      </c>
      <c r="G193" s="191">
        <f t="shared" si="17"/>
        <v>1.1540483348553217</v>
      </c>
      <c r="H193" s="191">
        <f t="shared" si="17"/>
        <v>18.524862629270896</v>
      </c>
      <c r="I193" s="191">
        <f t="shared" si="17"/>
        <v>5.2684637085150365</v>
      </c>
      <c r="J193" s="191">
        <f t="shared" si="17"/>
        <v>18.745281039299282</v>
      </c>
      <c r="K193" s="191">
        <f t="shared" si="17"/>
        <v>10.277483528491532</v>
      </c>
      <c r="L193" s="191"/>
    </row>
    <row r="194" spans="1:14" hidden="1" x14ac:dyDescent="0.15">
      <c r="A194" s="369" t="s">
        <v>345</v>
      </c>
      <c r="B194" s="191">
        <f t="shared" ref="B194:K194" si="18">B23/$B23*100</f>
        <v>100</v>
      </c>
      <c r="C194" s="191">
        <f t="shared" si="18"/>
        <v>2.9395690810893935</v>
      </c>
      <c r="D194" s="191">
        <f t="shared" si="18"/>
        <v>0.54228255663795888</v>
      </c>
      <c r="E194" s="191">
        <f t="shared" si="18"/>
        <v>34.979203392117327</v>
      </c>
      <c r="F194" s="191">
        <f t="shared" si="18"/>
        <v>7.3861126769132328</v>
      </c>
      <c r="G194" s="191">
        <f t="shared" si="18"/>
        <v>1.1526203180142103</v>
      </c>
      <c r="H194" s="191">
        <f t="shared" si="18"/>
        <v>18.577088391422652</v>
      </c>
      <c r="I194" s="191">
        <f t="shared" si="18"/>
        <v>5.278287516264343</v>
      </c>
      <c r="J194" s="191">
        <f t="shared" si="18"/>
        <v>18.78960940935643</v>
      </c>
      <c r="K194" s="191">
        <f t="shared" si="18"/>
        <v>10.355226658184446</v>
      </c>
      <c r="L194" s="191"/>
    </row>
    <row r="195" spans="1:14" hidden="1" x14ac:dyDescent="0.15">
      <c r="A195" s="369" t="s">
        <v>346</v>
      </c>
      <c r="B195" s="191">
        <f t="shared" ref="B195:K195" si="19">B24/$B24*100</f>
        <v>100</v>
      </c>
      <c r="C195" s="191">
        <f t="shared" si="19"/>
        <v>2.89204624937928</v>
      </c>
      <c r="D195" s="191">
        <f t="shared" si="19"/>
        <v>0.538157073263418</v>
      </c>
      <c r="E195" s="191">
        <f t="shared" si="19"/>
        <v>34.678065041397289</v>
      </c>
      <c r="F195" s="191">
        <f t="shared" si="19"/>
        <v>7.4163979796203554</v>
      </c>
      <c r="G195" s="191">
        <f t="shared" si="19"/>
        <v>1.1580203214044356</v>
      </c>
      <c r="H195" s="191">
        <f t="shared" si="19"/>
        <v>18.694271453542154</v>
      </c>
      <c r="I195" s="191">
        <f t="shared" si="19"/>
        <v>5.3076273281372908</v>
      </c>
      <c r="J195" s="191">
        <f t="shared" si="19"/>
        <v>18.855415304595425</v>
      </c>
      <c r="K195" s="191">
        <f t="shared" si="19"/>
        <v>10.45999924866036</v>
      </c>
      <c r="L195" s="191"/>
      <c r="M195" s="181"/>
      <c r="N195" s="181"/>
    </row>
    <row r="196" spans="1:14" hidden="1" x14ac:dyDescent="0.15">
      <c r="A196" s="369" t="s">
        <v>252</v>
      </c>
      <c r="B196" s="191">
        <f t="shared" ref="B196:K196" si="20">B25/$B25*100</f>
        <v>100</v>
      </c>
      <c r="C196" s="191">
        <f t="shared" si="20"/>
        <v>2.8904354824364527</v>
      </c>
      <c r="D196" s="191">
        <f t="shared" si="20"/>
        <v>0.53578674614755761</v>
      </c>
      <c r="E196" s="191">
        <f t="shared" si="20"/>
        <v>34.430637220094503</v>
      </c>
      <c r="F196" s="191">
        <f t="shared" si="20"/>
        <v>7.3946725136501898</v>
      </c>
      <c r="G196" s="191">
        <f t="shared" si="20"/>
        <v>1.169656715954619</v>
      </c>
      <c r="H196" s="191">
        <f t="shared" si="20"/>
        <v>18.788835834078924</v>
      </c>
      <c r="I196" s="191">
        <f t="shared" si="20"/>
        <v>5.3454110448609526</v>
      </c>
      <c r="J196" s="191">
        <f t="shared" si="20"/>
        <v>18.927247611206692</v>
      </c>
      <c r="K196" s="191">
        <f t="shared" si="20"/>
        <v>10.517316831570108</v>
      </c>
      <c r="L196" s="191"/>
      <c r="M196" s="181"/>
      <c r="N196" s="181"/>
    </row>
    <row r="197" spans="1:14" hidden="1" x14ac:dyDescent="0.15">
      <c r="A197" s="369" t="s">
        <v>253</v>
      </c>
      <c r="B197" s="191">
        <f t="shared" ref="B197:K197" si="21">B26/$B26*100</f>
        <v>100</v>
      </c>
      <c r="C197" s="191">
        <f t="shared" si="21"/>
        <v>2.8933982330784436</v>
      </c>
      <c r="D197" s="191">
        <f t="shared" si="21"/>
        <v>0.53797498662587617</v>
      </c>
      <c r="E197" s="191">
        <f t="shared" si="21"/>
        <v>34.174932654536015</v>
      </c>
      <c r="F197" s="191">
        <f t="shared" si="21"/>
        <v>7.497332217421282</v>
      </c>
      <c r="G197" s="191">
        <f t="shared" si="21"/>
        <v>1.166403878982831</v>
      </c>
      <c r="H197" s="191">
        <f t="shared" si="21"/>
        <v>18.880713599948749</v>
      </c>
      <c r="I197" s="191">
        <f t="shared" si="21"/>
        <v>5.3470580106595413</v>
      </c>
      <c r="J197" s="191">
        <f t="shared" si="21"/>
        <v>18.951883978841881</v>
      </c>
      <c r="K197" s="191">
        <f t="shared" si="21"/>
        <v>10.550302439905375</v>
      </c>
      <c r="L197" s="191"/>
      <c r="M197" s="181"/>
      <c r="N197" s="23"/>
    </row>
    <row r="198" spans="1:14" hidden="1" x14ac:dyDescent="0.15">
      <c r="A198" s="369" t="s">
        <v>254</v>
      </c>
      <c r="B198" s="191">
        <f t="shared" ref="B198:K198" si="22">B27/$B27*100</f>
        <v>100</v>
      </c>
      <c r="C198" s="191">
        <f t="shared" si="22"/>
        <v>2.8994470299623396</v>
      </c>
      <c r="D198" s="191">
        <f t="shared" si="22"/>
        <v>0.53063956525058564</v>
      </c>
      <c r="E198" s="191">
        <f t="shared" si="22"/>
        <v>33.740705566985156</v>
      </c>
      <c r="F198" s="191">
        <f t="shared" si="22"/>
        <v>7.6308895712088791</v>
      </c>
      <c r="G198" s="191">
        <f t="shared" si="22"/>
        <v>1.1660239115409521</v>
      </c>
      <c r="H198" s="191">
        <f t="shared" si="22"/>
        <v>19.032558943681401</v>
      </c>
      <c r="I198" s="191">
        <f t="shared" si="22"/>
        <v>5.3763116829816191</v>
      </c>
      <c r="J198" s="191">
        <f t="shared" si="22"/>
        <v>19.040258270818377</v>
      </c>
      <c r="K198" s="191">
        <f t="shared" si="22"/>
        <v>10.583165457570688</v>
      </c>
      <c r="L198" s="191"/>
      <c r="M198" s="181"/>
      <c r="N198" s="181"/>
    </row>
    <row r="199" spans="1:14" hidden="1" x14ac:dyDescent="0.15">
      <c r="A199" s="369" t="s">
        <v>255</v>
      </c>
      <c r="B199" s="191">
        <f t="shared" ref="B199:K199" si="23">B28/$B28*100</f>
        <v>100</v>
      </c>
      <c r="C199" s="191">
        <f t="shared" si="23"/>
        <v>3.0146842430086354</v>
      </c>
      <c r="D199" s="191">
        <f t="shared" si="23"/>
        <v>0.53109527008232993</v>
      </c>
      <c r="E199" s="191">
        <f t="shared" si="23"/>
        <v>33.407964499909035</v>
      </c>
      <c r="F199" s="191">
        <f t="shared" si="23"/>
        <v>7.7275382870153546</v>
      </c>
      <c r="G199" s="191">
        <f t="shared" si="23"/>
        <v>1.1846789624863365</v>
      </c>
      <c r="H199" s="191">
        <f t="shared" si="23"/>
        <v>19.114885341957809</v>
      </c>
      <c r="I199" s="191">
        <f t="shared" si="23"/>
        <v>5.3953425825612324</v>
      </c>
      <c r="J199" s="191">
        <f t="shared" si="23"/>
        <v>19.131157938952899</v>
      </c>
      <c r="K199" s="191">
        <f t="shared" si="23"/>
        <v>10.492652874026369</v>
      </c>
      <c r="L199" s="191"/>
      <c r="M199" s="181"/>
      <c r="N199" s="23"/>
    </row>
    <row r="200" spans="1:14" hidden="1" x14ac:dyDescent="0.15">
      <c r="A200" s="369" t="s">
        <v>256</v>
      </c>
      <c r="B200" s="191">
        <f t="shared" ref="B200:K200" si="24">B29/$B29*100</f>
        <v>100</v>
      </c>
      <c r="C200" s="191">
        <f t="shared" si="24"/>
        <v>3.0280315201381129</v>
      </c>
      <c r="D200" s="191">
        <f t="shared" si="24"/>
        <v>0.52955079609575373</v>
      </c>
      <c r="E200" s="191">
        <f t="shared" si="24"/>
        <v>33.141773798414526</v>
      </c>
      <c r="F200" s="191">
        <f t="shared" si="24"/>
        <v>7.8029819260096254</v>
      </c>
      <c r="G200" s="191">
        <f t="shared" si="24"/>
        <v>1.1793750804482981</v>
      </c>
      <c r="H200" s="191">
        <f t="shared" si="24"/>
        <v>19.203227935188224</v>
      </c>
      <c r="I200" s="191">
        <f t="shared" si="24"/>
        <v>5.4033298909070577</v>
      </c>
      <c r="J200" s="191">
        <f t="shared" si="24"/>
        <v>19.093717247492943</v>
      </c>
      <c r="K200" s="191">
        <f t="shared" si="24"/>
        <v>10.618011805305464</v>
      </c>
      <c r="L200" s="191"/>
      <c r="M200" s="181"/>
      <c r="N200" s="181"/>
    </row>
    <row r="201" spans="1:14" hidden="1" x14ac:dyDescent="0.15">
      <c r="A201" s="369" t="s">
        <v>257</v>
      </c>
      <c r="B201" s="191">
        <f t="shared" ref="B201:K201" si="25">B30/$B30*100</f>
        <v>100</v>
      </c>
      <c r="C201" s="191">
        <f t="shared" si="25"/>
        <v>3.0657439463207057</v>
      </c>
      <c r="D201" s="191">
        <f t="shared" si="25"/>
        <v>0.536852966853821</v>
      </c>
      <c r="E201" s="191">
        <f t="shared" si="25"/>
        <v>32.996758928156446</v>
      </c>
      <c r="F201" s="191">
        <f t="shared" si="25"/>
        <v>7.7066810919792932</v>
      </c>
      <c r="G201" s="191">
        <f t="shared" si="25"/>
        <v>1.1828448121395851</v>
      </c>
      <c r="H201" s="191">
        <f t="shared" si="25"/>
        <v>19.294074647099375</v>
      </c>
      <c r="I201" s="191">
        <f t="shared" si="25"/>
        <v>5.4090461083574262</v>
      </c>
      <c r="J201" s="191">
        <f t="shared" si="25"/>
        <v>19.032847030607311</v>
      </c>
      <c r="K201" s="191">
        <f t="shared" si="25"/>
        <v>10.775150468486038</v>
      </c>
      <c r="L201" s="191"/>
      <c r="M201" s="181"/>
      <c r="N201" s="23"/>
    </row>
    <row r="202" spans="1:14" hidden="1" x14ac:dyDescent="0.15">
      <c r="A202" s="369" t="s">
        <v>258</v>
      </c>
      <c r="B202" s="191">
        <f t="shared" ref="B202:K202" si="26">B31/$B31*100</f>
        <v>100</v>
      </c>
      <c r="C202" s="191">
        <f t="shared" si="26"/>
        <v>3.0514305204876795</v>
      </c>
      <c r="D202" s="191">
        <f t="shared" si="26"/>
        <v>0.54183820141323624</v>
      </c>
      <c r="E202" s="191">
        <f t="shared" si="26"/>
        <v>32.738519019704903</v>
      </c>
      <c r="F202" s="191">
        <f t="shared" si="26"/>
        <v>7.7887960163556311</v>
      </c>
      <c r="G202" s="191">
        <f t="shared" si="26"/>
        <v>1.1893838034179722</v>
      </c>
      <c r="H202" s="191">
        <f t="shared" si="26"/>
        <v>19.43855544464946</v>
      </c>
      <c r="I202" s="191">
        <f t="shared" si="26"/>
        <v>5.4061542740471422</v>
      </c>
      <c r="J202" s="191">
        <f t="shared" si="26"/>
        <v>19.011036524138568</v>
      </c>
      <c r="K202" s="191">
        <f t="shared" si="26"/>
        <v>10.834286195785408</v>
      </c>
      <c r="L202" s="191"/>
      <c r="M202" s="181"/>
      <c r="N202" s="181"/>
    </row>
    <row r="203" spans="1:14" hidden="1" x14ac:dyDescent="0.15">
      <c r="A203" s="369" t="s">
        <v>259</v>
      </c>
      <c r="B203" s="191">
        <f t="shared" ref="B203:K203" si="27">B32/$B32*100</f>
        <v>100</v>
      </c>
      <c r="C203" s="191">
        <f t="shared" si="27"/>
        <v>2.9975194249109132</v>
      </c>
      <c r="D203" s="191">
        <f t="shared" si="27"/>
        <v>0.54324699242462526</v>
      </c>
      <c r="E203" s="191">
        <f t="shared" si="27"/>
        <v>32.499596351354803</v>
      </c>
      <c r="F203" s="191">
        <f t="shared" si="27"/>
        <v>7.7201884214947922</v>
      </c>
      <c r="G203" s="191">
        <f t="shared" si="27"/>
        <v>1.1977825159639715</v>
      </c>
      <c r="H203" s="191">
        <f t="shared" si="27"/>
        <v>19.661199534951621</v>
      </c>
      <c r="I203" s="191">
        <f t="shared" si="27"/>
        <v>5.403079949999964</v>
      </c>
      <c r="J203" s="191">
        <f t="shared" si="27"/>
        <v>19.102185458153507</v>
      </c>
      <c r="K203" s="191">
        <f t="shared" si="27"/>
        <v>10.875201350745805</v>
      </c>
      <c r="L203" s="191"/>
      <c r="M203" s="181"/>
      <c r="N203" s="181"/>
    </row>
    <row r="204" spans="1:14" hidden="1" x14ac:dyDescent="0.15">
      <c r="A204" s="369" t="s">
        <v>260</v>
      </c>
      <c r="B204" s="191">
        <f t="shared" ref="B204:K204" si="28">B33/$B33*100</f>
        <v>100</v>
      </c>
      <c r="C204" s="191">
        <f t="shared" si="28"/>
        <v>3.0163067418941272</v>
      </c>
      <c r="D204" s="191">
        <f t="shared" si="28"/>
        <v>0.54370393599935529</v>
      </c>
      <c r="E204" s="191">
        <f t="shared" si="28"/>
        <v>32.267352258107771</v>
      </c>
      <c r="F204" s="191">
        <f t="shared" si="28"/>
        <v>7.1691832625258201</v>
      </c>
      <c r="G204" s="191">
        <f t="shared" si="28"/>
        <v>1.2188338158284662</v>
      </c>
      <c r="H204" s="191">
        <f t="shared" si="28"/>
        <v>19.879649934856758</v>
      </c>
      <c r="I204" s="191">
        <f t="shared" si="28"/>
        <v>5.4772094433466822</v>
      </c>
      <c r="J204" s="191">
        <f t="shared" si="28"/>
        <v>19.347398394666403</v>
      </c>
      <c r="K204" s="191">
        <f t="shared" si="28"/>
        <v>11.080362212774615</v>
      </c>
      <c r="L204" s="191"/>
      <c r="M204" s="181"/>
      <c r="N204" s="181"/>
    </row>
    <row r="205" spans="1:14" x14ac:dyDescent="0.15">
      <c r="A205" s="369">
        <v>2002</v>
      </c>
      <c r="B205" s="191">
        <f t="shared" ref="B205:K205" si="29">B34/$B34*100</f>
        <v>100</v>
      </c>
      <c r="C205" s="191">
        <f t="shared" si="29"/>
        <v>2.9161416093844208</v>
      </c>
      <c r="D205" s="191">
        <f t="shared" si="29"/>
        <v>0.52032012742159206</v>
      </c>
      <c r="E205" s="191">
        <f t="shared" si="29"/>
        <v>32.175639204389284</v>
      </c>
      <c r="F205" s="191">
        <f t="shared" si="29"/>
        <v>7.5436672696291058</v>
      </c>
      <c r="G205" s="191">
        <f t="shared" si="29"/>
        <v>1.2212005079641617</v>
      </c>
      <c r="H205" s="191">
        <f t="shared" si="29"/>
        <v>19.719748698958753</v>
      </c>
      <c r="I205" s="191">
        <f t="shared" si="29"/>
        <v>5.4222777179683694</v>
      </c>
      <c r="J205" s="191">
        <f t="shared" si="29"/>
        <v>19.347122607366934</v>
      </c>
      <c r="K205" s="191">
        <f t="shared" si="29"/>
        <v>11.13388225691738</v>
      </c>
      <c r="L205" s="191"/>
      <c r="M205" s="181"/>
      <c r="N205" s="181"/>
    </row>
    <row r="206" spans="1:14" hidden="1" x14ac:dyDescent="0.15">
      <c r="A206" s="369" t="s">
        <v>261</v>
      </c>
      <c r="B206" s="191">
        <f t="shared" ref="B206:K206" si="30">B35/$B35*100</f>
        <v>100</v>
      </c>
      <c r="C206" s="191">
        <f t="shared" si="30"/>
        <v>3.0097055959327044</v>
      </c>
      <c r="D206" s="191">
        <f t="shared" si="30"/>
        <v>0.5476094632780022</v>
      </c>
      <c r="E206" s="191">
        <f t="shared" si="30"/>
        <v>32.508206877034382</v>
      </c>
      <c r="F206" s="191">
        <f t="shared" si="30"/>
        <v>7.360093426804168</v>
      </c>
      <c r="G206" s="191">
        <f t="shared" si="30"/>
        <v>1.2172034503061666</v>
      </c>
      <c r="H206" s="191">
        <f t="shared" si="30"/>
        <v>19.576138453425127</v>
      </c>
      <c r="I206" s="191">
        <f t="shared" si="30"/>
        <v>5.4561491394543324</v>
      </c>
      <c r="J206" s="191">
        <f t="shared" si="30"/>
        <v>19.24663328988694</v>
      </c>
      <c r="K206" s="191">
        <f t="shared" si="30"/>
        <v>11.078260303878176</v>
      </c>
      <c r="L206" s="191"/>
      <c r="M206" s="181"/>
      <c r="N206" s="181"/>
    </row>
    <row r="207" spans="1:14" hidden="1" x14ac:dyDescent="0.15">
      <c r="A207" s="369" t="s">
        <v>262</v>
      </c>
      <c r="B207" s="191">
        <f t="shared" ref="B207:K207" si="31">B36/$B36*100</f>
        <v>100</v>
      </c>
      <c r="C207" s="191">
        <f t="shared" si="31"/>
        <v>2.9881267844928039</v>
      </c>
      <c r="D207" s="191">
        <f t="shared" si="31"/>
        <v>0.54191099727948244</v>
      </c>
      <c r="E207" s="191">
        <f t="shared" si="31"/>
        <v>32.491264864101403</v>
      </c>
      <c r="F207" s="191">
        <f t="shared" si="31"/>
        <v>7.4398476575875989</v>
      </c>
      <c r="G207" s="191">
        <f t="shared" si="31"/>
        <v>1.2183861985263384</v>
      </c>
      <c r="H207" s="191">
        <f t="shared" si="31"/>
        <v>19.539343216320148</v>
      </c>
      <c r="I207" s="191">
        <f t="shared" si="31"/>
        <v>5.4415277598718328</v>
      </c>
      <c r="J207" s="191">
        <f t="shared" si="31"/>
        <v>19.23321314224291</v>
      </c>
      <c r="K207" s="191">
        <f t="shared" si="31"/>
        <v>11.106379379577479</v>
      </c>
      <c r="L207" s="191"/>
      <c r="M207" s="181"/>
      <c r="N207" s="181"/>
    </row>
    <row r="208" spans="1:14" hidden="1" x14ac:dyDescent="0.15">
      <c r="A208" s="369" t="s">
        <v>263</v>
      </c>
      <c r="B208" s="191">
        <f t="shared" ref="B208:K208" si="32">B37/$B37*100</f>
        <v>100</v>
      </c>
      <c r="C208" s="191">
        <f t="shared" si="32"/>
        <v>2.9364131718669451</v>
      </c>
      <c r="D208" s="191">
        <f t="shared" si="32"/>
        <v>0.53483446804799684</v>
      </c>
      <c r="E208" s="191">
        <f t="shared" si="32"/>
        <v>32.428669092542037</v>
      </c>
      <c r="F208" s="191">
        <f t="shared" si="32"/>
        <v>7.2288212194252246</v>
      </c>
      <c r="G208" s="191">
        <f t="shared" si="32"/>
        <v>1.2271123472198844</v>
      </c>
      <c r="H208" s="191">
        <f t="shared" si="32"/>
        <v>19.596285123497587</v>
      </c>
      <c r="I208" s="191">
        <f t="shared" si="32"/>
        <v>5.4407038984079925</v>
      </c>
      <c r="J208" s="191">
        <f t="shared" si="32"/>
        <v>19.404626351943598</v>
      </c>
      <c r="K208" s="191">
        <f t="shared" si="32"/>
        <v>11.202534327048729</v>
      </c>
      <c r="L208" s="191"/>
      <c r="M208" s="181"/>
      <c r="N208" s="181"/>
    </row>
    <row r="209" spans="1:14" hidden="1" x14ac:dyDescent="0.15">
      <c r="A209" s="369" t="s">
        <v>264</v>
      </c>
      <c r="B209" s="191">
        <f t="shared" ref="B209:K209" si="33">B38/$B38*100</f>
        <v>100</v>
      </c>
      <c r="C209" s="191">
        <f t="shared" si="33"/>
        <v>2.899394954889233</v>
      </c>
      <c r="D209" s="191">
        <f t="shared" si="33"/>
        <v>0.52153579205486655</v>
      </c>
      <c r="E209" s="191">
        <f t="shared" si="33"/>
        <v>32.553820626744653</v>
      </c>
      <c r="F209" s="191">
        <f t="shared" si="33"/>
        <v>7.4783927892560857</v>
      </c>
      <c r="G209" s="191">
        <f t="shared" si="33"/>
        <v>1.2136366975313349</v>
      </c>
      <c r="H209" s="191">
        <f t="shared" si="33"/>
        <v>19.550760140251306</v>
      </c>
      <c r="I209" s="191">
        <f t="shared" si="33"/>
        <v>5.4165205613672018</v>
      </c>
      <c r="J209" s="191">
        <f t="shared" si="33"/>
        <v>19.247825867539365</v>
      </c>
      <c r="K209" s="191">
        <f t="shared" si="33"/>
        <v>11.118112570365957</v>
      </c>
      <c r="L209" s="191"/>
      <c r="M209" s="181"/>
      <c r="N209" s="181"/>
    </row>
    <row r="210" spans="1:14" hidden="1" x14ac:dyDescent="0.15">
      <c r="A210" s="369" t="s">
        <v>265</v>
      </c>
      <c r="B210" s="191">
        <f t="shared" ref="B210:K210" si="34">B39/$B39*100</f>
        <v>100</v>
      </c>
      <c r="C210" s="191">
        <f t="shared" si="34"/>
        <v>2.8709955614005445</v>
      </c>
      <c r="D210" s="191">
        <f t="shared" si="34"/>
        <v>0.5111617422517718</v>
      </c>
      <c r="E210" s="191">
        <f t="shared" si="34"/>
        <v>32.519222663841397</v>
      </c>
      <c r="F210" s="191">
        <f t="shared" si="34"/>
        <v>7.5561540468408461</v>
      </c>
      <c r="G210" s="191">
        <f t="shared" si="34"/>
        <v>1.2147433318709111</v>
      </c>
      <c r="H210" s="191">
        <f t="shared" si="34"/>
        <v>19.585278405153236</v>
      </c>
      <c r="I210" s="191">
        <f t="shared" si="34"/>
        <v>5.400714962613864</v>
      </c>
      <c r="J210" s="191">
        <f t="shared" si="34"/>
        <v>19.245735024211321</v>
      </c>
      <c r="K210" s="191">
        <f t="shared" si="34"/>
        <v>11.095994261816111</v>
      </c>
      <c r="L210" s="191"/>
      <c r="M210" s="181"/>
      <c r="N210" s="181"/>
    </row>
    <row r="211" spans="1:14" hidden="1" x14ac:dyDescent="0.15">
      <c r="A211" s="369" t="s">
        <v>266</v>
      </c>
      <c r="B211" s="191">
        <f t="shared" ref="B211:K211" si="35">B40/$B40*100</f>
        <v>100</v>
      </c>
      <c r="C211" s="191">
        <f t="shared" si="35"/>
        <v>2.8709600295417048</v>
      </c>
      <c r="D211" s="191">
        <f t="shared" si="35"/>
        <v>0.50670190310539465</v>
      </c>
      <c r="E211" s="191">
        <f t="shared" si="35"/>
        <v>32.304534385749768</v>
      </c>
      <c r="F211" s="191">
        <f t="shared" si="35"/>
        <v>7.6024209906634805</v>
      </c>
      <c r="G211" s="191">
        <f t="shared" si="35"/>
        <v>1.2175919970497451</v>
      </c>
      <c r="H211" s="191">
        <f t="shared" si="35"/>
        <v>19.670006694520943</v>
      </c>
      <c r="I211" s="191">
        <f t="shared" si="35"/>
        <v>5.3953988648108915</v>
      </c>
      <c r="J211" s="191">
        <f t="shared" si="35"/>
        <v>19.333331103729673</v>
      </c>
      <c r="K211" s="191">
        <f t="shared" si="35"/>
        <v>11.099054030828404</v>
      </c>
      <c r="L211" s="191"/>
    </row>
    <row r="212" spans="1:14" hidden="1" x14ac:dyDescent="0.15">
      <c r="A212" s="369" t="s">
        <v>267</v>
      </c>
      <c r="B212" s="191">
        <f t="shared" ref="B212:K212" si="36">B41/$B41*100</f>
        <v>100</v>
      </c>
      <c r="C212" s="191">
        <f t="shared" si="36"/>
        <v>2.8990496998229376</v>
      </c>
      <c r="D212" s="191">
        <f t="shared" si="36"/>
        <v>0.5012292008955016</v>
      </c>
      <c r="E212" s="191">
        <f t="shared" si="36"/>
        <v>32.213931980167565</v>
      </c>
      <c r="F212" s="191">
        <f t="shared" si="36"/>
        <v>7.7689432759868229</v>
      </c>
      <c r="G212" s="191">
        <f t="shared" si="36"/>
        <v>1.231168977583788</v>
      </c>
      <c r="H212" s="191">
        <f t="shared" si="36"/>
        <v>19.644820307626617</v>
      </c>
      <c r="I212" s="191">
        <f t="shared" si="36"/>
        <v>5.4069775070085591</v>
      </c>
      <c r="J212" s="191">
        <f t="shared" si="36"/>
        <v>19.398291704752697</v>
      </c>
      <c r="K212" s="191">
        <f t="shared" si="36"/>
        <v>10.93558734615551</v>
      </c>
      <c r="L212" s="191"/>
    </row>
    <row r="213" spans="1:14" hidden="1" x14ac:dyDescent="0.15">
      <c r="A213" s="369" t="s">
        <v>268</v>
      </c>
      <c r="B213" s="191">
        <f t="shared" ref="B213:K213" si="37">B42/$B42*100</f>
        <v>100</v>
      </c>
      <c r="C213" s="191">
        <f t="shared" si="37"/>
        <v>2.8942270022647003</v>
      </c>
      <c r="D213" s="191">
        <f t="shared" si="37"/>
        <v>0.50196344949509786</v>
      </c>
      <c r="E213" s="191">
        <f t="shared" si="37"/>
        <v>32.065662193169921</v>
      </c>
      <c r="F213" s="191">
        <f t="shared" si="37"/>
        <v>7.8091501438553301</v>
      </c>
      <c r="G213" s="191">
        <f t="shared" si="37"/>
        <v>1.2236835504219383</v>
      </c>
      <c r="H213" s="191">
        <f t="shared" si="37"/>
        <v>19.71141911443695</v>
      </c>
      <c r="I213" s="191">
        <f t="shared" si="37"/>
        <v>5.414118425220475</v>
      </c>
      <c r="J213" s="191">
        <f t="shared" si="37"/>
        <v>19.350924364454283</v>
      </c>
      <c r="K213" s="191">
        <f t="shared" si="37"/>
        <v>11.028851756681306</v>
      </c>
      <c r="L213" s="191"/>
    </row>
    <row r="214" spans="1:14" hidden="1" x14ac:dyDescent="0.15">
      <c r="A214" s="369" t="s">
        <v>269</v>
      </c>
      <c r="B214" s="191">
        <f t="shared" ref="B214:K214" si="38">B43/$B43*100</f>
        <v>100</v>
      </c>
      <c r="C214" s="191">
        <f t="shared" si="38"/>
        <v>2.933678332886331</v>
      </c>
      <c r="D214" s="191">
        <f t="shared" si="38"/>
        <v>0.51101241158242028</v>
      </c>
      <c r="E214" s="191">
        <f t="shared" si="38"/>
        <v>32.053654808720744</v>
      </c>
      <c r="F214" s="191">
        <f t="shared" si="38"/>
        <v>7.7049397516390981</v>
      </c>
      <c r="G214" s="191">
        <f t="shared" si="38"/>
        <v>1.2204857352432716</v>
      </c>
      <c r="H214" s="191">
        <f t="shared" si="38"/>
        <v>19.719907325127881</v>
      </c>
      <c r="I214" s="191">
        <f t="shared" si="38"/>
        <v>5.4089989627394015</v>
      </c>
      <c r="J214" s="191">
        <f t="shared" si="38"/>
        <v>19.301416296947352</v>
      </c>
      <c r="K214" s="191">
        <f t="shared" si="38"/>
        <v>11.145906375113501</v>
      </c>
      <c r="L214" s="191"/>
    </row>
    <row r="215" spans="1:14" hidden="1" x14ac:dyDescent="0.15">
      <c r="A215" s="369" t="s">
        <v>270</v>
      </c>
      <c r="B215" s="191">
        <f t="shared" ref="B215:K215" si="39">B44/$B44*100</f>
        <v>100</v>
      </c>
      <c r="C215" s="191">
        <f t="shared" si="39"/>
        <v>2.9042610751993858</v>
      </c>
      <c r="D215" s="191">
        <f t="shared" si="39"/>
        <v>0.519528946051658</v>
      </c>
      <c r="E215" s="191">
        <f t="shared" si="39"/>
        <v>31.939761603197862</v>
      </c>
      <c r="F215" s="191">
        <f t="shared" si="39"/>
        <v>7.7154214886894747</v>
      </c>
      <c r="G215" s="191">
        <f t="shared" si="39"/>
        <v>1.215944822087959</v>
      </c>
      <c r="H215" s="191">
        <f t="shared" si="39"/>
        <v>19.787769465625647</v>
      </c>
      <c r="I215" s="191">
        <f t="shared" si="39"/>
        <v>5.4019283345723945</v>
      </c>
      <c r="J215" s="191">
        <f t="shared" si="39"/>
        <v>19.340887061572047</v>
      </c>
      <c r="K215" s="191">
        <f t="shared" si="39"/>
        <v>11.17449720300357</v>
      </c>
      <c r="L215" s="191"/>
    </row>
    <row r="216" spans="1:14" hidden="1" x14ac:dyDescent="0.15">
      <c r="A216" s="369" t="s">
        <v>271</v>
      </c>
      <c r="B216" s="191">
        <f t="shared" ref="B216:K216" si="40">B45/$B45*100</f>
        <v>100</v>
      </c>
      <c r="C216" s="191">
        <f t="shared" si="40"/>
        <v>2.8922930897711332</v>
      </c>
      <c r="D216" s="191">
        <f t="shared" si="40"/>
        <v>0.52150229689543059</v>
      </c>
      <c r="E216" s="191">
        <f t="shared" si="40"/>
        <v>31.666292207783858</v>
      </c>
      <c r="F216" s="191">
        <f t="shared" si="40"/>
        <v>7.6336657499656084</v>
      </c>
      <c r="G216" s="191">
        <f t="shared" si="40"/>
        <v>1.2158824565531268</v>
      </c>
      <c r="H216" s="191">
        <f t="shared" si="40"/>
        <v>20.014272829777742</v>
      </c>
      <c r="I216" s="191">
        <f t="shared" si="40"/>
        <v>5.4024934783083847</v>
      </c>
      <c r="J216" s="191">
        <f t="shared" si="40"/>
        <v>19.434560658481928</v>
      </c>
      <c r="K216" s="191">
        <f t="shared" si="40"/>
        <v>11.219037232462789</v>
      </c>
      <c r="L216" s="191"/>
    </row>
    <row r="217" spans="1:14" hidden="1" x14ac:dyDescent="0.15">
      <c r="A217" s="369" t="s">
        <v>272</v>
      </c>
      <c r="B217" s="191">
        <f t="shared" ref="B217:K217" si="41">B46/$B46*100</f>
        <v>100</v>
      </c>
      <c r="C217" s="191">
        <f t="shared" si="41"/>
        <v>2.8969981739663146</v>
      </c>
      <c r="D217" s="191">
        <f t="shared" si="41"/>
        <v>0.52583827815726214</v>
      </c>
      <c r="E217" s="191">
        <f t="shared" si="41"/>
        <v>31.377788706694076</v>
      </c>
      <c r="F217" s="191">
        <f t="shared" si="41"/>
        <v>7.2096895348768495</v>
      </c>
      <c r="G217" s="191">
        <f t="shared" si="41"/>
        <v>1.2387694988683318</v>
      </c>
      <c r="H217" s="191">
        <f t="shared" si="41"/>
        <v>20.235577058818507</v>
      </c>
      <c r="I217" s="191">
        <f t="shared" si="41"/>
        <v>5.483829982540728</v>
      </c>
      <c r="J217" s="191">
        <f t="shared" si="41"/>
        <v>19.627547566503146</v>
      </c>
      <c r="K217" s="191">
        <f t="shared" si="41"/>
        <v>11.403961199574779</v>
      </c>
      <c r="L217" s="191"/>
    </row>
    <row r="218" spans="1:14" x14ac:dyDescent="0.15">
      <c r="A218" s="369">
        <v>2003</v>
      </c>
      <c r="B218" s="191">
        <f t="shared" ref="B218:K218" si="42">B47/$B47*100</f>
        <v>100</v>
      </c>
      <c r="C218" s="191">
        <f t="shared" si="42"/>
        <v>2.8480785279513094</v>
      </c>
      <c r="D218" s="191">
        <f t="shared" si="42"/>
        <v>0.54576646386105609</v>
      </c>
      <c r="E218" s="191">
        <f t="shared" si="42"/>
        <v>30.965865837286078</v>
      </c>
      <c r="F218" s="191">
        <f t="shared" si="42"/>
        <v>7.7051511796634431</v>
      </c>
      <c r="G218" s="191">
        <f t="shared" si="42"/>
        <v>1.2426699799516785</v>
      </c>
      <c r="H218" s="191">
        <f t="shared" si="42"/>
        <v>19.901843456178913</v>
      </c>
      <c r="I218" s="191">
        <f t="shared" si="42"/>
        <v>5.4411892080157571</v>
      </c>
      <c r="J218" s="191">
        <f t="shared" si="42"/>
        <v>19.728804579574842</v>
      </c>
      <c r="K218" s="191">
        <f t="shared" si="42"/>
        <v>11.620630767516918</v>
      </c>
      <c r="L218" s="191"/>
    </row>
    <row r="219" spans="1:14" hidden="1" x14ac:dyDescent="0.15">
      <c r="A219" s="369" t="s">
        <v>172</v>
      </c>
      <c r="B219" s="191">
        <f t="shared" ref="B219:K219" si="43">B48/$B48*100</f>
        <v>100</v>
      </c>
      <c r="C219" s="191">
        <f t="shared" si="43"/>
        <v>2.9010097492950591</v>
      </c>
      <c r="D219" s="191">
        <f t="shared" si="43"/>
        <v>0.54559199748130294</v>
      </c>
      <c r="E219" s="191">
        <f t="shared" si="43"/>
        <v>31.589712719526354</v>
      </c>
      <c r="F219" s="191">
        <f t="shared" si="43"/>
        <v>7.4164593503961775</v>
      </c>
      <c r="G219" s="191">
        <f t="shared" si="43"/>
        <v>1.2341189015471281</v>
      </c>
      <c r="H219" s="191">
        <f t="shared" si="43"/>
        <v>19.905722633985899</v>
      </c>
      <c r="I219" s="191">
        <f t="shared" si="43"/>
        <v>5.4669609955246568</v>
      </c>
      <c r="J219" s="191">
        <f t="shared" si="43"/>
        <v>19.511155734211894</v>
      </c>
      <c r="K219" s="191">
        <f t="shared" si="43"/>
        <v>11.429267918031529</v>
      </c>
      <c r="L219" s="191"/>
    </row>
    <row r="220" spans="1:14" hidden="1" x14ac:dyDescent="0.15">
      <c r="A220" s="369" t="s">
        <v>173</v>
      </c>
      <c r="B220" s="191">
        <f t="shared" ref="B220:K220" si="44">B49/$B49*100</f>
        <v>100</v>
      </c>
      <c r="C220" s="191">
        <f t="shared" si="44"/>
        <v>2.8894165755394368</v>
      </c>
      <c r="D220" s="191">
        <f t="shared" si="44"/>
        <v>0.55287301530774102</v>
      </c>
      <c r="E220" s="191">
        <f t="shared" si="44"/>
        <v>31.474294279910829</v>
      </c>
      <c r="F220" s="191">
        <f t="shared" si="44"/>
        <v>7.4879547063633982</v>
      </c>
      <c r="G220" s="191">
        <f t="shared" si="44"/>
        <v>1.2386551091092708</v>
      </c>
      <c r="H220" s="191">
        <f t="shared" si="44"/>
        <v>19.866697225735351</v>
      </c>
      <c r="I220" s="191">
        <f t="shared" si="44"/>
        <v>5.4600539281526448</v>
      </c>
      <c r="J220" s="191">
        <f t="shared" si="44"/>
        <v>19.547975178543485</v>
      </c>
      <c r="K220" s="191">
        <f t="shared" si="44"/>
        <v>11.48207998133784</v>
      </c>
      <c r="L220" s="191"/>
    </row>
    <row r="221" spans="1:14" hidden="1" x14ac:dyDescent="0.15">
      <c r="A221" s="369" t="s">
        <v>174</v>
      </c>
      <c r="B221" s="191">
        <f t="shared" ref="B221:K221" si="45">B50/$B50*100</f>
        <v>100</v>
      </c>
      <c r="C221" s="191">
        <f t="shared" si="45"/>
        <v>2.8524627704634606</v>
      </c>
      <c r="D221" s="191">
        <f t="shared" si="45"/>
        <v>0.55952182553184038</v>
      </c>
      <c r="E221" s="191">
        <f t="shared" si="45"/>
        <v>31.376894889386094</v>
      </c>
      <c r="F221" s="191">
        <f t="shared" si="45"/>
        <v>7.5412716412534273</v>
      </c>
      <c r="G221" s="191">
        <f t="shared" si="45"/>
        <v>1.2398096788034392</v>
      </c>
      <c r="H221" s="191">
        <f t="shared" si="45"/>
        <v>19.873138217570361</v>
      </c>
      <c r="I221" s="191">
        <f t="shared" si="45"/>
        <v>5.4767340608850166</v>
      </c>
      <c r="J221" s="191">
        <f t="shared" si="45"/>
        <v>19.569784778297482</v>
      </c>
      <c r="K221" s="191">
        <f t="shared" si="45"/>
        <v>11.510382137808877</v>
      </c>
      <c r="L221" s="191"/>
    </row>
    <row r="222" spans="1:14" hidden="1" x14ac:dyDescent="0.15">
      <c r="A222" s="369" t="s">
        <v>175</v>
      </c>
      <c r="B222" s="191">
        <f t="shared" ref="B222:K222" si="46">B51/$B51*100</f>
        <v>100</v>
      </c>
      <c r="C222" s="191">
        <f t="shared" si="46"/>
        <v>2.8519593619845587</v>
      </c>
      <c r="D222" s="191">
        <f t="shared" si="46"/>
        <v>0.55622711292692761</v>
      </c>
      <c r="E222" s="191">
        <f t="shared" si="46"/>
        <v>31.242737261146885</v>
      </c>
      <c r="F222" s="191">
        <f t="shared" si="46"/>
        <v>7.5545926988021872</v>
      </c>
      <c r="G222" s="191">
        <f t="shared" si="46"/>
        <v>1.2552668732421861</v>
      </c>
      <c r="H222" s="191">
        <f t="shared" si="46"/>
        <v>19.856530686550887</v>
      </c>
      <c r="I222" s="191">
        <f t="shared" si="46"/>
        <v>5.4686025225590456</v>
      </c>
      <c r="J222" s="191">
        <f t="shared" si="46"/>
        <v>19.673812947776391</v>
      </c>
      <c r="K222" s="191">
        <f t="shared" si="46"/>
        <v>11.540270535010933</v>
      </c>
      <c r="L222" s="191"/>
    </row>
    <row r="223" spans="1:14" hidden="1" x14ac:dyDescent="0.15">
      <c r="A223" s="369" t="s">
        <v>176</v>
      </c>
      <c r="B223" s="191">
        <f t="shared" ref="B223:K223" si="47">B52/$B52*100</f>
        <v>100</v>
      </c>
      <c r="C223" s="191">
        <f t="shared" si="47"/>
        <v>2.8454677651129314</v>
      </c>
      <c r="D223" s="191">
        <f t="shared" si="47"/>
        <v>0.55480443578784011</v>
      </c>
      <c r="E223" s="191">
        <f t="shared" si="47"/>
        <v>31.14231628992869</v>
      </c>
      <c r="F223" s="191">
        <f t="shared" si="47"/>
        <v>7.6481507131688105</v>
      </c>
      <c r="G223" s="191">
        <f t="shared" si="47"/>
        <v>1.2420728944369603</v>
      </c>
      <c r="H223" s="191">
        <f t="shared" si="47"/>
        <v>19.937649568511315</v>
      </c>
      <c r="I223" s="191">
        <f t="shared" si="47"/>
        <v>5.4609498757281534</v>
      </c>
      <c r="J223" s="191">
        <f t="shared" si="47"/>
        <v>19.656516947999496</v>
      </c>
      <c r="K223" s="191">
        <f t="shared" si="47"/>
        <v>11.512071509325802</v>
      </c>
      <c r="L223" s="191"/>
    </row>
    <row r="224" spans="1:14" hidden="1" x14ac:dyDescent="0.15">
      <c r="A224" s="369" t="s">
        <v>177</v>
      </c>
      <c r="B224" s="191">
        <f t="shared" ref="B224:K224" si="48">B53/$B53*100</f>
        <v>100</v>
      </c>
      <c r="C224" s="191">
        <f t="shared" si="48"/>
        <v>2.8304311665457966</v>
      </c>
      <c r="D224" s="191">
        <f t="shared" si="48"/>
        <v>0.54820308760651137</v>
      </c>
      <c r="E224" s="191">
        <f t="shared" si="48"/>
        <v>30.961251333560757</v>
      </c>
      <c r="F224" s="191">
        <f t="shared" si="48"/>
        <v>7.7983889655226468</v>
      </c>
      <c r="G224" s="191">
        <f t="shared" si="48"/>
        <v>1.24082184412122</v>
      </c>
      <c r="H224" s="191">
        <f t="shared" si="48"/>
        <v>19.946958044418984</v>
      </c>
      <c r="I224" s="191">
        <f t="shared" si="48"/>
        <v>5.4579847322908925</v>
      </c>
      <c r="J224" s="191">
        <f t="shared" si="48"/>
        <v>19.70096068631042</v>
      </c>
      <c r="K224" s="191">
        <f t="shared" si="48"/>
        <v>11.515000139622771</v>
      </c>
      <c r="L224" s="191"/>
    </row>
    <row r="225" spans="1:12" hidden="1" x14ac:dyDescent="0.15">
      <c r="A225" s="369" t="s">
        <v>178</v>
      </c>
      <c r="B225" s="191">
        <f t="shared" ref="B225:K225" si="49">B54/$B54*100</f>
        <v>100</v>
      </c>
      <c r="C225" s="191">
        <f t="shared" si="49"/>
        <v>2.8151053333087264</v>
      </c>
      <c r="D225" s="191">
        <f t="shared" si="49"/>
        <v>0.54254546499802303</v>
      </c>
      <c r="E225" s="191">
        <f t="shared" si="49"/>
        <v>30.824273215766979</v>
      </c>
      <c r="F225" s="191">
        <f t="shared" si="49"/>
        <v>7.9260111675894596</v>
      </c>
      <c r="G225" s="191">
        <f t="shared" si="49"/>
        <v>1.2590200357771819</v>
      </c>
      <c r="H225" s="191">
        <f t="shared" si="49"/>
        <v>19.996024757561656</v>
      </c>
      <c r="I225" s="191">
        <f t="shared" si="49"/>
        <v>5.4383815373670341</v>
      </c>
      <c r="J225" s="191">
        <f t="shared" si="49"/>
        <v>19.822585615926577</v>
      </c>
      <c r="K225" s="191">
        <f t="shared" si="49"/>
        <v>11.376052871704358</v>
      </c>
      <c r="L225" s="191"/>
    </row>
    <row r="226" spans="1:12" hidden="1" x14ac:dyDescent="0.15">
      <c r="A226" s="369" t="s">
        <v>179</v>
      </c>
      <c r="B226" s="191">
        <f t="shared" ref="B226:K226" si="50">B55/$B55*100</f>
        <v>100</v>
      </c>
      <c r="C226" s="191">
        <f t="shared" si="50"/>
        <v>2.8261695870503716</v>
      </c>
      <c r="D226" s="191">
        <f t="shared" si="50"/>
        <v>0.53219794712999602</v>
      </c>
      <c r="E226" s="191">
        <f t="shared" si="50"/>
        <v>30.711525071064035</v>
      </c>
      <c r="F226" s="191">
        <f t="shared" si="50"/>
        <v>7.9295093919212274</v>
      </c>
      <c r="G226" s="191">
        <f t="shared" si="50"/>
        <v>1.2475485979700671</v>
      </c>
      <c r="H226" s="191">
        <f t="shared" si="50"/>
        <v>19.805780147944262</v>
      </c>
      <c r="I226" s="191">
        <f t="shared" si="50"/>
        <v>5.4309798235482054</v>
      </c>
      <c r="J226" s="191">
        <f t="shared" si="50"/>
        <v>19.797703013770448</v>
      </c>
      <c r="K226" s="191">
        <f t="shared" si="50"/>
        <v>11.718586419601387</v>
      </c>
      <c r="L226" s="191"/>
    </row>
    <row r="227" spans="1:12" hidden="1" x14ac:dyDescent="0.15">
      <c r="A227" s="369" t="s">
        <v>180</v>
      </c>
      <c r="B227" s="191">
        <f t="shared" ref="B227:K227" si="51">B56/$B56*100</f>
        <v>100</v>
      </c>
      <c r="C227" s="191">
        <f t="shared" si="51"/>
        <v>2.8680054247564635</v>
      </c>
      <c r="D227" s="191">
        <f t="shared" si="51"/>
        <v>0.53692275884687579</v>
      </c>
      <c r="E227" s="191">
        <f t="shared" si="51"/>
        <v>30.757980527820251</v>
      </c>
      <c r="F227" s="191">
        <f t="shared" si="51"/>
        <v>7.9057996129564225</v>
      </c>
      <c r="G227" s="191">
        <f t="shared" si="51"/>
        <v>1.2398955536818286</v>
      </c>
      <c r="H227" s="191">
        <f t="shared" si="51"/>
        <v>19.738059808094484</v>
      </c>
      <c r="I227" s="191">
        <f t="shared" si="51"/>
        <v>5.4066668959366933</v>
      </c>
      <c r="J227" s="191">
        <f t="shared" si="51"/>
        <v>19.747320040712502</v>
      </c>
      <c r="K227" s="191">
        <f t="shared" si="51"/>
        <v>11.799349377194478</v>
      </c>
      <c r="L227" s="191"/>
    </row>
    <row r="228" spans="1:12" hidden="1" x14ac:dyDescent="0.15">
      <c r="A228" s="369" t="s">
        <v>181</v>
      </c>
      <c r="B228" s="191">
        <f t="shared" ref="B228:K228" si="52">B57/$B57*100</f>
        <v>100</v>
      </c>
      <c r="C228" s="191">
        <f t="shared" si="52"/>
        <v>2.8399544303181083</v>
      </c>
      <c r="D228" s="191">
        <f t="shared" si="52"/>
        <v>0.53513176260198336</v>
      </c>
      <c r="E228" s="191">
        <f t="shared" si="52"/>
        <v>30.685147148940157</v>
      </c>
      <c r="F228" s="191">
        <f t="shared" si="52"/>
        <v>7.9844816061708528</v>
      </c>
      <c r="G228" s="191">
        <f t="shared" si="52"/>
        <v>1.233986740096491</v>
      </c>
      <c r="H228" s="191">
        <f t="shared" si="52"/>
        <v>19.777745010202871</v>
      </c>
      <c r="I228" s="191">
        <f t="shared" si="52"/>
        <v>5.3948121476046857</v>
      </c>
      <c r="J228" s="191">
        <f t="shared" si="52"/>
        <v>19.788983446364</v>
      </c>
      <c r="K228" s="191">
        <f t="shared" si="52"/>
        <v>11.759757707700851</v>
      </c>
      <c r="L228" s="191"/>
    </row>
    <row r="229" spans="1:12" hidden="1" x14ac:dyDescent="0.15">
      <c r="A229" s="369" t="s">
        <v>182</v>
      </c>
      <c r="B229" s="191">
        <f t="shared" ref="B229:K229" si="53">B58/$B58*100</f>
        <v>100</v>
      </c>
      <c r="C229" s="191">
        <f t="shared" si="53"/>
        <v>2.8300149472790426</v>
      </c>
      <c r="D229" s="191">
        <f t="shared" si="53"/>
        <v>0.53980442146290575</v>
      </c>
      <c r="E229" s="191">
        <f t="shared" si="53"/>
        <v>30.533311096248845</v>
      </c>
      <c r="F229" s="191">
        <f t="shared" si="53"/>
        <v>7.8647434967590097</v>
      </c>
      <c r="G229" s="191">
        <f t="shared" si="53"/>
        <v>1.2264749707695777</v>
      </c>
      <c r="H229" s="191">
        <f t="shared" si="53"/>
        <v>19.954589363352433</v>
      </c>
      <c r="I229" s="191">
        <f t="shared" si="53"/>
        <v>5.3719856340710752</v>
      </c>
      <c r="J229" s="191">
        <f t="shared" si="53"/>
        <v>19.870291182714418</v>
      </c>
      <c r="K229" s="191">
        <f t="shared" si="53"/>
        <v>11.808784887342698</v>
      </c>
      <c r="L229" s="191"/>
    </row>
    <row r="230" spans="1:12" hidden="1" x14ac:dyDescent="0.15">
      <c r="A230" s="369" t="s">
        <v>183</v>
      </c>
      <c r="B230" s="191">
        <f t="shared" ref="B230:K230" si="54">B59/$B59*100</f>
        <v>100</v>
      </c>
      <c r="C230" s="191">
        <f t="shared" si="54"/>
        <v>2.8272813453271697</v>
      </c>
      <c r="D230" s="191">
        <f t="shared" si="54"/>
        <v>0.54555085787487234</v>
      </c>
      <c r="E230" s="191">
        <f t="shared" si="54"/>
        <v>30.299936604256494</v>
      </c>
      <c r="F230" s="191">
        <f t="shared" si="54"/>
        <v>7.3966836224603192</v>
      </c>
      <c r="G230" s="191">
        <f t="shared" si="54"/>
        <v>1.2547374714735544</v>
      </c>
      <c r="H230" s="191">
        <f t="shared" si="54"/>
        <v>20.165574668975225</v>
      </c>
      <c r="I230" s="191">
        <f t="shared" si="54"/>
        <v>5.4619661596536906</v>
      </c>
      <c r="J230" s="191">
        <f t="shared" si="54"/>
        <v>20.056500554958603</v>
      </c>
      <c r="K230" s="191">
        <f t="shared" si="54"/>
        <v>11.99176871502007</v>
      </c>
      <c r="L230" s="191"/>
    </row>
    <row r="231" spans="1:12" x14ac:dyDescent="0.15">
      <c r="A231" s="369">
        <v>2004</v>
      </c>
      <c r="B231" s="191">
        <f t="shared" ref="B231:K231" si="55">B60/$B60*100</f>
        <v>100</v>
      </c>
      <c r="C231" s="191">
        <f t="shared" si="55"/>
        <v>2.8015011876022387</v>
      </c>
      <c r="D231" s="191">
        <f t="shared" si="55"/>
        <v>0.54676048250678511</v>
      </c>
      <c r="E231" s="191">
        <f t="shared" si="55"/>
        <v>30.422807320503541</v>
      </c>
      <c r="F231" s="191">
        <f t="shared" si="55"/>
        <v>7.7507364353314774</v>
      </c>
      <c r="G231" s="191">
        <f t="shared" si="55"/>
        <v>1.2331285733310273</v>
      </c>
      <c r="H231" s="191">
        <f t="shared" si="55"/>
        <v>19.725178756718112</v>
      </c>
      <c r="I231" s="191">
        <f t="shared" si="55"/>
        <v>5.3729424864938133</v>
      </c>
      <c r="J231" s="191">
        <f t="shared" si="55"/>
        <v>20.156884306395082</v>
      </c>
      <c r="K231" s="191">
        <f t="shared" si="55"/>
        <v>11.990060451117929</v>
      </c>
      <c r="L231" s="191"/>
    </row>
    <row r="232" spans="1:12" hidden="1" x14ac:dyDescent="0.15">
      <c r="A232" s="369" t="s">
        <v>184</v>
      </c>
      <c r="B232" s="191">
        <f t="shared" ref="B232:K232" si="56">B61/$B61*100</f>
        <v>100</v>
      </c>
      <c r="C232" s="191">
        <f t="shared" si="56"/>
        <v>2.8186499223596009</v>
      </c>
      <c r="D232" s="191">
        <f t="shared" si="56"/>
        <v>0.55048376192720272</v>
      </c>
      <c r="E232" s="191">
        <f t="shared" si="56"/>
        <v>30.567253368438497</v>
      </c>
      <c r="F232" s="191">
        <f t="shared" si="56"/>
        <v>7.6065181621937619</v>
      </c>
      <c r="G232" s="191">
        <f t="shared" si="56"/>
        <v>1.2383696841107978</v>
      </c>
      <c r="H232" s="191">
        <f t="shared" si="56"/>
        <v>19.826714611296651</v>
      </c>
      <c r="I232" s="191">
        <f t="shared" si="56"/>
        <v>5.4291601080308132</v>
      </c>
      <c r="J232" s="191">
        <f t="shared" si="56"/>
        <v>19.933937368496725</v>
      </c>
      <c r="K232" s="191">
        <f t="shared" si="56"/>
        <v>12.028913013145951</v>
      </c>
      <c r="L232" s="191"/>
    </row>
    <row r="233" spans="1:12" hidden="1" x14ac:dyDescent="0.15">
      <c r="A233" s="369" t="s">
        <v>185</v>
      </c>
      <c r="B233" s="191">
        <f t="shared" ref="B233:K233" si="57">B62/$B62*100</f>
        <v>100</v>
      </c>
      <c r="C233" s="191">
        <f t="shared" si="57"/>
        <v>2.8065839029834914</v>
      </c>
      <c r="D233" s="191">
        <f t="shared" si="57"/>
        <v>0.54828123581134369</v>
      </c>
      <c r="E233" s="191">
        <f t="shared" si="57"/>
        <v>30.586196379350156</v>
      </c>
      <c r="F233" s="191">
        <f t="shared" si="57"/>
        <v>7.6227966480260383</v>
      </c>
      <c r="G233" s="191">
        <f t="shared" si="57"/>
        <v>1.2343616830235362</v>
      </c>
      <c r="H233" s="191">
        <f t="shared" si="57"/>
        <v>19.746969048521692</v>
      </c>
      <c r="I233" s="191">
        <f t="shared" si="57"/>
        <v>5.4055405544626547</v>
      </c>
      <c r="J233" s="191">
        <f t="shared" si="57"/>
        <v>19.968661266816166</v>
      </c>
      <c r="K233" s="191">
        <f t="shared" si="57"/>
        <v>12.080609281004923</v>
      </c>
      <c r="L233" s="191"/>
    </row>
    <row r="234" spans="1:12" hidden="1" x14ac:dyDescent="0.15">
      <c r="A234" s="369" t="s">
        <v>186</v>
      </c>
      <c r="B234" s="191">
        <f t="shared" ref="B234:K234" si="58">B63/$B63*100</f>
        <v>100</v>
      </c>
      <c r="C234" s="191">
        <f t="shared" si="58"/>
        <v>2.7765647661659418</v>
      </c>
      <c r="D234" s="191">
        <f t="shared" si="58"/>
        <v>0.54188830108890462</v>
      </c>
      <c r="E234" s="191">
        <f t="shared" si="58"/>
        <v>30.567618481222741</v>
      </c>
      <c r="F234" s="191">
        <f t="shared" si="58"/>
        <v>7.7143856476036072</v>
      </c>
      <c r="G234" s="191">
        <f t="shared" si="58"/>
        <v>1.2388252873036816</v>
      </c>
      <c r="H234" s="191">
        <f t="shared" si="58"/>
        <v>19.645773016465316</v>
      </c>
      <c r="I234" s="191">
        <f t="shared" si="58"/>
        <v>5.3837934696686709</v>
      </c>
      <c r="J234" s="191">
        <f t="shared" si="58"/>
        <v>20.034184888985788</v>
      </c>
      <c r="K234" s="191">
        <f t="shared" si="58"/>
        <v>12.096966141495349</v>
      </c>
      <c r="L234" s="191"/>
    </row>
    <row r="235" spans="1:12" hidden="1" x14ac:dyDescent="0.15">
      <c r="A235" s="369" t="s">
        <v>187</v>
      </c>
      <c r="B235" s="191">
        <f t="shared" ref="B235:K235" si="59">B64/$B64*100</f>
        <v>100</v>
      </c>
      <c r="C235" s="191">
        <f t="shared" si="59"/>
        <v>2.7673215759917476</v>
      </c>
      <c r="D235" s="191">
        <f t="shared" si="59"/>
        <v>0.54145362906418826</v>
      </c>
      <c r="E235" s="191">
        <f t="shared" si="59"/>
        <v>30.589416784716811</v>
      </c>
      <c r="F235" s="191">
        <f t="shared" si="59"/>
        <v>7.7197439038733497</v>
      </c>
      <c r="G235" s="191">
        <f t="shared" si="59"/>
        <v>1.2423985581388357</v>
      </c>
      <c r="H235" s="191">
        <f t="shared" si="59"/>
        <v>19.641073427337723</v>
      </c>
      <c r="I235" s="191">
        <f t="shared" si="59"/>
        <v>5.3695645515291002</v>
      </c>
      <c r="J235" s="191">
        <f t="shared" si="59"/>
        <v>20.06403609058437</v>
      </c>
      <c r="K235" s="191">
        <f t="shared" si="59"/>
        <v>12.064991478763877</v>
      </c>
      <c r="L235" s="191"/>
    </row>
    <row r="236" spans="1:12" hidden="1" x14ac:dyDescent="0.15">
      <c r="A236" s="369" t="s">
        <v>188</v>
      </c>
      <c r="B236" s="191">
        <f t="shared" ref="B236:K236" si="60">B65/$B65*100</f>
        <v>100</v>
      </c>
      <c r="C236" s="191">
        <f t="shared" si="60"/>
        <v>2.7591469324177673</v>
      </c>
      <c r="D236" s="191">
        <f t="shared" si="60"/>
        <v>0.53875950233309955</v>
      </c>
      <c r="E236" s="191">
        <f t="shared" si="60"/>
        <v>30.638283732545098</v>
      </c>
      <c r="F236" s="191">
        <f t="shared" si="60"/>
        <v>7.7688197222015543</v>
      </c>
      <c r="G236" s="191">
        <f t="shared" si="60"/>
        <v>1.2307554503800693</v>
      </c>
      <c r="H236" s="191">
        <f t="shared" si="60"/>
        <v>19.618318288599639</v>
      </c>
      <c r="I236" s="191">
        <f t="shared" si="60"/>
        <v>5.3565977913308398</v>
      </c>
      <c r="J236" s="191">
        <f t="shared" si="60"/>
        <v>20.076269885242016</v>
      </c>
      <c r="K236" s="191">
        <f t="shared" si="60"/>
        <v>12.013048694949916</v>
      </c>
      <c r="L236" s="191"/>
    </row>
    <row r="237" spans="1:12" hidden="1" x14ac:dyDescent="0.15">
      <c r="A237" s="369" t="s">
        <v>189</v>
      </c>
      <c r="B237" s="191">
        <f t="shared" ref="B237:K237" si="61">B66/$B66*100</f>
        <v>100</v>
      </c>
      <c r="C237" s="191">
        <f t="shared" si="61"/>
        <v>2.7326043805990565</v>
      </c>
      <c r="D237" s="191">
        <f t="shared" si="61"/>
        <v>0.54103236238340113</v>
      </c>
      <c r="E237" s="191">
        <f t="shared" si="61"/>
        <v>30.529149386011539</v>
      </c>
      <c r="F237" s="191">
        <f t="shared" si="61"/>
        <v>7.8406115763302768</v>
      </c>
      <c r="G237" s="191">
        <f t="shared" si="61"/>
        <v>1.2352597232246083</v>
      </c>
      <c r="H237" s="191">
        <f t="shared" si="61"/>
        <v>19.644181367128109</v>
      </c>
      <c r="I237" s="191">
        <f t="shared" si="61"/>
        <v>5.3558626498236999</v>
      </c>
      <c r="J237" s="191">
        <f t="shared" si="61"/>
        <v>20.156754769396791</v>
      </c>
      <c r="K237" s="191">
        <f t="shared" si="61"/>
        <v>11.964543785102519</v>
      </c>
      <c r="L237" s="191"/>
    </row>
    <row r="238" spans="1:12" hidden="1" x14ac:dyDescent="0.15">
      <c r="A238" s="369" t="s">
        <v>190</v>
      </c>
      <c r="B238" s="191">
        <f t="shared" ref="B238:K238" si="62">B67/$B67*100</f>
        <v>100</v>
      </c>
      <c r="C238" s="191">
        <f t="shared" si="62"/>
        <v>2.8137719401561569</v>
      </c>
      <c r="D238" s="191">
        <f t="shared" si="62"/>
        <v>0.55534078827069122</v>
      </c>
      <c r="E238" s="191">
        <f t="shared" si="62"/>
        <v>30.429638801557001</v>
      </c>
      <c r="F238" s="191">
        <f t="shared" si="62"/>
        <v>7.8655832380730777</v>
      </c>
      <c r="G238" s="191">
        <f t="shared" si="62"/>
        <v>1.2481264240096437</v>
      </c>
      <c r="H238" s="191">
        <f t="shared" si="62"/>
        <v>19.718329554086118</v>
      </c>
      <c r="I238" s="191">
        <f t="shared" si="62"/>
        <v>5.354300231453256</v>
      </c>
      <c r="J238" s="191">
        <f t="shared" si="62"/>
        <v>20.270450164836333</v>
      </c>
      <c r="K238" s="191">
        <f t="shared" si="62"/>
        <v>11.744458857557724</v>
      </c>
      <c r="L238" s="191"/>
    </row>
    <row r="239" spans="1:12" hidden="1" x14ac:dyDescent="0.15">
      <c r="A239" s="369" t="s">
        <v>191</v>
      </c>
      <c r="B239" s="191">
        <f t="shared" ref="B239:K239" si="63">B68/$B68*100</f>
        <v>100</v>
      </c>
      <c r="C239" s="191">
        <f t="shared" si="63"/>
        <v>2.8253335821049439</v>
      </c>
      <c r="D239" s="191">
        <f t="shared" si="63"/>
        <v>0.55602525398156022</v>
      </c>
      <c r="E239" s="191">
        <f t="shared" si="63"/>
        <v>30.414176860210823</v>
      </c>
      <c r="F239" s="191">
        <f t="shared" si="63"/>
        <v>7.8858450466617978</v>
      </c>
      <c r="G239" s="191">
        <f t="shared" si="63"/>
        <v>1.2318415238837868</v>
      </c>
      <c r="H239" s="191">
        <f t="shared" si="63"/>
        <v>19.664440224458247</v>
      </c>
      <c r="I239" s="191">
        <f t="shared" si="63"/>
        <v>5.3658220774929939</v>
      </c>
      <c r="J239" s="191">
        <f t="shared" si="63"/>
        <v>20.172869194310454</v>
      </c>
      <c r="K239" s="191">
        <f t="shared" si="63"/>
        <v>11.883646236895395</v>
      </c>
      <c r="L239" s="191"/>
    </row>
    <row r="240" spans="1:12" hidden="1" x14ac:dyDescent="0.15">
      <c r="A240" s="369" t="s">
        <v>192</v>
      </c>
      <c r="B240" s="191">
        <f t="shared" ref="B240:K240" si="64">B69/$B69*100</f>
        <v>100</v>
      </c>
      <c r="C240" s="191">
        <f t="shared" si="64"/>
        <v>2.8565233823702272</v>
      </c>
      <c r="D240" s="191">
        <f t="shared" si="64"/>
        <v>0.55195179641016967</v>
      </c>
      <c r="E240" s="191">
        <f t="shared" si="64"/>
        <v>30.391077520205194</v>
      </c>
      <c r="F240" s="191">
        <f t="shared" si="64"/>
        <v>7.8715581322833348</v>
      </c>
      <c r="G240" s="191">
        <f t="shared" si="64"/>
        <v>1.2234570258643263</v>
      </c>
      <c r="H240" s="191">
        <f t="shared" si="64"/>
        <v>19.622069085969155</v>
      </c>
      <c r="I240" s="191">
        <f t="shared" si="64"/>
        <v>5.3542045330320738</v>
      </c>
      <c r="J240" s="191">
        <f t="shared" si="64"/>
        <v>20.156721467395389</v>
      </c>
      <c r="K240" s="191">
        <f t="shared" si="64"/>
        <v>11.972437056470131</v>
      </c>
      <c r="L240" s="191"/>
    </row>
    <row r="241" spans="1:12" hidden="1" x14ac:dyDescent="0.15">
      <c r="A241" s="369" t="s">
        <v>193</v>
      </c>
      <c r="B241" s="191">
        <f t="shared" ref="B241:K241" si="65">B70/$B70*100</f>
        <v>100</v>
      </c>
      <c r="C241" s="191">
        <f t="shared" si="65"/>
        <v>2.8296789971079388</v>
      </c>
      <c r="D241" s="191">
        <f t="shared" si="65"/>
        <v>0.5458625851130906</v>
      </c>
      <c r="E241" s="191">
        <f t="shared" si="65"/>
        <v>30.28991177645899</v>
      </c>
      <c r="F241" s="191">
        <f t="shared" si="65"/>
        <v>7.8498097029671463</v>
      </c>
      <c r="G241" s="191">
        <f t="shared" si="65"/>
        <v>1.2258616211451718</v>
      </c>
      <c r="H241" s="191">
        <f t="shared" si="65"/>
        <v>19.694817522605597</v>
      </c>
      <c r="I241" s="191">
        <f t="shared" si="65"/>
        <v>5.3441625363319032</v>
      </c>
      <c r="J241" s="191">
        <f t="shared" si="65"/>
        <v>20.20328697309191</v>
      </c>
      <c r="K241" s="191">
        <f t="shared" si="65"/>
        <v>12.016608285178252</v>
      </c>
      <c r="L241" s="191"/>
    </row>
    <row r="242" spans="1:12" hidden="1" x14ac:dyDescent="0.15">
      <c r="A242" s="369" t="s">
        <v>194</v>
      </c>
      <c r="B242" s="191">
        <f t="shared" ref="B242:K242" si="66">B71/$B71*100</f>
        <v>100</v>
      </c>
      <c r="C242" s="191">
        <f t="shared" si="66"/>
        <v>2.810973974941354</v>
      </c>
      <c r="D242" s="191">
        <f t="shared" si="66"/>
        <v>0.54503390563884335</v>
      </c>
      <c r="E242" s="191">
        <f t="shared" si="66"/>
        <v>30.17223973965416</v>
      </c>
      <c r="F242" s="191">
        <f t="shared" si="66"/>
        <v>7.8318145399733945</v>
      </c>
      <c r="G242" s="191">
        <f t="shared" si="66"/>
        <v>1.2166898783700497</v>
      </c>
      <c r="H242" s="191">
        <f t="shared" si="66"/>
        <v>19.838909373171582</v>
      </c>
      <c r="I242" s="191">
        <f t="shared" si="66"/>
        <v>5.3426345665907311</v>
      </c>
      <c r="J242" s="191">
        <f t="shared" si="66"/>
        <v>20.286739879174224</v>
      </c>
      <c r="K242" s="191">
        <f t="shared" si="66"/>
        <v>11.954964142485663</v>
      </c>
      <c r="L242" s="191"/>
    </row>
    <row r="243" spans="1:12" hidden="1" x14ac:dyDescent="0.15">
      <c r="A243" s="369" t="s">
        <v>195</v>
      </c>
      <c r="B243" s="191">
        <f t="shared" ref="B243:K243" si="67">B72/$B72*100</f>
        <v>100</v>
      </c>
      <c r="C243" s="191">
        <f t="shared" si="67"/>
        <v>2.8193031129011548</v>
      </c>
      <c r="D243" s="191">
        <f t="shared" si="67"/>
        <v>0.54498025770542435</v>
      </c>
      <c r="E243" s="191">
        <f t="shared" si="67"/>
        <v>29.918046146034559</v>
      </c>
      <c r="F243" s="191">
        <f t="shared" si="67"/>
        <v>7.42114698097068</v>
      </c>
      <c r="G243" s="191">
        <f t="shared" si="67"/>
        <v>1.232435940850662</v>
      </c>
      <c r="H243" s="191">
        <f t="shared" si="67"/>
        <v>20.039686224115908</v>
      </c>
      <c r="I243" s="191">
        <f t="shared" si="67"/>
        <v>5.4167838553673198</v>
      </c>
      <c r="J243" s="191">
        <f t="shared" si="67"/>
        <v>20.543215752520418</v>
      </c>
      <c r="K243" s="191">
        <f t="shared" si="67"/>
        <v>12.064401729533872</v>
      </c>
      <c r="L243" s="191"/>
    </row>
    <row r="244" spans="1:12" x14ac:dyDescent="0.15">
      <c r="A244" s="369">
        <v>2005</v>
      </c>
      <c r="B244" s="191">
        <f t="shared" ref="B244:K244" si="68">B73/$B73*100</f>
        <v>100</v>
      </c>
      <c r="C244" s="191">
        <f t="shared" si="68"/>
        <v>2.7634176380708571</v>
      </c>
      <c r="D244" s="191">
        <f t="shared" si="68"/>
        <v>0.55199152962400355</v>
      </c>
      <c r="E244" s="191">
        <f t="shared" si="68"/>
        <v>29.792501048015634</v>
      </c>
      <c r="F244" s="191">
        <f t="shared" si="68"/>
        <v>7.9106617021035648</v>
      </c>
      <c r="G244" s="191">
        <f t="shared" si="68"/>
        <v>1.21119297764628</v>
      </c>
      <c r="H244" s="191">
        <f t="shared" si="68"/>
        <v>19.682970163445969</v>
      </c>
      <c r="I244" s="191">
        <f t="shared" si="68"/>
        <v>5.3660869741028572</v>
      </c>
      <c r="J244" s="191">
        <f t="shared" si="68"/>
        <v>20.727738464730905</v>
      </c>
      <c r="K244" s="191">
        <f t="shared" si="68"/>
        <v>11.993439502259923</v>
      </c>
      <c r="L244" s="191"/>
    </row>
    <row r="245" spans="1:12" hidden="1" x14ac:dyDescent="0.15">
      <c r="A245" s="369" t="s">
        <v>196</v>
      </c>
      <c r="B245" s="191">
        <f t="shared" ref="B245:K245" si="69">B74/$B74*100</f>
        <v>100</v>
      </c>
      <c r="C245" s="191">
        <f t="shared" si="69"/>
        <v>2.8339721660258497</v>
      </c>
      <c r="D245" s="191">
        <f t="shared" si="69"/>
        <v>0.5617996704821987</v>
      </c>
      <c r="E245" s="191">
        <f t="shared" si="69"/>
        <v>30.211392298047301</v>
      </c>
      <c r="F245" s="191">
        <f t="shared" si="69"/>
        <v>7.5570791751655815</v>
      </c>
      <c r="G245" s="191">
        <f t="shared" si="69"/>
        <v>1.22204982934693</v>
      </c>
      <c r="H245" s="191">
        <f t="shared" si="69"/>
        <v>19.676928078036422</v>
      </c>
      <c r="I245" s="191">
        <f t="shared" si="69"/>
        <v>5.3931371229865066</v>
      </c>
      <c r="J245" s="191">
        <f t="shared" si="69"/>
        <v>20.442304814682952</v>
      </c>
      <c r="K245" s="191">
        <f t="shared" si="69"/>
        <v>12.101336845226259</v>
      </c>
      <c r="L245" s="191"/>
    </row>
    <row r="246" spans="1:12" hidden="1" x14ac:dyDescent="0.15">
      <c r="A246" s="369" t="s">
        <v>197</v>
      </c>
      <c r="B246" s="191">
        <f t="shared" ref="B246:K246" si="70">B75/$B75*100</f>
        <v>100</v>
      </c>
      <c r="C246" s="191">
        <f t="shared" si="70"/>
        <v>2.8327964622645974</v>
      </c>
      <c r="D246" s="191">
        <f t="shared" si="70"/>
        <v>0.56459766837956604</v>
      </c>
      <c r="E246" s="191">
        <f t="shared" si="70"/>
        <v>30.169841322904141</v>
      </c>
      <c r="F246" s="191">
        <f t="shared" si="70"/>
        <v>7.6597793267529566</v>
      </c>
      <c r="G246" s="191">
        <f t="shared" si="70"/>
        <v>1.2098836838921649</v>
      </c>
      <c r="H246" s="191">
        <f t="shared" si="70"/>
        <v>19.603310414079289</v>
      </c>
      <c r="I246" s="191">
        <f t="shared" si="70"/>
        <v>5.380834175906589</v>
      </c>
      <c r="J246" s="191">
        <f t="shared" si="70"/>
        <v>20.477849416653367</v>
      </c>
      <c r="K246" s="191">
        <f t="shared" si="70"/>
        <v>12.101107529167333</v>
      </c>
      <c r="L246" s="191"/>
    </row>
    <row r="247" spans="1:12" hidden="1" x14ac:dyDescent="0.15">
      <c r="A247" s="369" t="s">
        <v>198</v>
      </c>
      <c r="B247" s="191">
        <f t="shared" ref="B247:K247" si="71">B76/$B76*100</f>
        <v>100</v>
      </c>
      <c r="C247" s="191">
        <f t="shared" si="71"/>
        <v>2.8052376847386649</v>
      </c>
      <c r="D247" s="191">
        <f t="shared" si="71"/>
        <v>0.55702039016705251</v>
      </c>
      <c r="E247" s="191">
        <f t="shared" si="71"/>
        <v>30.163793997503863</v>
      </c>
      <c r="F247" s="191">
        <f t="shared" si="71"/>
        <v>7.5748000778340225</v>
      </c>
      <c r="G247" s="191">
        <f t="shared" si="71"/>
        <v>1.2286735055714246</v>
      </c>
      <c r="H247" s="191">
        <f t="shared" si="71"/>
        <v>19.543174769744301</v>
      </c>
      <c r="I247" s="191">
        <f t="shared" si="71"/>
        <v>5.3889980460384619</v>
      </c>
      <c r="J247" s="191">
        <f t="shared" si="71"/>
        <v>20.60574618879853</v>
      </c>
      <c r="K247" s="191">
        <f t="shared" si="71"/>
        <v>12.132555339603682</v>
      </c>
      <c r="L247" s="191"/>
    </row>
    <row r="248" spans="1:12" hidden="1" x14ac:dyDescent="0.15">
      <c r="A248" s="369" t="s">
        <v>199</v>
      </c>
      <c r="B248" s="191">
        <f t="shared" ref="B248:K248" si="72">B77/$B77*100</f>
        <v>100</v>
      </c>
      <c r="C248" s="191">
        <f t="shared" si="72"/>
        <v>2.7771737695294152</v>
      </c>
      <c r="D248" s="191">
        <f t="shared" si="72"/>
        <v>0.55770399657043457</v>
      </c>
      <c r="E248" s="191">
        <f t="shared" si="72"/>
        <v>30.075167879685004</v>
      </c>
      <c r="F248" s="191">
        <f t="shared" si="72"/>
        <v>7.7207455559162623</v>
      </c>
      <c r="G248" s="191">
        <f t="shared" si="72"/>
        <v>1.2113963309887887</v>
      </c>
      <c r="H248" s="191">
        <f t="shared" si="72"/>
        <v>19.565126598431103</v>
      </c>
      <c r="I248" s="191">
        <f t="shared" si="72"/>
        <v>5.3716562658405245</v>
      </c>
      <c r="J248" s="191">
        <f t="shared" si="72"/>
        <v>20.62052033201465</v>
      </c>
      <c r="K248" s="191">
        <f t="shared" si="72"/>
        <v>12.100509271023817</v>
      </c>
      <c r="L248" s="191"/>
    </row>
    <row r="249" spans="1:12" hidden="1" x14ac:dyDescent="0.15">
      <c r="A249" s="369" t="s">
        <v>200</v>
      </c>
      <c r="B249" s="191">
        <f t="shared" ref="B249:K249" si="73">B78/$B78*100</f>
        <v>100</v>
      </c>
      <c r="C249" s="191">
        <f t="shared" si="73"/>
        <v>2.7649191745559616</v>
      </c>
      <c r="D249" s="191">
        <f t="shared" si="73"/>
        <v>0.56641403757366826</v>
      </c>
      <c r="E249" s="191">
        <f t="shared" si="73"/>
        <v>29.996613578924286</v>
      </c>
      <c r="F249" s="191">
        <f t="shared" si="73"/>
        <v>7.8610849500112749</v>
      </c>
      <c r="G249" s="191">
        <f t="shared" si="73"/>
        <v>1.2092488309434615</v>
      </c>
      <c r="H249" s="191">
        <f t="shared" si="73"/>
        <v>19.564415737026458</v>
      </c>
      <c r="I249" s="191">
        <f t="shared" si="73"/>
        <v>5.3644343077226786</v>
      </c>
      <c r="J249" s="191">
        <f t="shared" si="73"/>
        <v>20.634563811018978</v>
      </c>
      <c r="K249" s="191">
        <f t="shared" si="73"/>
        <v>12.038305572223232</v>
      </c>
      <c r="L249" s="191"/>
    </row>
    <row r="250" spans="1:12" hidden="1" x14ac:dyDescent="0.15">
      <c r="A250" s="369" t="s">
        <v>201</v>
      </c>
      <c r="B250" s="191">
        <f t="shared" ref="B250:K250" si="74">B79/$B79*100</f>
        <v>100</v>
      </c>
      <c r="C250" s="191">
        <f t="shared" si="74"/>
        <v>2.7452698610494477</v>
      </c>
      <c r="D250" s="191">
        <f t="shared" si="74"/>
        <v>0.56757625615751295</v>
      </c>
      <c r="E250" s="191">
        <f t="shared" si="74"/>
        <v>29.846713526568248</v>
      </c>
      <c r="F250" s="191">
        <f t="shared" si="74"/>
        <v>7.9699918791094131</v>
      </c>
      <c r="G250" s="191">
        <f t="shared" si="74"/>
        <v>1.2160738292175466</v>
      </c>
      <c r="H250" s="191">
        <f t="shared" si="74"/>
        <v>19.5922237187212</v>
      </c>
      <c r="I250" s="191">
        <f t="shared" si="74"/>
        <v>5.3539582812564124</v>
      </c>
      <c r="J250" s="191">
        <f t="shared" si="74"/>
        <v>20.732047608565612</v>
      </c>
      <c r="K250" s="191">
        <f t="shared" si="74"/>
        <v>11.976145039354606</v>
      </c>
      <c r="L250" s="191"/>
    </row>
    <row r="251" spans="1:12" hidden="1" x14ac:dyDescent="0.15">
      <c r="A251" s="369" t="s">
        <v>202</v>
      </c>
      <c r="B251" s="191">
        <f t="shared" ref="B251:K251" si="75">B80/$B80*100</f>
        <v>100</v>
      </c>
      <c r="C251" s="191">
        <f t="shared" si="75"/>
        <v>2.7532325742706685</v>
      </c>
      <c r="D251" s="191">
        <f t="shared" si="75"/>
        <v>0.5605487522278868</v>
      </c>
      <c r="E251" s="191">
        <f t="shared" si="75"/>
        <v>29.749084739014535</v>
      </c>
      <c r="F251" s="191">
        <f t="shared" si="75"/>
        <v>7.9808036255843833</v>
      </c>
      <c r="G251" s="191">
        <f t="shared" si="75"/>
        <v>1.2270018320772147</v>
      </c>
      <c r="H251" s="191">
        <f t="shared" si="75"/>
        <v>19.675770545548428</v>
      </c>
      <c r="I251" s="191">
        <f t="shared" si="75"/>
        <v>5.3615708584634811</v>
      </c>
      <c r="J251" s="191">
        <f t="shared" si="75"/>
        <v>20.9299424870837</v>
      </c>
      <c r="K251" s="191">
        <f t="shared" si="75"/>
        <v>11.762044585729704</v>
      </c>
      <c r="L251" s="191"/>
    </row>
    <row r="252" spans="1:12" hidden="1" x14ac:dyDescent="0.15">
      <c r="A252" s="369" t="s">
        <v>203</v>
      </c>
      <c r="B252" s="191">
        <f t="shared" ref="B252:K252" si="76">B81/$B81*100</f>
        <v>100</v>
      </c>
      <c r="C252" s="191">
        <f t="shared" si="76"/>
        <v>2.7540511279838147</v>
      </c>
      <c r="D252" s="191">
        <f t="shared" si="76"/>
        <v>0.54523422074715067</v>
      </c>
      <c r="E252" s="191">
        <f t="shared" si="76"/>
        <v>29.660673721480258</v>
      </c>
      <c r="F252" s="191">
        <f t="shared" si="76"/>
        <v>8.1342786518164534</v>
      </c>
      <c r="G252" s="191">
        <f t="shared" si="76"/>
        <v>1.2115081704517103</v>
      </c>
      <c r="H252" s="191">
        <f t="shared" si="76"/>
        <v>19.639378752212309</v>
      </c>
      <c r="I252" s="191">
        <f t="shared" si="76"/>
        <v>5.3630860147349093</v>
      </c>
      <c r="J252" s="191">
        <f t="shared" si="76"/>
        <v>20.807593426238977</v>
      </c>
      <c r="K252" s="191">
        <f t="shared" si="76"/>
        <v>11.884195914334422</v>
      </c>
      <c r="L252" s="191"/>
    </row>
    <row r="253" spans="1:12" hidden="1" x14ac:dyDescent="0.15">
      <c r="A253" s="369" t="s">
        <v>204</v>
      </c>
      <c r="B253" s="191">
        <f t="shared" ref="B253:K253" si="77">B82/$B82*100</f>
        <v>100</v>
      </c>
      <c r="C253" s="191">
        <f t="shared" si="77"/>
        <v>2.7745106073056811</v>
      </c>
      <c r="D253" s="191">
        <f t="shared" si="77"/>
        <v>0.5422167013465814</v>
      </c>
      <c r="E253" s="191">
        <f t="shared" si="77"/>
        <v>29.608891741227843</v>
      </c>
      <c r="F253" s="191">
        <f t="shared" si="77"/>
        <v>8.1301718321487026</v>
      </c>
      <c r="G253" s="191">
        <f t="shared" si="77"/>
        <v>1.2075885831218969</v>
      </c>
      <c r="H253" s="191">
        <f t="shared" si="77"/>
        <v>19.642159952395211</v>
      </c>
      <c r="I253" s="191">
        <f t="shared" si="77"/>
        <v>5.3430477939515271</v>
      </c>
      <c r="J253" s="191">
        <f t="shared" si="77"/>
        <v>20.760589116914328</v>
      </c>
      <c r="K253" s="191">
        <f t="shared" si="77"/>
        <v>11.990823671588227</v>
      </c>
      <c r="L253" s="191"/>
    </row>
    <row r="254" spans="1:12" hidden="1" x14ac:dyDescent="0.15">
      <c r="A254" s="369" t="s">
        <v>205</v>
      </c>
      <c r="B254" s="191">
        <f t="shared" ref="B254:K254" si="78">B83/$B83*100</f>
        <v>100</v>
      </c>
      <c r="C254" s="191">
        <f t="shared" si="78"/>
        <v>2.7255972438297364</v>
      </c>
      <c r="D254" s="191">
        <f t="shared" si="78"/>
        <v>0.53450046538677343</v>
      </c>
      <c r="E254" s="191">
        <f t="shared" si="78"/>
        <v>29.528339269613667</v>
      </c>
      <c r="F254" s="191">
        <f t="shared" si="78"/>
        <v>8.1942978017019819</v>
      </c>
      <c r="G254" s="191">
        <f t="shared" si="78"/>
        <v>1.19190006955381</v>
      </c>
      <c r="H254" s="191">
        <f t="shared" si="78"/>
        <v>19.750770320207042</v>
      </c>
      <c r="I254" s="191">
        <f t="shared" si="78"/>
        <v>5.3355497065399851</v>
      </c>
      <c r="J254" s="191">
        <f t="shared" si="78"/>
        <v>20.785297875611441</v>
      </c>
      <c r="K254" s="191">
        <f t="shared" si="78"/>
        <v>11.953747247555564</v>
      </c>
      <c r="L254" s="191"/>
    </row>
    <row r="255" spans="1:12" hidden="1" x14ac:dyDescent="0.15">
      <c r="A255" s="369" t="s">
        <v>206</v>
      </c>
      <c r="B255" s="191">
        <f t="shared" ref="B255:K255" si="79">B84/$B84*100</f>
        <v>100</v>
      </c>
      <c r="C255" s="191">
        <f t="shared" si="79"/>
        <v>2.6926622816557493</v>
      </c>
      <c r="D255" s="191">
        <f t="shared" si="79"/>
        <v>0.53260747253887664</v>
      </c>
      <c r="E255" s="191">
        <f t="shared" si="79"/>
        <v>29.405582939666829</v>
      </c>
      <c r="F255" s="191">
        <f t="shared" si="79"/>
        <v>8.2734826505674448</v>
      </c>
      <c r="G255" s="191">
        <f t="shared" si="79"/>
        <v>1.186263812015107</v>
      </c>
      <c r="H255" s="191">
        <f t="shared" si="79"/>
        <v>19.859405323495366</v>
      </c>
      <c r="I255" s="191">
        <f t="shared" si="79"/>
        <v>5.3324099931910958</v>
      </c>
      <c r="J255" s="191">
        <f t="shared" si="79"/>
        <v>20.814145265277272</v>
      </c>
      <c r="K255" s="191">
        <f t="shared" si="79"/>
        <v>11.903440261592257</v>
      </c>
      <c r="L255" s="191"/>
    </row>
    <row r="256" spans="1:12" hidden="1" x14ac:dyDescent="0.15">
      <c r="A256" s="369" t="s">
        <v>207</v>
      </c>
      <c r="B256" s="191">
        <f t="shared" ref="B256:K256" si="80">B85/$B85*100</f>
        <v>100</v>
      </c>
      <c r="C256" s="191">
        <f t="shared" si="80"/>
        <v>2.7081400701440819</v>
      </c>
      <c r="D256" s="191">
        <f t="shared" si="80"/>
        <v>0.5355823598573497</v>
      </c>
      <c r="E256" s="191">
        <f t="shared" si="80"/>
        <v>29.143183093199365</v>
      </c>
      <c r="F256" s="191">
        <f t="shared" si="80"/>
        <v>7.8321442082024006</v>
      </c>
      <c r="G256" s="191">
        <f t="shared" si="80"/>
        <v>1.2144194325611595</v>
      </c>
      <c r="H256" s="191">
        <f t="shared" si="80"/>
        <v>20.069220504558487</v>
      </c>
      <c r="I256" s="191">
        <f t="shared" si="80"/>
        <v>5.4072679371174877</v>
      </c>
      <c r="J256" s="191">
        <f t="shared" si="80"/>
        <v>21.101846298994989</v>
      </c>
      <c r="K256" s="191">
        <f t="shared" si="80"/>
        <v>11.988196095364682</v>
      </c>
      <c r="L256" s="191"/>
    </row>
    <row r="257" spans="1:12" x14ac:dyDescent="0.15">
      <c r="A257" s="369">
        <v>2006</v>
      </c>
      <c r="B257" s="191">
        <f t="shared" ref="B257:K257" si="81">B86/$B86*100</f>
        <v>100</v>
      </c>
      <c r="C257" s="191">
        <f t="shared" si="81"/>
        <v>2.5971152924225254</v>
      </c>
      <c r="D257" s="191">
        <f t="shared" si="81"/>
        <v>0.55649848693336135</v>
      </c>
      <c r="E257" s="191">
        <f t="shared" si="81"/>
        <v>29.047239757963716</v>
      </c>
      <c r="F257" s="191">
        <f t="shared" si="81"/>
        <v>8.3997549570367767</v>
      </c>
      <c r="G257" s="191">
        <f t="shared" si="81"/>
        <v>1.182558589543619</v>
      </c>
      <c r="H257" s="191">
        <f t="shared" si="81"/>
        <v>19.626294279602831</v>
      </c>
      <c r="I257" s="191">
        <f t="shared" si="81"/>
        <v>5.3623237644487931</v>
      </c>
      <c r="J257" s="191">
        <f t="shared" si="81"/>
        <v>21.3478733582491</v>
      </c>
      <c r="K257" s="191">
        <f t="shared" si="81"/>
        <v>11.880341513799275</v>
      </c>
      <c r="L257" s="191"/>
    </row>
    <row r="258" spans="1:12" hidden="1" x14ac:dyDescent="0.15">
      <c r="A258" s="369" t="s">
        <v>208</v>
      </c>
      <c r="B258" s="191">
        <f>B87/$B87*100</f>
        <v>100</v>
      </c>
      <c r="C258" s="191">
        <f t="shared" ref="C258:K258" si="82">C87/$B87*100</f>
        <v>2.7018979779615835</v>
      </c>
      <c r="D258" s="191">
        <f t="shared" si="82"/>
        <v>0.54600687492755362</v>
      </c>
      <c r="E258" s="191">
        <f t="shared" si="82"/>
        <v>29.391624495248358</v>
      </c>
      <c r="F258" s="191">
        <f t="shared" si="82"/>
        <v>8.0525907917497808</v>
      </c>
      <c r="G258" s="191">
        <f t="shared" si="82"/>
        <v>1.2002489171506765</v>
      </c>
      <c r="H258" s="191">
        <f t="shared" si="82"/>
        <v>19.662816484697551</v>
      </c>
      <c r="I258" s="191">
        <f t="shared" si="82"/>
        <v>5.4040868900928807</v>
      </c>
      <c r="J258" s="191">
        <f t="shared" si="82"/>
        <v>21.01030871637241</v>
      </c>
      <c r="K258" s="191">
        <f t="shared" si="82"/>
        <v>12.030418851799206</v>
      </c>
      <c r="L258" s="191"/>
    </row>
    <row r="259" spans="1:12" hidden="1" x14ac:dyDescent="0.15">
      <c r="A259" s="369" t="s">
        <v>209</v>
      </c>
      <c r="B259" s="191">
        <f t="shared" ref="B259:K259" si="83">B88/$B88*100</f>
        <v>100</v>
      </c>
      <c r="C259" s="191">
        <f t="shared" si="83"/>
        <v>2.6758233767370569</v>
      </c>
      <c r="D259" s="191">
        <f t="shared" si="83"/>
        <v>0.54956369083467327</v>
      </c>
      <c r="E259" s="191">
        <f t="shared" si="83"/>
        <v>29.345824232319718</v>
      </c>
      <c r="F259" s="191">
        <f t="shared" si="83"/>
        <v>8.1415528840506166</v>
      </c>
      <c r="G259" s="191">
        <f t="shared" si="83"/>
        <v>1.1961364744006779</v>
      </c>
      <c r="H259" s="191">
        <f t="shared" si="83"/>
        <v>19.586802204333502</v>
      </c>
      <c r="I259" s="191">
        <f t="shared" si="83"/>
        <v>5.3872453748766587</v>
      </c>
      <c r="J259" s="191">
        <f t="shared" si="83"/>
        <v>21.07664060254903</v>
      </c>
      <c r="K259" s="191">
        <f t="shared" si="83"/>
        <v>12.040411159898065</v>
      </c>
      <c r="L259" s="191"/>
    </row>
    <row r="260" spans="1:12" hidden="1" x14ac:dyDescent="0.15">
      <c r="A260" s="369" t="s">
        <v>210</v>
      </c>
      <c r="B260" s="191">
        <f t="shared" ref="B260:K260" si="84">B89/$B89*100</f>
        <v>100</v>
      </c>
      <c r="C260" s="191">
        <f t="shared" si="84"/>
        <v>2.6454354834359797</v>
      </c>
      <c r="D260" s="191">
        <f t="shared" si="84"/>
        <v>0.55268896295975989</v>
      </c>
      <c r="E260" s="191">
        <f t="shared" si="84"/>
        <v>29.278307210569782</v>
      </c>
      <c r="F260" s="191">
        <f t="shared" si="84"/>
        <v>8.2299097494164322</v>
      </c>
      <c r="G260" s="191">
        <f t="shared" si="84"/>
        <v>1.1944066062926961</v>
      </c>
      <c r="H260" s="191">
        <f t="shared" si="84"/>
        <v>19.54910265448299</v>
      </c>
      <c r="I260" s="191">
        <f t="shared" si="84"/>
        <v>5.3792065825476962</v>
      </c>
      <c r="J260" s="191">
        <f t="shared" si="84"/>
        <v>21.162723002983043</v>
      </c>
      <c r="K260" s="191">
        <f t="shared" si="84"/>
        <v>12.008219747311625</v>
      </c>
      <c r="L260" s="191"/>
    </row>
    <row r="261" spans="1:12" hidden="1" x14ac:dyDescent="0.15">
      <c r="A261" s="369" t="s">
        <v>211</v>
      </c>
      <c r="B261" s="191">
        <f t="shared" ref="B261:K261" si="85">B90/$B90*100</f>
        <v>100</v>
      </c>
      <c r="C261" s="191">
        <f t="shared" si="85"/>
        <v>2.63123375175739</v>
      </c>
      <c r="D261" s="191">
        <f t="shared" si="85"/>
        <v>0.5565808146708261</v>
      </c>
      <c r="E261" s="191">
        <f t="shared" si="85"/>
        <v>29.266452676001503</v>
      </c>
      <c r="F261" s="191">
        <f t="shared" si="85"/>
        <v>8.1893775266477959</v>
      </c>
      <c r="G261" s="191">
        <f t="shared" si="85"/>
        <v>1.1994704287625597</v>
      </c>
      <c r="H261" s="191">
        <f t="shared" si="85"/>
        <v>19.53607760466042</v>
      </c>
      <c r="I261" s="191">
        <f t="shared" si="85"/>
        <v>5.3630369986831417</v>
      </c>
      <c r="J261" s="191">
        <f t="shared" si="85"/>
        <v>21.241998290521661</v>
      </c>
      <c r="K261" s="191">
        <f t="shared" si="85"/>
        <v>12.015771908294701</v>
      </c>
      <c r="L261" s="191"/>
    </row>
    <row r="262" spans="1:12" hidden="1" x14ac:dyDescent="0.15">
      <c r="A262" s="369" t="s">
        <v>212</v>
      </c>
      <c r="B262" s="191">
        <f t="shared" ref="B262:K262" si="86">B91/$B91*100</f>
        <v>100</v>
      </c>
      <c r="C262" s="191">
        <f t="shared" si="86"/>
        <v>2.6012818944346803</v>
      </c>
      <c r="D262" s="191">
        <f t="shared" si="86"/>
        <v>0.56919872646055703</v>
      </c>
      <c r="E262" s="191">
        <f t="shared" si="86"/>
        <v>29.305722572501931</v>
      </c>
      <c r="F262" s="191">
        <f t="shared" si="86"/>
        <v>8.3096583703588767</v>
      </c>
      <c r="G262" s="191">
        <f t="shared" si="86"/>
        <v>1.1864834138495923</v>
      </c>
      <c r="H262" s="191">
        <f t="shared" si="86"/>
        <v>19.503467321538871</v>
      </c>
      <c r="I262" s="191">
        <f t="shared" si="86"/>
        <v>5.3649639392592103</v>
      </c>
      <c r="J262" s="191">
        <f t="shared" si="86"/>
        <v>21.233868152263753</v>
      </c>
      <c r="K262" s="191">
        <f t="shared" si="86"/>
        <v>11.925355609332525</v>
      </c>
      <c r="L262" s="191"/>
    </row>
    <row r="263" spans="1:12" hidden="1" x14ac:dyDescent="0.15">
      <c r="A263" s="369" t="s">
        <v>213</v>
      </c>
      <c r="B263" s="191">
        <f t="shared" ref="B263:K263" si="87">B92/$B92*100</f>
        <v>100</v>
      </c>
      <c r="C263" s="191">
        <f t="shared" si="87"/>
        <v>2.5832971587733495</v>
      </c>
      <c r="D263" s="191">
        <f t="shared" si="87"/>
        <v>0.55989843799275252</v>
      </c>
      <c r="E263" s="191">
        <f t="shared" si="87"/>
        <v>29.170557423720101</v>
      </c>
      <c r="F263" s="191">
        <f t="shared" si="87"/>
        <v>8.456694326833377</v>
      </c>
      <c r="G263" s="191">
        <f t="shared" si="87"/>
        <v>1.1835881215616411</v>
      </c>
      <c r="H263" s="191">
        <f t="shared" si="87"/>
        <v>19.513169108613138</v>
      </c>
      <c r="I263" s="191">
        <f t="shared" si="87"/>
        <v>5.3529800784097947</v>
      </c>
      <c r="J263" s="191">
        <f t="shared" si="87"/>
        <v>21.335959296338167</v>
      </c>
      <c r="K263" s="191">
        <f t="shared" si="87"/>
        <v>11.843856047757683</v>
      </c>
      <c r="L263" s="191"/>
    </row>
    <row r="264" spans="1:12" hidden="1" x14ac:dyDescent="0.15">
      <c r="A264" s="369" t="s">
        <v>214</v>
      </c>
      <c r="B264" s="191">
        <f t="shared" ref="B264:K264" si="88">B93/$B93*100</f>
        <v>100</v>
      </c>
      <c r="C264" s="191">
        <f t="shared" si="88"/>
        <v>2.5611581428226038</v>
      </c>
      <c r="D264" s="191">
        <f t="shared" si="88"/>
        <v>0.56116183399682185</v>
      </c>
      <c r="E264" s="191">
        <f t="shared" si="88"/>
        <v>29.186889687412908</v>
      </c>
      <c r="F264" s="191">
        <f t="shared" si="88"/>
        <v>8.5600175699892773</v>
      </c>
      <c r="G264" s="191">
        <f t="shared" si="88"/>
        <v>1.1910385672338157</v>
      </c>
      <c r="H264" s="191">
        <f t="shared" si="88"/>
        <v>19.566619235077969</v>
      </c>
      <c r="I264" s="191">
        <f t="shared" si="88"/>
        <v>5.3602050816395455</v>
      </c>
      <c r="J264" s="191">
        <f t="shared" si="88"/>
        <v>21.424903983330658</v>
      </c>
      <c r="K264" s="191">
        <f t="shared" si="88"/>
        <v>11.588005898496402</v>
      </c>
      <c r="L264" s="191"/>
    </row>
    <row r="265" spans="1:12" hidden="1" x14ac:dyDescent="0.15">
      <c r="A265" s="369" t="s">
        <v>215</v>
      </c>
      <c r="B265" s="191">
        <f t="shared" ref="B265:K265" si="89">B94/$B94*100</f>
        <v>100</v>
      </c>
      <c r="C265" s="191">
        <f t="shared" si="89"/>
        <v>2.5656659623613085</v>
      </c>
      <c r="D265" s="191">
        <f t="shared" si="89"/>
        <v>0.55919283799402053</v>
      </c>
      <c r="E265" s="191">
        <f t="shared" si="89"/>
        <v>29.012823186930444</v>
      </c>
      <c r="F265" s="191">
        <f t="shared" si="89"/>
        <v>8.6808310925676775</v>
      </c>
      <c r="G265" s="191">
        <f t="shared" si="89"/>
        <v>1.1746194102481611</v>
      </c>
      <c r="H265" s="191">
        <f t="shared" si="89"/>
        <v>19.552191686649824</v>
      </c>
      <c r="I265" s="191">
        <f t="shared" si="89"/>
        <v>5.3481411092034286</v>
      </c>
      <c r="J265" s="191">
        <f t="shared" si="89"/>
        <v>21.365718596078612</v>
      </c>
      <c r="K265" s="191">
        <f t="shared" si="89"/>
        <v>11.740816117966531</v>
      </c>
      <c r="L265" s="191"/>
    </row>
    <row r="266" spans="1:12" hidden="1" x14ac:dyDescent="0.15">
      <c r="A266" s="369" t="s">
        <v>216</v>
      </c>
      <c r="B266" s="191">
        <f t="shared" ref="B266:K266" si="90">B95/$B95*100</f>
        <v>100</v>
      </c>
      <c r="C266" s="191">
        <f t="shared" si="90"/>
        <v>2.5876917881274899</v>
      </c>
      <c r="D266" s="191">
        <f t="shared" si="90"/>
        <v>0.55811699912035784</v>
      </c>
      <c r="E266" s="191">
        <f t="shared" si="90"/>
        <v>28.891481494357407</v>
      </c>
      <c r="F266" s="191">
        <f t="shared" si="90"/>
        <v>8.668513691128469</v>
      </c>
      <c r="G266" s="191">
        <f t="shared" si="90"/>
        <v>1.1631886573786665</v>
      </c>
      <c r="H266" s="191">
        <f t="shared" si="90"/>
        <v>19.531969629998162</v>
      </c>
      <c r="I266" s="191">
        <f t="shared" si="90"/>
        <v>5.3359525887215913</v>
      </c>
      <c r="J266" s="191">
        <f t="shared" si="90"/>
        <v>21.385163174926664</v>
      </c>
      <c r="K266" s="191">
        <f t="shared" si="90"/>
        <v>11.87792197624119</v>
      </c>
      <c r="L266" s="191"/>
    </row>
    <row r="267" spans="1:12" hidden="1" x14ac:dyDescent="0.15">
      <c r="A267" s="369" t="s">
        <v>217</v>
      </c>
      <c r="B267" s="191">
        <f t="shared" ref="B267:K267" si="91">B96/$B96*100</f>
        <v>100</v>
      </c>
      <c r="C267" s="191">
        <f t="shared" si="91"/>
        <v>2.5591174062627018</v>
      </c>
      <c r="D267" s="191">
        <f t="shared" si="91"/>
        <v>0.55636889053067717</v>
      </c>
      <c r="E267" s="191">
        <f t="shared" si="91"/>
        <v>28.799944589644923</v>
      </c>
      <c r="F267" s="191">
        <f t="shared" si="91"/>
        <v>8.719024916710767</v>
      </c>
      <c r="G267" s="191">
        <f t="shared" si="91"/>
        <v>1.1569806625387784</v>
      </c>
      <c r="H267" s="191">
        <f t="shared" si="91"/>
        <v>19.633301565501757</v>
      </c>
      <c r="I267" s="191">
        <f t="shared" si="91"/>
        <v>5.329381847405557</v>
      </c>
      <c r="J267" s="191">
        <f t="shared" si="91"/>
        <v>21.43182210323117</v>
      </c>
      <c r="K267" s="191">
        <f t="shared" si="91"/>
        <v>11.81405801817367</v>
      </c>
      <c r="L267" s="191"/>
    </row>
    <row r="268" spans="1:12" hidden="1" x14ac:dyDescent="0.15">
      <c r="A268" s="369" t="s">
        <v>218</v>
      </c>
      <c r="B268" s="191">
        <f t="shared" ref="B268:K268" si="92">B97/$B97*100</f>
        <v>100</v>
      </c>
      <c r="C268" s="191">
        <f t="shared" si="92"/>
        <v>2.521365239563699</v>
      </c>
      <c r="D268" s="191">
        <f t="shared" si="92"/>
        <v>0.55462335566343457</v>
      </c>
      <c r="E268" s="191">
        <f t="shared" si="92"/>
        <v>28.591613309636475</v>
      </c>
      <c r="F268" s="191">
        <f t="shared" si="92"/>
        <v>8.6516825148643868</v>
      </c>
      <c r="G268" s="191">
        <f t="shared" si="92"/>
        <v>1.1559414586463286</v>
      </c>
      <c r="H268" s="191">
        <f t="shared" si="92"/>
        <v>19.827241668092672</v>
      </c>
      <c r="I268" s="191">
        <f t="shared" si="92"/>
        <v>5.3267919909837183</v>
      </c>
      <c r="J268" s="191">
        <f t="shared" si="92"/>
        <v>21.585494275665813</v>
      </c>
      <c r="K268" s="191">
        <f t="shared" si="92"/>
        <v>11.785246186883475</v>
      </c>
      <c r="L268" s="191"/>
    </row>
    <row r="269" spans="1:12" hidden="1" x14ac:dyDescent="0.15">
      <c r="A269" s="369" t="s">
        <v>219</v>
      </c>
      <c r="B269" s="191">
        <f t="shared" ref="B269:K269" si="93">B98/$B98*100</f>
        <v>100</v>
      </c>
      <c r="C269" s="191">
        <f t="shared" si="93"/>
        <v>2.5420817740294979</v>
      </c>
      <c r="D269" s="191">
        <f t="shared" si="93"/>
        <v>0.55410428561188929</v>
      </c>
      <c r="E269" s="191">
        <f t="shared" si="93"/>
        <v>28.378319345671038</v>
      </c>
      <c r="F269" s="191">
        <f t="shared" si="93"/>
        <v>8.0929296343249106</v>
      </c>
      <c r="G269" s="191">
        <f t="shared" si="93"/>
        <v>1.1916431897837012</v>
      </c>
      <c r="H269" s="191">
        <f t="shared" si="93"/>
        <v>20.043159698324111</v>
      </c>
      <c r="I269" s="191">
        <f t="shared" si="93"/>
        <v>5.400288374675803</v>
      </c>
      <c r="J269" s="191">
        <f t="shared" si="93"/>
        <v>21.883730625079696</v>
      </c>
      <c r="K269" s="191">
        <f t="shared" si="93"/>
        <v>11.913743072499351</v>
      </c>
      <c r="L269" s="191"/>
    </row>
    <row r="270" spans="1:12" x14ac:dyDescent="0.15">
      <c r="A270" s="369">
        <v>2007</v>
      </c>
      <c r="B270" s="191">
        <f t="shared" ref="B270:K270" si="94">B99/$B99*100</f>
        <v>100</v>
      </c>
      <c r="C270" s="191">
        <f t="shared" si="94"/>
        <v>2.4732323876410272</v>
      </c>
      <c r="D270" s="191">
        <f t="shared" si="94"/>
        <v>0.58083882056295211</v>
      </c>
      <c r="E270" s="191">
        <f t="shared" si="94"/>
        <v>28.100750253480371</v>
      </c>
      <c r="F270" s="191">
        <f t="shared" si="94"/>
        <v>8.5699175815635353</v>
      </c>
      <c r="G270" s="191">
        <f t="shared" si="94"/>
        <v>1.1553308429615847</v>
      </c>
      <c r="H270" s="191">
        <f t="shared" si="94"/>
        <v>19.667983551149497</v>
      </c>
      <c r="I270" s="191">
        <f t="shared" si="94"/>
        <v>5.3450630405902251</v>
      </c>
      <c r="J270" s="191">
        <f t="shared" si="94"/>
        <v>22.311258277831385</v>
      </c>
      <c r="K270" s="191">
        <f t="shared" si="94"/>
        <v>11.79562524421943</v>
      </c>
      <c r="L270" s="191"/>
    </row>
    <row r="271" spans="1:12" hidden="1" x14ac:dyDescent="0.15">
      <c r="A271" s="369" t="s">
        <v>220</v>
      </c>
      <c r="B271" s="191">
        <f t="shared" ref="B271:K271" si="95">B100/$B100*100</f>
        <v>100</v>
      </c>
      <c r="C271" s="191">
        <f t="shared" si="95"/>
        <v>2.5422626911662518</v>
      </c>
      <c r="D271" s="191">
        <f t="shared" si="95"/>
        <v>0.56330266131767548</v>
      </c>
      <c r="E271" s="191">
        <f t="shared" si="95"/>
        <v>28.664681344361863</v>
      </c>
      <c r="F271" s="191">
        <f t="shared" si="95"/>
        <v>8.2904903588132939</v>
      </c>
      <c r="G271" s="191">
        <f t="shared" si="95"/>
        <v>1.1735472110784904</v>
      </c>
      <c r="H271" s="191">
        <f t="shared" si="95"/>
        <v>19.650222599180918</v>
      </c>
      <c r="I271" s="191">
        <f t="shared" si="95"/>
        <v>5.3907701965299415</v>
      </c>
      <c r="J271" s="191">
        <f t="shared" si="95"/>
        <v>21.769342815024388</v>
      </c>
      <c r="K271" s="191">
        <f t="shared" si="95"/>
        <v>11.955380122527178</v>
      </c>
      <c r="L271" s="191"/>
    </row>
    <row r="272" spans="1:12" hidden="1" x14ac:dyDescent="0.15">
      <c r="A272" s="369" t="s">
        <v>221</v>
      </c>
      <c r="B272" s="191">
        <f t="shared" ref="B272:K272" si="96">B101/$B101*100</f>
        <v>100</v>
      </c>
      <c r="C272" s="191">
        <f t="shared" si="96"/>
        <v>2.5252782888442464</v>
      </c>
      <c r="D272" s="191">
        <f t="shared" si="96"/>
        <v>0.56522359072337869</v>
      </c>
      <c r="E272" s="191">
        <f t="shared" si="96"/>
        <v>28.583657539549652</v>
      </c>
      <c r="F272" s="191">
        <f t="shared" si="96"/>
        <v>8.4267033933080064</v>
      </c>
      <c r="G272" s="191">
        <f t="shared" si="96"/>
        <v>1.1698417288321428</v>
      </c>
      <c r="H272" s="191">
        <f t="shared" si="96"/>
        <v>19.604262215738299</v>
      </c>
      <c r="I272" s="191">
        <f t="shared" si="96"/>
        <v>5.3724903572611611</v>
      </c>
      <c r="J272" s="191">
        <f t="shared" si="96"/>
        <v>21.792811093748359</v>
      </c>
      <c r="K272" s="191">
        <f t="shared" si="96"/>
        <v>11.959731791994759</v>
      </c>
      <c r="L272" s="191"/>
    </row>
    <row r="273" spans="1:12" hidden="1" x14ac:dyDescent="0.15">
      <c r="A273" s="369" t="s">
        <v>222</v>
      </c>
      <c r="B273" s="191">
        <f t="shared" ref="B273:K273" si="97">B102/$B102*100</f>
        <v>100</v>
      </c>
      <c r="C273" s="191">
        <f t="shared" si="97"/>
        <v>2.4991038471459301</v>
      </c>
      <c r="D273" s="191">
        <f t="shared" si="97"/>
        <v>0.5673492448486015</v>
      </c>
      <c r="E273" s="191">
        <f t="shared" si="97"/>
        <v>28.409764123325655</v>
      </c>
      <c r="F273" s="191">
        <f t="shared" si="97"/>
        <v>8.4600656668460417</v>
      </c>
      <c r="G273" s="191">
        <f t="shared" si="97"/>
        <v>1.1690064849404438</v>
      </c>
      <c r="H273" s="191">
        <f t="shared" si="97"/>
        <v>19.546501884303993</v>
      </c>
      <c r="I273" s="191">
        <f t="shared" si="97"/>
        <v>5.3600411435979156</v>
      </c>
      <c r="J273" s="191">
        <f t="shared" si="97"/>
        <v>22.024570330451489</v>
      </c>
      <c r="K273" s="191">
        <f t="shared" si="97"/>
        <v>11.963597274539929</v>
      </c>
      <c r="L273" s="191"/>
    </row>
    <row r="274" spans="1:12" hidden="1" x14ac:dyDescent="0.15">
      <c r="A274" s="369" t="s">
        <v>223</v>
      </c>
      <c r="B274" s="191">
        <f t="shared" ref="B274:K274" si="98">B103/$B103*100</f>
        <v>100</v>
      </c>
      <c r="C274" s="191">
        <f t="shared" si="98"/>
        <v>2.476608127463106</v>
      </c>
      <c r="D274" s="191">
        <f t="shared" si="98"/>
        <v>0.57244804895988699</v>
      </c>
      <c r="E274" s="191">
        <f t="shared" si="98"/>
        <v>28.36816952004445</v>
      </c>
      <c r="F274" s="191">
        <f t="shared" si="98"/>
        <v>8.512204186550921</v>
      </c>
      <c r="G274" s="191">
        <f t="shared" si="98"/>
        <v>1.159432932663772</v>
      </c>
      <c r="H274" s="191">
        <f t="shared" si="98"/>
        <v>19.554694283826272</v>
      </c>
      <c r="I274" s="191">
        <f t="shared" si="98"/>
        <v>5.3682454018906656</v>
      </c>
      <c r="J274" s="191">
        <f t="shared" si="98"/>
        <v>22.070055327638556</v>
      </c>
      <c r="K274" s="191">
        <f t="shared" si="98"/>
        <v>11.918142170962374</v>
      </c>
      <c r="L274" s="191"/>
    </row>
    <row r="275" spans="1:12" hidden="1" x14ac:dyDescent="0.15">
      <c r="A275" s="369" t="s">
        <v>224</v>
      </c>
      <c r="B275" s="191">
        <f t="shared" ref="B275:K275" si="99">B104/$B104*100</f>
        <v>100</v>
      </c>
      <c r="C275" s="191">
        <f t="shared" si="99"/>
        <v>2.468493440141831</v>
      </c>
      <c r="D275" s="191">
        <f t="shared" si="99"/>
        <v>0.5786009071736119</v>
      </c>
      <c r="E275" s="191">
        <f t="shared" si="99"/>
        <v>28.295984431109606</v>
      </c>
      <c r="F275" s="191">
        <f t="shared" si="99"/>
        <v>8.6062742261795346</v>
      </c>
      <c r="G275" s="191">
        <f t="shared" si="99"/>
        <v>1.1549327350408263</v>
      </c>
      <c r="H275" s="191">
        <f t="shared" si="99"/>
        <v>19.540645294659633</v>
      </c>
      <c r="I275" s="191">
        <f t="shared" si="99"/>
        <v>5.3656782356784589</v>
      </c>
      <c r="J275" s="191">
        <f t="shared" si="99"/>
        <v>22.119657928778683</v>
      </c>
      <c r="K275" s="191">
        <f t="shared" si="99"/>
        <v>11.869732801237815</v>
      </c>
      <c r="L275" s="191"/>
    </row>
    <row r="276" spans="1:12" hidden="1" x14ac:dyDescent="0.15">
      <c r="A276" s="369" t="s">
        <v>225</v>
      </c>
      <c r="B276" s="191">
        <f t="shared" ref="B276:K276" si="100">B105/$B105*100</f>
        <v>100</v>
      </c>
      <c r="C276" s="191">
        <f t="shared" si="100"/>
        <v>2.4581893009869513</v>
      </c>
      <c r="D276" s="191">
        <f t="shared" si="100"/>
        <v>0.58243120940941728</v>
      </c>
      <c r="E276" s="191">
        <f t="shared" si="100"/>
        <v>28.069866918321086</v>
      </c>
      <c r="F276" s="191">
        <f t="shared" si="100"/>
        <v>8.6960603708069275</v>
      </c>
      <c r="G276" s="191">
        <f t="shared" si="100"/>
        <v>1.1517784056138263</v>
      </c>
      <c r="H276" s="191">
        <f t="shared" si="100"/>
        <v>19.582908198026043</v>
      </c>
      <c r="I276" s="191">
        <f t="shared" si="100"/>
        <v>5.3397256181126114</v>
      </c>
      <c r="J276" s="191">
        <f t="shared" si="100"/>
        <v>22.315176898854872</v>
      </c>
      <c r="K276" s="191">
        <f t="shared" si="100"/>
        <v>11.80386307986827</v>
      </c>
      <c r="L276" s="191"/>
    </row>
    <row r="277" spans="1:12" hidden="1" x14ac:dyDescent="0.15">
      <c r="A277" s="369" t="s">
        <v>226</v>
      </c>
      <c r="B277" s="191">
        <f t="shared" ref="B277:K277" si="101">B106/$B106*100</f>
        <v>100</v>
      </c>
      <c r="C277" s="191">
        <f t="shared" si="101"/>
        <v>2.4522373195460689</v>
      </c>
      <c r="D277" s="191">
        <f t="shared" si="101"/>
        <v>0.5876026087618974</v>
      </c>
      <c r="E277" s="191">
        <f t="shared" si="101"/>
        <v>28.10949535342953</v>
      </c>
      <c r="F277" s="191">
        <f t="shared" si="101"/>
        <v>8.7331640762532992</v>
      </c>
      <c r="G277" s="191">
        <f t="shared" si="101"/>
        <v>1.1622336851030222</v>
      </c>
      <c r="H277" s="191">
        <f t="shared" si="101"/>
        <v>19.618629846921007</v>
      </c>
      <c r="I277" s="191">
        <f t="shared" si="101"/>
        <v>5.3318891173244936</v>
      </c>
      <c r="J277" s="191">
        <f t="shared" si="101"/>
        <v>22.474788048213203</v>
      </c>
      <c r="K277" s="191">
        <f t="shared" si="101"/>
        <v>11.529959944447478</v>
      </c>
      <c r="L277" s="191"/>
    </row>
    <row r="278" spans="1:12" hidden="1" x14ac:dyDescent="0.15">
      <c r="A278" s="369" t="s">
        <v>227</v>
      </c>
      <c r="B278" s="191">
        <f t="shared" ref="B278:K278" si="102">B107/$B107*100</f>
        <v>100</v>
      </c>
      <c r="C278" s="191">
        <f t="shared" si="102"/>
        <v>2.4499027621707028</v>
      </c>
      <c r="D278" s="191">
        <f t="shared" si="102"/>
        <v>0.58820510855903541</v>
      </c>
      <c r="E278" s="191">
        <f t="shared" si="102"/>
        <v>27.998995743927708</v>
      </c>
      <c r="F278" s="191">
        <f t="shared" si="102"/>
        <v>8.7908949145823954</v>
      </c>
      <c r="G278" s="191">
        <f t="shared" si="102"/>
        <v>1.1490419773100895</v>
      </c>
      <c r="H278" s="191">
        <f t="shared" si="102"/>
        <v>19.581247553504131</v>
      </c>
      <c r="I278" s="191">
        <f t="shared" si="102"/>
        <v>5.3308835742921188</v>
      </c>
      <c r="J278" s="191">
        <f t="shared" si="102"/>
        <v>22.450226487734547</v>
      </c>
      <c r="K278" s="191">
        <f t="shared" si="102"/>
        <v>11.660601877919273</v>
      </c>
      <c r="L278" s="191"/>
    </row>
    <row r="279" spans="1:12" hidden="1" x14ac:dyDescent="0.15">
      <c r="A279" s="369" t="s">
        <v>228</v>
      </c>
      <c r="B279" s="191">
        <f t="shared" ref="B279:K279" si="103">B108/$B108*100</f>
        <v>100</v>
      </c>
      <c r="C279" s="191">
        <f t="shared" si="103"/>
        <v>2.4646249397948816</v>
      </c>
      <c r="D279" s="191">
        <f t="shared" si="103"/>
        <v>0.59069465181469827</v>
      </c>
      <c r="E279" s="191">
        <f t="shared" si="103"/>
        <v>27.912250832806684</v>
      </c>
      <c r="F279" s="191">
        <f t="shared" si="103"/>
        <v>8.7331576114578606</v>
      </c>
      <c r="G279" s="191">
        <f t="shared" si="103"/>
        <v>1.1392430811535086</v>
      </c>
      <c r="H279" s="191">
        <f t="shared" si="103"/>
        <v>19.569917084979185</v>
      </c>
      <c r="I279" s="191">
        <f t="shared" si="103"/>
        <v>5.2980715569376251</v>
      </c>
      <c r="J279" s="191">
        <f t="shared" si="103"/>
        <v>22.513233864588297</v>
      </c>
      <c r="K279" s="191">
        <f t="shared" si="103"/>
        <v>11.778806376467262</v>
      </c>
      <c r="L279" s="191"/>
    </row>
    <row r="280" spans="1:12" hidden="1" x14ac:dyDescent="0.15">
      <c r="A280" s="369" t="s">
        <v>229</v>
      </c>
      <c r="B280" s="191">
        <f t="shared" ref="B280:K280" si="104">B109/$B109*100</f>
        <v>100</v>
      </c>
      <c r="C280" s="191">
        <f t="shared" si="104"/>
        <v>2.4482063327531378</v>
      </c>
      <c r="D280" s="191">
        <f t="shared" si="104"/>
        <v>0.59182018515881318</v>
      </c>
      <c r="E280" s="191">
        <f t="shared" si="104"/>
        <v>27.82194141338103</v>
      </c>
      <c r="F280" s="191">
        <f t="shared" si="104"/>
        <v>8.7941975354637041</v>
      </c>
      <c r="G280" s="191">
        <f t="shared" si="104"/>
        <v>1.136558541876957</v>
      </c>
      <c r="H280" s="191">
        <f t="shared" si="104"/>
        <v>19.652467722206769</v>
      </c>
      <c r="I280" s="191">
        <f t="shared" si="104"/>
        <v>5.2968902386159433</v>
      </c>
      <c r="J280" s="191">
        <f t="shared" si="104"/>
        <v>22.547975798227103</v>
      </c>
      <c r="K280" s="191">
        <f t="shared" si="104"/>
        <v>11.709942232316546</v>
      </c>
      <c r="L280" s="191"/>
    </row>
    <row r="281" spans="1:12" hidden="1" x14ac:dyDescent="0.15">
      <c r="A281" s="369" t="s">
        <v>230</v>
      </c>
      <c r="B281" s="191">
        <f t="shared" ref="B281:K281" si="105">B110/$B110*100</f>
        <v>100</v>
      </c>
      <c r="C281" s="191">
        <f t="shared" si="105"/>
        <v>2.4336089501400417</v>
      </c>
      <c r="D281" s="191">
        <f t="shared" si="105"/>
        <v>0.59134992256906416</v>
      </c>
      <c r="E281" s="191">
        <f t="shared" si="105"/>
        <v>27.552187938656786</v>
      </c>
      <c r="F281" s="191">
        <f t="shared" si="105"/>
        <v>8.6783410893453414</v>
      </c>
      <c r="G281" s="191">
        <f t="shared" si="105"/>
        <v>1.132553305266681</v>
      </c>
      <c r="H281" s="191">
        <f t="shared" si="105"/>
        <v>19.863268669949193</v>
      </c>
      <c r="I281" s="191">
        <f t="shared" si="105"/>
        <v>5.2926260987203078</v>
      </c>
      <c r="J281" s="191">
        <f t="shared" si="105"/>
        <v>22.804177069743762</v>
      </c>
      <c r="K281" s="191">
        <f t="shared" si="105"/>
        <v>11.651886955608823</v>
      </c>
      <c r="L281" s="191"/>
    </row>
    <row r="282" spans="1:12" hidden="1" x14ac:dyDescent="0.15">
      <c r="A282" s="369" t="s">
        <v>231</v>
      </c>
      <c r="B282" s="191">
        <f t="shared" ref="B282:K282" si="106">B111/$B111*100</f>
        <v>100</v>
      </c>
      <c r="C282" s="191">
        <f t="shared" si="106"/>
        <v>2.4654741492020582</v>
      </c>
      <c r="D282" s="191">
        <f t="shared" si="106"/>
        <v>0.5892374990310344</v>
      </c>
      <c r="E282" s="191">
        <f t="shared" si="106"/>
        <v>27.481114123622074</v>
      </c>
      <c r="F282" s="191">
        <f t="shared" si="106"/>
        <v>8.0955032405119205</v>
      </c>
      <c r="G282" s="191">
        <f t="shared" si="106"/>
        <v>1.1680140697004209</v>
      </c>
      <c r="H282" s="191">
        <f t="shared" si="106"/>
        <v>20.240172986166684</v>
      </c>
      <c r="I282" s="191">
        <f t="shared" si="106"/>
        <v>5.3987539225821797</v>
      </c>
      <c r="J282" s="191">
        <f t="shared" si="106"/>
        <v>22.796568560179807</v>
      </c>
      <c r="K282" s="191">
        <f t="shared" si="106"/>
        <v>11.765161449003825</v>
      </c>
      <c r="L282" s="191"/>
    </row>
    <row r="283" spans="1:12" x14ac:dyDescent="0.15">
      <c r="A283" s="369">
        <v>2008</v>
      </c>
      <c r="B283" s="191">
        <f t="shared" ref="B283:K283" si="107">B112/$B112*100</f>
        <v>100</v>
      </c>
      <c r="C283" s="191">
        <f t="shared" si="107"/>
        <v>2.4205553343582249</v>
      </c>
      <c r="D283" s="191">
        <f t="shared" si="107"/>
        <v>0.65562981953462185</v>
      </c>
      <c r="E283" s="191">
        <f t="shared" si="107"/>
        <v>26.821067328620618</v>
      </c>
      <c r="F283" s="191">
        <f t="shared" si="107"/>
        <v>8.4429062853609356</v>
      </c>
      <c r="G283" s="191">
        <f t="shared" si="107"/>
        <v>1.168344795884501</v>
      </c>
      <c r="H283" s="191">
        <f t="shared" si="107"/>
        <v>19.994760252496288</v>
      </c>
      <c r="I283" s="191">
        <f t="shared" si="107"/>
        <v>5.3716399024100951</v>
      </c>
      <c r="J283" s="191">
        <f t="shared" si="107"/>
        <v>23.328239706366592</v>
      </c>
      <c r="K283" s="191">
        <f t="shared" si="107"/>
        <v>11.796856574968119</v>
      </c>
      <c r="L283" s="191"/>
    </row>
    <row r="284" spans="1:12" hidden="1" x14ac:dyDescent="0.15">
      <c r="A284" s="369" t="s">
        <v>273</v>
      </c>
      <c r="B284" s="191">
        <f t="shared" ref="B284:K284" si="108">B113/$B113*100</f>
        <v>100</v>
      </c>
      <c r="C284" s="191">
        <f t="shared" si="108"/>
        <v>2.488430609160504</v>
      </c>
      <c r="D284" s="191">
        <f t="shared" si="108"/>
        <v>0.60093593692575054</v>
      </c>
      <c r="E284" s="191">
        <f t="shared" si="108"/>
        <v>27.619777087924831</v>
      </c>
      <c r="F284" s="191">
        <f t="shared" si="108"/>
        <v>8.3634466868232167</v>
      </c>
      <c r="G284" s="191">
        <f t="shared" si="108"/>
        <v>1.1577257693659901</v>
      </c>
      <c r="H284" s="191">
        <f t="shared" si="108"/>
        <v>19.799898274167415</v>
      </c>
      <c r="I284" s="191">
        <f t="shared" si="108"/>
        <v>5.3920123984443808</v>
      </c>
      <c r="J284" s="191">
        <f t="shared" si="108"/>
        <v>22.790410565827191</v>
      </c>
      <c r="K284" s="191">
        <f t="shared" si="108"/>
        <v>11.787362671360722</v>
      </c>
      <c r="L284" s="191"/>
    </row>
    <row r="285" spans="1:12" hidden="1" x14ac:dyDescent="0.15">
      <c r="A285" s="369" t="s">
        <v>232</v>
      </c>
      <c r="B285" s="191">
        <f t="shared" ref="B285:K285" si="109">B114/$B114*100</f>
        <v>100</v>
      </c>
      <c r="C285" s="191">
        <f t="shared" si="109"/>
        <v>2.4764233875727957</v>
      </c>
      <c r="D285" s="191">
        <f t="shared" si="109"/>
        <v>0.62084646576462377</v>
      </c>
      <c r="E285" s="191">
        <f t="shared" si="109"/>
        <v>27.495222773246631</v>
      </c>
      <c r="F285" s="191">
        <f t="shared" si="109"/>
        <v>8.4202718650155681</v>
      </c>
      <c r="G285" s="191">
        <f t="shared" si="109"/>
        <v>1.1545005595949298</v>
      </c>
      <c r="H285" s="191">
        <f t="shared" si="109"/>
        <v>19.754430962914572</v>
      </c>
      <c r="I285" s="191">
        <f t="shared" si="109"/>
        <v>5.3828498226323411</v>
      </c>
      <c r="J285" s="191">
        <f t="shared" si="109"/>
        <v>22.894710947074941</v>
      </c>
      <c r="K285" s="191">
        <f t="shared" si="109"/>
        <v>11.8007432161836</v>
      </c>
      <c r="L285" s="191"/>
    </row>
    <row r="286" spans="1:12" hidden="1" x14ac:dyDescent="0.15">
      <c r="A286" s="369" t="s">
        <v>233</v>
      </c>
      <c r="B286" s="191">
        <f t="shared" ref="B286:K286" si="110">B115/$B115*100</f>
        <v>100</v>
      </c>
      <c r="C286" s="191">
        <f t="shared" si="110"/>
        <v>2.4671009935617114</v>
      </c>
      <c r="D286" s="191">
        <f t="shared" si="110"/>
        <v>0.63661645419691315</v>
      </c>
      <c r="E286" s="191">
        <f t="shared" si="110"/>
        <v>27.428663919300455</v>
      </c>
      <c r="F286" s="191">
        <f t="shared" si="110"/>
        <v>8.3444057271205576</v>
      </c>
      <c r="G286" s="191">
        <f t="shared" si="110"/>
        <v>1.1653130258919315</v>
      </c>
      <c r="H286" s="191">
        <f t="shared" si="110"/>
        <v>19.746244448426406</v>
      </c>
      <c r="I286" s="191">
        <f t="shared" si="110"/>
        <v>5.374784802197631</v>
      </c>
      <c r="J286" s="191">
        <f t="shared" si="110"/>
        <v>22.976677602716478</v>
      </c>
      <c r="K286" s="191">
        <f t="shared" si="110"/>
        <v>11.860193026587918</v>
      </c>
      <c r="L286" s="191"/>
    </row>
    <row r="287" spans="1:12" hidden="1" x14ac:dyDescent="0.15">
      <c r="A287" s="369" t="s">
        <v>234</v>
      </c>
      <c r="B287" s="191">
        <f t="shared" ref="B287:K287" si="111">B116/$B116*100</f>
        <v>100</v>
      </c>
      <c r="C287" s="191">
        <f t="shared" si="111"/>
        <v>2.4690563094350222</v>
      </c>
      <c r="D287" s="191">
        <f t="shared" si="111"/>
        <v>0.64249138120892513</v>
      </c>
      <c r="E287" s="191">
        <f t="shared" si="111"/>
        <v>27.276531781310304</v>
      </c>
      <c r="F287" s="191">
        <f t="shared" si="111"/>
        <v>8.4801690893831019</v>
      </c>
      <c r="G287" s="191">
        <f t="shared" si="111"/>
        <v>1.1563017124848454</v>
      </c>
      <c r="H287" s="191">
        <f t="shared" si="111"/>
        <v>19.77711097160471</v>
      </c>
      <c r="I287" s="191">
        <f t="shared" si="111"/>
        <v>5.3666611160203441</v>
      </c>
      <c r="J287" s="191">
        <f t="shared" si="111"/>
        <v>23.056963932262953</v>
      </c>
      <c r="K287" s="191">
        <f t="shared" si="111"/>
        <v>11.774713706289793</v>
      </c>
      <c r="L287" s="191"/>
    </row>
    <row r="288" spans="1:12" hidden="1" x14ac:dyDescent="0.15">
      <c r="A288" s="369" t="s">
        <v>235</v>
      </c>
      <c r="B288" s="191">
        <f t="shared" ref="B288:K288" si="112">B117/$B117*100</f>
        <v>100</v>
      </c>
      <c r="C288" s="191">
        <f t="shared" si="112"/>
        <v>2.4528826273791453</v>
      </c>
      <c r="D288" s="191">
        <f t="shared" si="112"/>
        <v>0.65792579992391065</v>
      </c>
      <c r="E288" s="191">
        <f t="shared" si="112"/>
        <v>27.089573135626406</v>
      </c>
      <c r="F288" s="191">
        <f t="shared" si="112"/>
        <v>8.5237294690235554</v>
      </c>
      <c r="G288" s="191">
        <f t="shared" si="112"/>
        <v>1.152032706589545</v>
      </c>
      <c r="H288" s="191">
        <f t="shared" si="112"/>
        <v>19.809141818174208</v>
      </c>
      <c r="I288" s="191">
        <f t="shared" si="112"/>
        <v>5.3532769881147786</v>
      </c>
      <c r="J288" s="191">
        <f t="shared" si="112"/>
        <v>23.189541088803871</v>
      </c>
      <c r="K288" s="191">
        <f t="shared" si="112"/>
        <v>11.771896366364576</v>
      </c>
      <c r="L288" s="191"/>
    </row>
    <row r="289" spans="1:12" hidden="1" x14ac:dyDescent="0.15">
      <c r="A289" s="369" t="s">
        <v>236</v>
      </c>
      <c r="B289" s="191">
        <f t="shared" ref="B289:K289" si="113">B118/$B118*100</f>
        <v>100</v>
      </c>
      <c r="C289" s="191">
        <f t="shared" si="113"/>
        <v>2.440208142329225</v>
      </c>
      <c r="D289" s="191">
        <f t="shared" si="113"/>
        <v>0.65638815838347297</v>
      </c>
      <c r="E289" s="191">
        <f t="shared" si="113"/>
        <v>26.908488494166178</v>
      </c>
      <c r="F289" s="191">
        <f t="shared" si="113"/>
        <v>8.5443386538712662</v>
      </c>
      <c r="G289" s="191">
        <f t="shared" si="113"/>
        <v>1.1555208523497735</v>
      </c>
      <c r="H289" s="191">
        <f t="shared" si="113"/>
        <v>19.77422315460063</v>
      </c>
      <c r="I289" s="191">
        <f t="shared" si="113"/>
        <v>5.3448928735804078</v>
      </c>
      <c r="J289" s="191">
        <f t="shared" si="113"/>
        <v>23.49047367119341</v>
      </c>
      <c r="K289" s="191">
        <f t="shared" si="113"/>
        <v>11.685465999525642</v>
      </c>
      <c r="L289" s="191"/>
    </row>
    <row r="290" spans="1:12" hidden="1" x14ac:dyDescent="0.15">
      <c r="A290" s="369" t="s">
        <v>237</v>
      </c>
      <c r="B290" s="191">
        <f t="shared" ref="B290:K290" si="114">B119/$B119*100</f>
        <v>100</v>
      </c>
      <c r="C290" s="191">
        <f t="shared" si="114"/>
        <v>2.3190728763391659</v>
      </c>
      <c r="D290" s="191">
        <f t="shared" si="114"/>
        <v>0.6698988381791372</v>
      </c>
      <c r="E290" s="191">
        <f t="shared" si="114"/>
        <v>26.796474292654654</v>
      </c>
      <c r="F290" s="191">
        <f t="shared" si="114"/>
        <v>8.6363193239547407</v>
      </c>
      <c r="G290" s="191">
        <f t="shared" si="114"/>
        <v>1.1727985992935921</v>
      </c>
      <c r="H290" s="191">
        <f t="shared" si="114"/>
        <v>19.921612989863267</v>
      </c>
      <c r="I290" s="191">
        <f t="shared" si="114"/>
        <v>5.3590518346359879</v>
      </c>
      <c r="J290" s="191">
        <f t="shared" si="114"/>
        <v>23.662528409493319</v>
      </c>
      <c r="K290" s="191">
        <f t="shared" si="114"/>
        <v>11.462242835586142</v>
      </c>
      <c r="L290" s="191"/>
    </row>
    <row r="291" spans="1:12" hidden="1" x14ac:dyDescent="0.15">
      <c r="A291" s="369" t="s">
        <v>238</v>
      </c>
      <c r="B291" s="191">
        <f t="shared" ref="B291:K291" si="115">B120/$B120*100</f>
        <v>100</v>
      </c>
      <c r="C291" s="191">
        <f t="shared" si="115"/>
        <v>2.2586966263643755</v>
      </c>
      <c r="D291" s="191">
        <f t="shared" si="115"/>
        <v>0.68245796918186019</v>
      </c>
      <c r="E291" s="191">
        <f t="shared" si="115"/>
        <v>26.682763671871605</v>
      </c>
      <c r="F291" s="191">
        <f t="shared" si="115"/>
        <v>8.6653783779782287</v>
      </c>
      <c r="G291" s="191">
        <f t="shared" si="115"/>
        <v>1.1706021891176377</v>
      </c>
      <c r="H291" s="191">
        <f t="shared" si="115"/>
        <v>19.972853767973326</v>
      </c>
      <c r="I291" s="191">
        <f t="shared" si="115"/>
        <v>5.3630038716084849</v>
      </c>
      <c r="J291" s="191">
        <f t="shared" si="115"/>
        <v>23.579172374263781</v>
      </c>
      <c r="K291" s="191">
        <f t="shared" si="115"/>
        <v>11.625071151640698</v>
      </c>
      <c r="L291" s="191"/>
    </row>
    <row r="292" spans="1:12" hidden="1" x14ac:dyDescent="0.15">
      <c r="A292" s="369" t="s">
        <v>239</v>
      </c>
      <c r="B292" s="191">
        <f t="shared" ref="B292:K292" si="116">B121/$B121*100</f>
        <v>100</v>
      </c>
      <c r="C292" s="191">
        <f t="shared" si="116"/>
        <v>2.3948178919065501</v>
      </c>
      <c r="D292" s="191">
        <f t="shared" si="116"/>
        <v>0.6844582461149562</v>
      </c>
      <c r="E292" s="191">
        <f t="shared" si="116"/>
        <v>26.539939299610467</v>
      </c>
      <c r="F292" s="191">
        <f t="shared" si="116"/>
        <v>8.5878281786199118</v>
      </c>
      <c r="G292" s="191">
        <f t="shared" si="116"/>
        <v>1.168033768850457</v>
      </c>
      <c r="H292" s="191">
        <f t="shared" si="116"/>
        <v>19.997473817867252</v>
      </c>
      <c r="I292" s="191">
        <f t="shared" si="116"/>
        <v>5.3668074625414555</v>
      </c>
      <c r="J292" s="191">
        <f t="shared" si="116"/>
        <v>23.436481615515632</v>
      </c>
      <c r="K292" s="191">
        <f t="shared" si="116"/>
        <v>11.824159718973318</v>
      </c>
      <c r="L292" s="191"/>
    </row>
    <row r="293" spans="1:12" hidden="1" x14ac:dyDescent="0.15">
      <c r="A293" s="369" t="s">
        <v>240</v>
      </c>
      <c r="B293" s="191">
        <f t="shared" ref="B293:K293" si="117">B122/$B122*100</f>
        <v>100</v>
      </c>
      <c r="C293" s="191">
        <f t="shared" si="117"/>
        <v>2.421269653874889</v>
      </c>
      <c r="D293" s="191">
        <f t="shared" si="117"/>
        <v>0.66797528432729447</v>
      </c>
      <c r="E293" s="191">
        <f t="shared" si="117"/>
        <v>26.321507533071493</v>
      </c>
      <c r="F293" s="191">
        <f t="shared" si="117"/>
        <v>8.5350309671255573</v>
      </c>
      <c r="G293" s="191">
        <f t="shared" si="117"/>
        <v>1.168789227011775</v>
      </c>
      <c r="H293" s="191">
        <f t="shared" si="117"/>
        <v>20.151514575843123</v>
      </c>
      <c r="I293" s="191">
        <f t="shared" si="117"/>
        <v>5.3561331695201009</v>
      </c>
      <c r="J293" s="191">
        <f t="shared" si="117"/>
        <v>23.463565314194309</v>
      </c>
      <c r="K293" s="191">
        <f t="shared" si="117"/>
        <v>11.914214275031458</v>
      </c>
      <c r="L293" s="191"/>
    </row>
    <row r="294" spans="1:12" hidden="1" x14ac:dyDescent="0.15">
      <c r="A294" s="369" t="s">
        <v>241</v>
      </c>
      <c r="B294" s="191">
        <f t="shared" ref="B294:K294" si="118">B123/$B123*100</f>
        <v>100</v>
      </c>
      <c r="C294" s="191">
        <f t="shared" si="118"/>
        <v>2.4177112538905674</v>
      </c>
      <c r="D294" s="191">
        <f t="shared" si="118"/>
        <v>0.67293525423926448</v>
      </c>
      <c r="E294" s="191">
        <f t="shared" si="118"/>
        <v>25.978926596225797</v>
      </c>
      <c r="F294" s="191">
        <f t="shared" si="118"/>
        <v>8.3785908365424469</v>
      </c>
      <c r="G294" s="191">
        <f t="shared" si="118"/>
        <v>1.1781155980556255</v>
      </c>
      <c r="H294" s="191">
        <f t="shared" si="118"/>
        <v>20.446588974233901</v>
      </c>
      <c r="I294" s="191">
        <f t="shared" si="118"/>
        <v>5.3618203427502804</v>
      </c>
      <c r="J294" s="191">
        <f t="shared" si="118"/>
        <v>23.568933317527215</v>
      </c>
      <c r="K294" s="191">
        <f t="shared" si="118"/>
        <v>11.996377826534898</v>
      </c>
      <c r="L294" s="191"/>
    </row>
    <row r="295" spans="1:12" hidden="1" x14ac:dyDescent="0.15">
      <c r="A295" s="369" t="s">
        <v>242</v>
      </c>
      <c r="B295" s="191">
        <f t="shared" ref="B295:K295" si="119">B124/$B124*100</f>
        <v>100</v>
      </c>
      <c r="C295" s="191">
        <f t="shared" si="119"/>
        <v>2.4439802960373052</v>
      </c>
      <c r="D295" s="191">
        <f t="shared" si="119"/>
        <v>0.67344106532014958</v>
      </c>
      <c r="E295" s="191">
        <f t="shared" si="119"/>
        <v>25.722116440884985</v>
      </c>
      <c r="F295" s="191">
        <f t="shared" si="119"/>
        <v>7.8181399791446102</v>
      </c>
      <c r="G295" s="191">
        <f t="shared" si="119"/>
        <v>1.2211581510951923</v>
      </c>
      <c r="H295" s="191">
        <f t="shared" si="119"/>
        <v>20.793579998850849</v>
      </c>
      <c r="I295" s="191">
        <f t="shared" si="119"/>
        <v>5.4404421046763058</v>
      </c>
      <c r="J295" s="191">
        <f t="shared" si="119"/>
        <v>23.821679023835788</v>
      </c>
      <c r="K295" s="191">
        <f t="shared" si="119"/>
        <v>12.065462940154816</v>
      </c>
      <c r="L295" s="191"/>
    </row>
    <row r="296" spans="1:12" x14ac:dyDescent="0.15">
      <c r="A296" s="369">
        <v>2009</v>
      </c>
      <c r="B296" s="191">
        <f t="shared" ref="B296:K296" si="120">B125/$B125*100</f>
        <v>100</v>
      </c>
      <c r="C296" s="191">
        <f t="shared" si="120"/>
        <v>2.4768654350848203</v>
      </c>
      <c r="D296" s="191">
        <f t="shared" si="120"/>
        <v>0.71421562614693868</v>
      </c>
      <c r="E296" s="191">
        <f t="shared" si="120"/>
        <v>25.233913375361457</v>
      </c>
      <c r="F296" s="191">
        <f t="shared" si="120"/>
        <v>7.9488904601756696</v>
      </c>
      <c r="G296" s="191">
        <f t="shared" si="120"/>
        <v>1.1574112921420112</v>
      </c>
      <c r="H296" s="191">
        <f t="shared" si="120"/>
        <v>20.565460608426985</v>
      </c>
      <c r="I296" s="191">
        <f t="shared" si="120"/>
        <v>5.3676395720052978</v>
      </c>
      <c r="J296" s="191">
        <f t="shared" si="120"/>
        <v>23.997040620516309</v>
      </c>
      <c r="K296" s="191">
        <f t="shared" si="120"/>
        <v>12.538563010140514</v>
      </c>
      <c r="L296" s="191"/>
    </row>
    <row r="297" spans="1:12" hidden="1" x14ac:dyDescent="0.15">
      <c r="A297" s="369" t="s">
        <v>243</v>
      </c>
      <c r="B297" s="191">
        <f t="shared" ref="B297:K297" si="121">B126/$B126*100</f>
        <v>100</v>
      </c>
      <c r="C297" s="191">
        <f t="shared" si="121"/>
        <v>2.4808334463627144</v>
      </c>
      <c r="D297" s="191">
        <f t="shared" si="121"/>
        <v>0.67808299298930774</v>
      </c>
      <c r="E297" s="191">
        <f t="shared" si="121"/>
        <v>25.68115093333563</v>
      </c>
      <c r="F297" s="191">
        <f t="shared" si="121"/>
        <v>7.9013063325876987</v>
      </c>
      <c r="G297" s="191">
        <f t="shared" si="121"/>
        <v>1.2193537877042693</v>
      </c>
      <c r="H297" s="191">
        <f t="shared" si="121"/>
        <v>20.50340774613673</v>
      </c>
      <c r="I297" s="191">
        <f t="shared" si="121"/>
        <v>5.4236233559607392</v>
      </c>
      <c r="J297" s="191">
        <f t="shared" si="121"/>
        <v>23.788256857295202</v>
      </c>
      <c r="K297" s="191">
        <f t="shared" si="121"/>
        <v>12.32398454762771</v>
      </c>
      <c r="L297" s="191"/>
    </row>
    <row r="298" spans="1:12" hidden="1" x14ac:dyDescent="0.15">
      <c r="A298" s="369" t="s">
        <v>244</v>
      </c>
      <c r="B298" s="191">
        <f t="shared" ref="B298:K298" si="122">B127/$B127*100</f>
        <v>100</v>
      </c>
      <c r="C298" s="191">
        <f t="shared" si="122"/>
        <v>2.5217898045628218</v>
      </c>
      <c r="D298" s="191">
        <f t="shared" si="122"/>
        <v>0.6836730657024408</v>
      </c>
      <c r="E298" s="191">
        <f t="shared" si="122"/>
        <v>25.448426478248891</v>
      </c>
      <c r="F298" s="191">
        <f t="shared" si="122"/>
        <v>7.8846186134757135</v>
      </c>
      <c r="G298" s="191">
        <f t="shared" si="122"/>
        <v>1.2290838377381335</v>
      </c>
      <c r="H298" s="191">
        <f t="shared" si="122"/>
        <v>20.458964231161989</v>
      </c>
      <c r="I298" s="191">
        <f t="shared" si="122"/>
        <v>5.4221561380293943</v>
      </c>
      <c r="J298" s="191">
        <f t="shared" si="122"/>
        <v>23.878669883154778</v>
      </c>
      <c r="K298" s="191">
        <f t="shared" si="122"/>
        <v>12.472617947925839</v>
      </c>
      <c r="L298" s="191"/>
    </row>
    <row r="299" spans="1:12" hidden="1" x14ac:dyDescent="0.15">
      <c r="A299" s="369" t="s">
        <v>245</v>
      </c>
      <c r="B299" s="191">
        <f t="shared" ref="B299:K299" si="123">B128/$B128*100</f>
        <v>100</v>
      </c>
      <c r="C299" s="191">
        <f t="shared" si="123"/>
        <v>2.5208061421479346</v>
      </c>
      <c r="D299" s="191">
        <f t="shared" si="123"/>
        <v>0.68710355981109839</v>
      </c>
      <c r="E299" s="191">
        <f t="shared" si="123"/>
        <v>25.274390083566047</v>
      </c>
      <c r="F299" s="191">
        <f t="shared" si="123"/>
        <v>7.937293875595901</v>
      </c>
      <c r="G299" s="191">
        <f t="shared" si="123"/>
        <v>1.2388626453501461</v>
      </c>
      <c r="H299" s="191">
        <f t="shared" si="123"/>
        <v>20.446064034714809</v>
      </c>
      <c r="I299" s="191">
        <f t="shared" si="123"/>
        <v>5.40654599849851</v>
      </c>
      <c r="J299" s="191">
        <f t="shared" si="123"/>
        <v>23.934085720952648</v>
      </c>
      <c r="K299" s="191">
        <f t="shared" si="123"/>
        <v>12.55484793936291</v>
      </c>
      <c r="L299" s="191"/>
    </row>
    <row r="300" spans="1:12" hidden="1" x14ac:dyDescent="0.15">
      <c r="A300" s="369" t="s">
        <v>246</v>
      </c>
      <c r="B300" s="191">
        <f t="shared" ref="B300:K300" si="124">B129/$B129*100</f>
        <v>100</v>
      </c>
      <c r="C300" s="191">
        <f t="shared" si="124"/>
        <v>2.5173260437052769</v>
      </c>
      <c r="D300" s="191">
        <f t="shared" si="124"/>
        <v>0.69786491732922062</v>
      </c>
      <c r="E300" s="191">
        <f t="shared" si="124"/>
        <v>25.176408493543057</v>
      </c>
      <c r="F300" s="191">
        <f t="shared" si="124"/>
        <v>7.9517018819384955</v>
      </c>
      <c r="G300" s="191">
        <f t="shared" si="124"/>
        <v>1.245749491960723</v>
      </c>
      <c r="H300" s="191">
        <f t="shared" si="124"/>
        <v>20.443016747877138</v>
      </c>
      <c r="I300" s="191">
        <f t="shared" si="124"/>
        <v>5.402490935799503</v>
      </c>
      <c r="J300" s="191">
        <f t="shared" si="124"/>
        <v>23.964681116679177</v>
      </c>
      <c r="K300" s="191">
        <f t="shared" si="124"/>
        <v>12.600760371167413</v>
      </c>
      <c r="L300" s="191"/>
    </row>
    <row r="301" spans="1:12" hidden="1" x14ac:dyDescent="0.15">
      <c r="A301" s="369" t="s">
        <v>247</v>
      </c>
      <c r="B301" s="191">
        <f t="shared" ref="B301:K301" si="125">B130/$B130*100</f>
        <v>100</v>
      </c>
      <c r="C301" s="191">
        <f t="shared" si="125"/>
        <v>2.5192750846163912</v>
      </c>
      <c r="D301" s="191">
        <f t="shared" si="125"/>
        <v>0.70411175185948427</v>
      </c>
      <c r="E301" s="191">
        <f t="shared" si="125"/>
        <v>25.12951814357497</v>
      </c>
      <c r="F301" s="191">
        <f t="shared" si="125"/>
        <v>7.9786022276786746</v>
      </c>
      <c r="G301" s="191">
        <f t="shared" si="125"/>
        <v>1.2452559138548442</v>
      </c>
      <c r="H301" s="191">
        <f t="shared" si="125"/>
        <v>20.518612702092369</v>
      </c>
      <c r="I301" s="191">
        <f t="shared" si="125"/>
        <v>5.3784604296135807</v>
      </c>
      <c r="J301" s="191">
        <f t="shared" si="125"/>
        <v>23.886962868682595</v>
      </c>
      <c r="K301" s="191">
        <f t="shared" si="125"/>
        <v>12.639200878027093</v>
      </c>
      <c r="L301" s="191"/>
    </row>
    <row r="302" spans="1:12" hidden="1" x14ac:dyDescent="0.15">
      <c r="A302" s="369" t="s">
        <v>248</v>
      </c>
      <c r="B302" s="191">
        <f t="shared" ref="B302:K302" si="126">B131/$B131*100</f>
        <v>100</v>
      </c>
      <c r="C302" s="191">
        <f t="shared" si="126"/>
        <v>2.5175512320388909</v>
      </c>
      <c r="D302" s="191">
        <f t="shared" si="126"/>
        <v>0.71616435865461203</v>
      </c>
      <c r="E302" s="191">
        <f t="shared" si="126"/>
        <v>24.985063899541249</v>
      </c>
      <c r="F302" s="191">
        <f t="shared" si="126"/>
        <v>8.0716419546489178</v>
      </c>
      <c r="G302" s="191">
        <f t="shared" si="126"/>
        <v>1.2444901720422734</v>
      </c>
      <c r="H302" s="191">
        <f t="shared" si="126"/>
        <v>20.510366969530644</v>
      </c>
      <c r="I302" s="191">
        <f t="shared" si="126"/>
        <v>5.3723128884138269</v>
      </c>
      <c r="J302" s="191">
        <f t="shared" si="126"/>
        <v>23.927687307326842</v>
      </c>
      <c r="K302" s="191">
        <f t="shared" si="126"/>
        <v>12.654721217802745</v>
      </c>
      <c r="L302" s="191"/>
    </row>
    <row r="303" spans="1:12" hidden="1" x14ac:dyDescent="0.15">
      <c r="A303" s="369" t="s">
        <v>249</v>
      </c>
      <c r="B303" s="191">
        <f t="shared" ref="B303:K303" si="127">B132/$B132*100</f>
        <v>100</v>
      </c>
      <c r="C303" s="191">
        <f t="shared" si="127"/>
        <v>2.5299425601974388</v>
      </c>
      <c r="D303" s="191">
        <f t="shared" si="127"/>
        <v>0.72601280082062447</v>
      </c>
      <c r="E303" s="191">
        <f t="shared" si="127"/>
        <v>24.948310840489018</v>
      </c>
      <c r="F303" s="191">
        <f t="shared" si="127"/>
        <v>8.1133205113172977</v>
      </c>
      <c r="G303" s="191">
        <f t="shared" si="127"/>
        <v>1.2600067743234169</v>
      </c>
      <c r="H303" s="191">
        <f t="shared" si="127"/>
        <v>20.562845320122271</v>
      </c>
      <c r="I303" s="191">
        <f t="shared" si="127"/>
        <v>5.3669095665483129</v>
      </c>
      <c r="J303" s="191">
        <f t="shared" si="127"/>
        <v>24.076672536926182</v>
      </c>
      <c r="K303" s="191">
        <f t="shared" si="127"/>
        <v>12.41597908925544</v>
      </c>
      <c r="L303" s="191"/>
    </row>
    <row r="304" spans="1:12" hidden="1" x14ac:dyDescent="0.15">
      <c r="A304" s="369" t="s">
        <v>250</v>
      </c>
      <c r="B304" s="191">
        <f t="shared" ref="B304:K304" si="128">B133/$B133*100</f>
        <v>100</v>
      </c>
      <c r="C304" s="191">
        <f t="shared" si="128"/>
        <v>2.4283308030317374</v>
      </c>
      <c r="D304" s="191">
        <f t="shared" si="128"/>
        <v>0.73021541405296508</v>
      </c>
      <c r="E304" s="191">
        <f t="shared" si="128"/>
        <v>25.054733277789541</v>
      </c>
      <c r="F304" s="191">
        <f t="shared" si="128"/>
        <v>8.1024761307413229</v>
      </c>
      <c r="G304" s="191">
        <f t="shared" si="128"/>
        <v>1.2455009166171083</v>
      </c>
      <c r="H304" s="191">
        <f t="shared" si="128"/>
        <v>20.563634616260071</v>
      </c>
      <c r="I304" s="191">
        <f t="shared" si="128"/>
        <v>5.3371973122199474</v>
      </c>
      <c r="J304" s="191">
        <f t="shared" si="128"/>
        <v>24.046093158936422</v>
      </c>
      <c r="K304" s="191">
        <f t="shared" si="128"/>
        <v>12.491818370350886</v>
      </c>
      <c r="L304" s="191"/>
    </row>
    <row r="305" spans="1:12" hidden="1" x14ac:dyDescent="0.15">
      <c r="A305" s="369" t="s">
        <v>274</v>
      </c>
      <c r="B305" s="191">
        <f t="shared" ref="B305:K305" si="129">B134/$B134*100</f>
        <v>100</v>
      </c>
      <c r="C305" s="191">
        <f t="shared" si="129"/>
        <v>2.4040198118765219</v>
      </c>
      <c r="D305" s="191">
        <f t="shared" si="129"/>
        <v>0.73880524592154662</v>
      </c>
      <c r="E305" s="191">
        <f t="shared" si="129"/>
        <v>25.233208381451927</v>
      </c>
      <c r="F305" s="191">
        <f t="shared" si="129"/>
        <v>7.981798707115999</v>
      </c>
      <c r="G305" s="191">
        <f t="shared" si="129"/>
        <v>1.2269081995382771</v>
      </c>
      <c r="H305" s="191">
        <f t="shared" si="129"/>
        <v>20.513582519138989</v>
      </c>
      <c r="I305" s="191">
        <f t="shared" si="129"/>
        <v>5.310480138521128</v>
      </c>
      <c r="J305" s="191">
        <f t="shared" si="129"/>
        <v>23.969186545195225</v>
      </c>
      <c r="K305" s="191">
        <f t="shared" si="129"/>
        <v>12.622010451240387</v>
      </c>
      <c r="L305" s="191"/>
    </row>
    <row r="306" spans="1:12" hidden="1" x14ac:dyDescent="0.15">
      <c r="A306" s="369" t="s">
        <v>139</v>
      </c>
      <c r="B306" s="191">
        <f t="shared" ref="B306:K306" si="130">B135/$B135*100</f>
        <v>100</v>
      </c>
      <c r="C306" s="191">
        <f t="shared" si="130"/>
        <v>2.4228708583059482</v>
      </c>
      <c r="D306" s="191">
        <f t="shared" si="130"/>
        <v>0.74111184014341136</v>
      </c>
      <c r="E306" s="191">
        <f t="shared" si="130"/>
        <v>25.339636025398555</v>
      </c>
      <c r="F306" s="191">
        <f t="shared" si="130"/>
        <v>8.0010265741214486</v>
      </c>
      <c r="G306" s="191">
        <f t="shared" si="130"/>
        <v>0.90459691622913407</v>
      </c>
      <c r="H306" s="191">
        <f t="shared" si="130"/>
        <v>20.590622025093413</v>
      </c>
      <c r="I306" s="191">
        <f t="shared" si="130"/>
        <v>5.3084582712139872</v>
      </c>
      <c r="J306" s="191">
        <f t="shared" si="130"/>
        <v>24.073234676260423</v>
      </c>
      <c r="K306" s="191">
        <f t="shared" si="130"/>
        <v>12.618442813233679</v>
      </c>
      <c r="L306" s="191"/>
    </row>
    <row r="307" spans="1:12" hidden="1" x14ac:dyDescent="0.15">
      <c r="A307" s="369" t="s">
        <v>140</v>
      </c>
      <c r="B307" s="191">
        <f t="shared" ref="B307:K307" si="131">B136/$B136*100</f>
        <v>100</v>
      </c>
      <c r="C307" s="191">
        <f t="shared" si="131"/>
        <v>2.4135215817317914</v>
      </c>
      <c r="D307" s="191">
        <f t="shared" si="131"/>
        <v>0.72053398696466631</v>
      </c>
      <c r="E307" s="191">
        <f t="shared" si="131"/>
        <v>25.284588882682851</v>
      </c>
      <c r="F307" s="191">
        <f t="shared" si="131"/>
        <v>7.9542766633566746</v>
      </c>
      <c r="G307" s="191">
        <f t="shared" si="131"/>
        <v>0.9018760760198532</v>
      </c>
      <c r="H307" s="191">
        <f t="shared" si="131"/>
        <v>20.743220737726169</v>
      </c>
      <c r="I307" s="191">
        <f t="shared" si="131"/>
        <v>5.3020536627765491</v>
      </c>
      <c r="J307" s="191">
        <f t="shared" si="131"/>
        <v>24.11577895531623</v>
      </c>
      <c r="K307" s="191">
        <f t="shared" si="131"/>
        <v>12.56414945342522</v>
      </c>
      <c r="L307" s="191"/>
    </row>
    <row r="308" spans="1:12" hidden="1" x14ac:dyDescent="0.15">
      <c r="A308" s="369" t="s">
        <v>141</v>
      </c>
      <c r="B308" s="191">
        <f t="shared" ref="B308:K308" si="132">B137/$B137*100</f>
        <v>100</v>
      </c>
      <c r="C308" s="191">
        <f t="shared" si="132"/>
        <v>2.448347526427856</v>
      </c>
      <c r="D308" s="191">
        <f t="shared" si="132"/>
        <v>0.74672503207737095</v>
      </c>
      <c r="E308" s="191">
        <f t="shared" si="132"/>
        <v>25.243815754468198</v>
      </c>
      <c r="F308" s="191">
        <f t="shared" si="132"/>
        <v>7.5106324841345691</v>
      </c>
      <c r="G308" s="191">
        <f t="shared" si="132"/>
        <v>0.93476243294837136</v>
      </c>
      <c r="H308" s="191">
        <f t="shared" si="132"/>
        <v>20.927650697367195</v>
      </c>
      <c r="I308" s="191">
        <f t="shared" si="132"/>
        <v>5.3823562825361719</v>
      </c>
      <c r="J308" s="191">
        <f t="shared" si="132"/>
        <v>24.300891250598557</v>
      </c>
      <c r="K308" s="191">
        <f t="shared" si="132"/>
        <v>12.504818539441711</v>
      </c>
      <c r="L308" s="191"/>
    </row>
    <row r="309" spans="1:12" x14ac:dyDescent="0.15">
      <c r="A309" s="369">
        <v>2010</v>
      </c>
      <c r="B309" s="191">
        <f t="shared" ref="B309:K309" si="133">B138/$B138*100</f>
        <v>100</v>
      </c>
      <c r="C309" s="191">
        <f t="shared" si="133"/>
        <v>2.4021621429625313</v>
      </c>
      <c r="D309" s="191">
        <f t="shared" si="133"/>
        <v>0.71901567989829673</v>
      </c>
      <c r="E309" s="191">
        <f t="shared" si="133"/>
        <v>25.86684415526604</v>
      </c>
      <c r="F309" s="191">
        <f t="shared" si="133"/>
        <v>7.9516093851638061</v>
      </c>
      <c r="G309" s="191">
        <f t="shared" si="133"/>
        <v>0.95164869359345183</v>
      </c>
      <c r="H309" s="191">
        <f t="shared" si="133"/>
        <v>20.48244777380512</v>
      </c>
      <c r="I309" s="191">
        <f t="shared" si="133"/>
        <v>5.2542088293443463</v>
      </c>
      <c r="J309" s="191">
        <f t="shared" si="133"/>
        <v>24.004251095306685</v>
      </c>
      <c r="K309" s="191">
        <f t="shared" si="133"/>
        <v>12.367812244659715</v>
      </c>
      <c r="L309" s="191"/>
    </row>
    <row r="310" spans="1:12" hidden="1" x14ac:dyDescent="0.15">
      <c r="A310" s="369" t="s">
        <v>347</v>
      </c>
      <c r="B310" s="191">
        <f t="shared" ref="B310:K310" si="134">B139/$B139*100</f>
        <v>100</v>
      </c>
      <c r="C310" s="191">
        <f t="shared" si="134"/>
        <v>2.4430316523035778</v>
      </c>
      <c r="D310" s="191">
        <f t="shared" si="134"/>
        <v>0.74108234740914347</v>
      </c>
      <c r="E310" s="191">
        <f t="shared" si="134"/>
        <v>25.550307624442876</v>
      </c>
      <c r="F310" s="191">
        <f t="shared" si="134"/>
        <v>7.6345170267863889</v>
      </c>
      <c r="G310" s="191">
        <f t="shared" si="134"/>
        <v>0.92148292348956196</v>
      </c>
      <c r="H310" s="191">
        <f t="shared" si="134"/>
        <v>20.584599613977545</v>
      </c>
      <c r="I310" s="191">
        <f t="shared" si="134"/>
        <v>5.3161763326889568</v>
      </c>
      <c r="J310" s="191">
        <f t="shared" si="134"/>
        <v>24.211264839700657</v>
      </c>
      <c r="K310" s="191">
        <f t="shared" si="134"/>
        <v>12.597537639201292</v>
      </c>
      <c r="L310" s="191"/>
    </row>
    <row r="311" spans="1:12" hidden="1" x14ac:dyDescent="0.15">
      <c r="A311" s="369" t="s">
        <v>348</v>
      </c>
      <c r="B311" s="191">
        <f t="shared" ref="B311:K311" si="135">B140/$B140*100</f>
        <v>100</v>
      </c>
      <c r="C311" s="191">
        <f t="shared" si="135"/>
        <v>2.4425315691466927</v>
      </c>
      <c r="D311" s="191">
        <f t="shared" si="135"/>
        <v>0.74258735112494845</v>
      </c>
      <c r="E311" s="191">
        <f t="shared" si="135"/>
        <v>25.622410472060775</v>
      </c>
      <c r="F311" s="191">
        <f t="shared" si="135"/>
        <v>7.7269253237010043</v>
      </c>
      <c r="G311" s="191">
        <f t="shared" si="135"/>
        <v>0.92456404087925492</v>
      </c>
      <c r="H311" s="191">
        <f t="shared" si="135"/>
        <v>20.496626916815792</v>
      </c>
      <c r="I311" s="191">
        <f t="shared" si="135"/>
        <v>5.27330855479111</v>
      </c>
      <c r="J311" s="191">
        <f t="shared" si="135"/>
        <v>24.179711236597822</v>
      </c>
      <c r="K311" s="191">
        <f t="shared" si="135"/>
        <v>12.591334534882604</v>
      </c>
      <c r="L311" s="191"/>
    </row>
    <row r="312" spans="1:12" hidden="1" x14ac:dyDescent="0.15">
      <c r="A312" s="369" t="s">
        <v>349</v>
      </c>
      <c r="B312" s="191">
        <f t="shared" ref="B312:K312" si="136">B141/$B141*100</f>
        <v>100</v>
      </c>
      <c r="C312" s="191">
        <f t="shared" si="136"/>
        <v>2.4156539019023651</v>
      </c>
      <c r="D312" s="191">
        <f t="shared" si="136"/>
        <v>0.73307185631277882</v>
      </c>
      <c r="E312" s="191">
        <f t="shared" si="136"/>
        <v>25.669687907087685</v>
      </c>
      <c r="F312" s="191">
        <f t="shared" si="136"/>
        <v>7.7761139471504039</v>
      </c>
      <c r="G312" s="191">
        <f t="shared" si="136"/>
        <v>0.93886151644440186</v>
      </c>
      <c r="H312" s="191">
        <f t="shared" si="136"/>
        <v>20.427661709517757</v>
      </c>
      <c r="I312" s="191">
        <f t="shared" si="136"/>
        <v>5.2858840515483267</v>
      </c>
      <c r="J312" s="191">
        <f t="shared" si="136"/>
        <v>24.182599687526022</v>
      </c>
      <c r="K312" s="191">
        <f t="shared" si="136"/>
        <v>12.570465422510264</v>
      </c>
      <c r="L312" s="191"/>
    </row>
    <row r="313" spans="1:12" hidden="1" x14ac:dyDescent="0.15">
      <c r="A313" s="369" t="s">
        <v>350</v>
      </c>
      <c r="B313" s="191">
        <f t="shared" ref="B313:K313" si="137">B142/$B142*100</f>
        <v>100</v>
      </c>
      <c r="C313" s="191">
        <f t="shared" si="137"/>
        <v>2.4070360161492683</v>
      </c>
      <c r="D313" s="191">
        <f t="shared" si="137"/>
        <v>0.71753258476280013</v>
      </c>
      <c r="E313" s="191">
        <f t="shared" si="137"/>
        <v>25.799742483884209</v>
      </c>
      <c r="F313" s="191">
        <f t="shared" si="137"/>
        <v>7.9067543469428454</v>
      </c>
      <c r="G313" s="191">
        <f t="shared" si="137"/>
        <v>0.93891371387246259</v>
      </c>
      <c r="H313" s="191">
        <f t="shared" si="137"/>
        <v>20.375491168347043</v>
      </c>
      <c r="I313" s="191">
        <f t="shared" si="137"/>
        <v>5.2641608448603865</v>
      </c>
      <c r="J313" s="191">
        <f t="shared" si="137"/>
        <v>24.09354572628764</v>
      </c>
      <c r="K313" s="191">
        <f t="shared" si="137"/>
        <v>12.496823114893342</v>
      </c>
      <c r="L313" s="191"/>
    </row>
    <row r="314" spans="1:12" hidden="1" x14ac:dyDescent="0.15">
      <c r="A314" s="369" t="s">
        <v>375</v>
      </c>
      <c r="B314" s="191">
        <f t="shared" ref="B314:K314" si="138">B143/$B143*100</f>
        <v>100</v>
      </c>
      <c r="C314" s="191">
        <f t="shared" si="138"/>
        <v>2.3874867308722139</v>
      </c>
      <c r="D314" s="191">
        <f t="shared" si="138"/>
        <v>0.71145838393889693</v>
      </c>
      <c r="E314" s="191">
        <f t="shared" si="138"/>
        <v>25.878952329419462</v>
      </c>
      <c r="F314" s="191">
        <f t="shared" si="138"/>
        <v>7.961462711587096</v>
      </c>
      <c r="G314" s="191">
        <f t="shared" si="138"/>
        <v>0.94326676572792989</v>
      </c>
      <c r="H314" s="191">
        <f t="shared" si="138"/>
        <v>20.353229626130283</v>
      </c>
      <c r="I314" s="191">
        <f t="shared" si="138"/>
        <v>5.2508472418362411</v>
      </c>
      <c r="J314" s="191">
        <f t="shared" si="138"/>
        <v>24.064201917455275</v>
      </c>
      <c r="K314" s="191">
        <f t="shared" si="138"/>
        <v>12.449094293032598</v>
      </c>
      <c r="L314" s="191"/>
    </row>
    <row r="315" spans="1:12" hidden="1" x14ac:dyDescent="0.15">
      <c r="A315" s="369" t="s">
        <v>376</v>
      </c>
      <c r="B315" s="191">
        <f t="shared" ref="B315:K315" si="139">B144/$B144*100</f>
        <v>100</v>
      </c>
      <c r="C315" s="191">
        <f t="shared" si="139"/>
        <v>2.3773617622208914</v>
      </c>
      <c r="D315" s="191">
        <f t="shared" si="139"/>
        <v>0.71548090006192577</v>
      </c>
      <c r="E315" s="191">
        <f t="shared" si="139"/>
        <v>25.919351725994943</v>
      </c>
      <c r="F315" s="191">
        <f t="shared" si="139"/>
        <v>8.0432777335252386</v>
      </c>
      <c r="G315" s="191">
        <f t="shared" si="139"/>
        <v>0.94736559836728285</v>
      </c>
      <c r="H315" s="191">
        <f t="shared" si="139"/>
        <v>20.396252664357199</v>
      </c>
      <c r="I315" s="191">
        <f t="shared" si="139"/>
        <v>5.237333248857527</v>
      </c>
      <c r="J315" s="191">
        <f t="shared" si="139"/>
        <v>24.006891725219653</v>
      </c>
      <c r="K315" s="191">
        <f t="shared" si="139"/>
        <v>12.35668464139534</v>
      </c>
      <c r="L315" s="191"/>
    </row>
    <row r="316" spans="1:12" hidden="1" x14ac:dyDescent="0.15">
      <c r="A316" s="369" t="s">
        <v>377</v>
      </c>
      <c r="B316" s="191">
        <f t="shared" ref="B316:K316" si="140">B145/$B145*100</f>
        <v>100</v>
      </c>
      <c r="C316" s="191">
        <f t="shared" si="140"/>
        <v>2.3577127730482452</v>
      </c>
      <c r="D316" s="191">
        <f t="shared" si="140"/>
        <v>0.71541889805864134</v>
      </c>
      <c r="E316" s="191">
        <f t="shared" si="140"/>
        <v>26.022573828018448</v>
      </c>
      <c r="F316" s="191">
        <f t="shared" si="140"/>
        <v>8.0104631805695039</v>
      </c>
      <c r="G316" s="191">
        <f t="shared" si="140"/>
        <v>0.96422171455527639</v>
      </c>
      <c r="H316" s="191">
        <f t="shared" si="140"/>
        <v>20.471946976912125</v>
      </c>
      <c r="I316" s="191">
        <f t="shared" si="140"/>
        <v>5.2499208641119592</v>
      </c>
      <c r="J316" s="191">
        <f t="shared" si="140"/>
        <v>24.120909526368163</v>
      </c>
      <c r="K316" s="191">
        <f t="shared" si="140"/>
        <v>12.086832238357641</v>
      </c>
      <c r="L316" s="191"/>
    </row>
    <row r="317" spans="1:12" hidden="1" x14ac:dyDescent="0.15">
      <c r="A317" s="369" t="s">
        <v>378</v>
      </c>
      <c r="B317" s="191">
        <f t="shared" ref="B317:K317" si="141">B146/$B146*100</f>
        <v>100</v>
      </c>
      <c r="C317" s="191">
        <f t="shared" si="141"/>
        <v>2.3631797438271933</v>
      </c>
      <c r="D317" s="191">
        <f t="shared" si="141"/>
        <v>0.70552169639908291</v>
      </c>
      <c r="E317" s="191">
        <f t="shared" si="141"/>
        <v>26.047294183167924</v>
      </c>
      <c r="F317" s="191">
        <f t="shared" si="141"/>
        <v>8.1127933599708673</v>
      </c>
      <c r="G317" s="191">
        <f t="shared" si="141"/>
        <v>0.96309715544046526</v>
      </c>
      <c r="H317" s="191">
        <f t="shared" si="141"/>
        <v>20.461954848099509</v>
      </c>
      <c r="I317" s="191">
        <f t="shared" si="141"/>
        <v>5.233856443637146</v>
      </c>
      <c r="J317" s="191">
        <f t="shared" si="141"/>
        <v>23.930804875773646</v>
      </c>
      <c r="K317" s="191">
        <f t="shared" si="141"/>
        <v>12.181497693684165</v>
      </c>
      <c r="L317" s="191"/>
    </row>
    <row r="318" spans="1:12" hidden="1" x14ac:dyDescent="0.15">
      <c r="A318" s="369" t="s">
        <v>379</v>
      </c>
      <c r="B318" s="191">
        <f t="shared" ref="B318:K318" si="142">B147/$B147*100</f>
        <v>100</v>
      </c>
      <c r="C318" s="191">
        <f t="shared" si="142"/>
        <v>2.4022438491781419</v>
      </c>
      <c r="D318" s="191">
        <f t="shared" si="142"/>
        <v>0.70724282060574284</v>
      </c>
      <c r="E318" s="191">
        <f t="shared" si="142"/>
        <v>26.067934810149641</v>
      </c>
      <c r="F318" s="191">
        <f t="shared" si="142"/>
        <v>8.1439376819347356</v>
      </c>
      <c r="G318" s="191">
        <f t="shared" si="142"/>
        <v>0.96515974646991487</v>
      </c>
      <c r="H318" s="191">
        <f t="shared" si="142"/>
        <v>20.351537558232128</v>
      </c>
      <c r="I318" s="191">
        <f t="shared" si="142"/>
        <v>5.2200391651881795</v>
      </c>
      <c r="J318" s="191">
        <f t="shared" si="142"/>
        <v>23.816895212440603</v>
      </c>
      <c r="K318" s="191">
        <f t="shared" si="142"/>
        <v>12.325009155800917</v>
      </c>
      <c r="L318" s="191"/>
    </row>
    <row r="319" spans="1:12" hidden="1" x14ac:dyDescent="0.15">
      <c r="A319" s="369" t="s">
        <v>380</v>
      </c>
      <c r="B319" s="191">
        <f t="shared" ref="B319:K319" si="143">B148/$B148*100</f>
        <v>100</v>
      </c>
      <c r="C319" s="191">
        <f t="shared" si="143"/>
        <v>2.4042418733967907</v>
      </c>
      <c r="D319" s="191">
        <f t="shared" si="143"/>
        <v>0.70800839251787073</v>
      </c>
      <c r="E319" s="191">
        <f t="shared" si="143"/>
        <v>26.017416307305712</v>
      </c>
      <c r="F319" s="191">
        <f t="shared" si="143"/>
        <v>8.1920043007920764</v>
      </c>
      <c r="G319" s="191">
        <f t="shared" si="143"/>
        <v>0.9656214936428239</v>
      </c>
      <c r="H319" s="191">
        <f t="shared" si="143"/>
        <v>20.431626841123883</v>
      </c>
      <c r="I319" s="191">
        <f t="shared" si="143"/>
        <v>5.2185998396705982</v>
      </c>
      <c r="J319" s="191">
        <f t="shared" si="143"/>
        <v>23.752685449597717</v>
      </c>
      <c r="K319" s="191">
        <f t="shared" si="143"/>
        <v>12.309795501952529</v>
      </c>
      <c r="L319" s="191"/>
    </row>
    <row r="320" spans="1:12" hidden="1" x14ac:dyDescent="0.15">
      <c r="A320" s="369" t="s">
        <v>381</v>
      </c>
      <c r="B320" s="191">
        <f t="shared" ref="B320:K320" si="144">B149/$B149*100</f>
        <v>100</v>
      </c>
      <c r="C320" s="191">
        <f t="shared" si="144"/>
        <v>2.399974022726342</v>
      </c>
      <c r="D320" s="191">
        <f t="shared" si="144"/>
        <v>0.71633544744506505</v>
      </c>
      <c r="E320" s="191">
        <f t="shared" si="144"/>
        <v>25.917814265727028</v>
      </c>
      <c r="F320" s="191">
        <f t="shared" si="144"/>
        <v>8.1584807714280174</v>
      </c>
      <c r="G320" s="191">
        <f t="shared" si="144"/>
        <v>0.95870017699038723</v>
      </c>
      <c r="H320" s="191">
        <f t="shared" si="144"/>
        <v>20.614832753785027</v>
      </c>
      <c r="I320" s="191">
        <f t="shared" si="144"/>
        <v>5.2222134792947115</v>
      </c>
      <c r="J320" s="191">
        <f t="shared" si="144"/>
        <v>23.739886648543656</v>
      </c>
      <c r="K320" s="191">
        <f t="shared" si="144"/>
        <v>12.271762434059763</v>
      </c>
      <c r="L320" s="191"/>
    </row>
    <row r="321" spans="1:12" hidden="1" x14ac:dyDescent="0.15">
      <c r="A321" s="369" t="s">
        <v>382</v>
      </c>
      <c r="B321" s="191">
        <f t="shared" ref="B321:K321" si="145">B150/$B150*100</f>
        <v>100</v>
      </c>
      <c r="C321" s="191">
        <f t="shared" si="145"/>
        <v>2.4281070919607939</v>
      </c>
      <c r="D321" s="191">
        <f t="shared" si="145"/>
        <v>0.71659361184163661</v>
      </c>
      <c r="E321" s="191">
        <f t="shared" si="145"/>
        <v>25.858677358972088</v>
      </c>
      <c r="F321" s="191">
        <f t="shared" si="145"/>
        <v>7.7205902230339962</v>
      </c>
      <c r="G321" s="191">
        <f t="shared" si="145"/>
        <v>0.9851331429233523</v>
      </c>
      <c r="H321" s="191">
        <f t="shared" si="145"/>
        <v>20.818992872047325</v>
      </c>
      <c r="I321" s="191">
        <f t="shared" si="145"/>
        <v>5.2833260411963652</v>
      </c>
      <c r="J321" s="191">
        <f t="shared" si="145"/>
        <v>23.984019851585337</v>
      </c>
      <c r="K321" s="191">
        <f t="shared" si="145"/>
        <v>12.204559806439104</v>
      </c>
      <c r="L321" s="191"/>
    </row>
    <row r="322" spans="1:12" x14ac:dyDescent="0.15">
      <c r="A322" s="369">
        <v>2011</v>
      </c>
      <c r="B322" s="191">
        <f t="shared" ref="B322:K322" si="146">B151/$B151*100</f>
        <v>100</v>
      </c>
      <c r="C322" s="191">
        <f t="shared" si="146"/>
        <v>2.4025892039906127</v>
      </c>
      <c r="D322" s="191">
        <f t="shared" si="146"/>
        <v>0.7421252124340213</v>
      </c>
      <c r="E322" s="191">
        <f t="shared" si="146"/>
        <v>26.170845055591741</v>
      </c>
      <c r="F322" s="191">
        <f t="shared" si="146"/>
        <v>7.9810759678865235</v>
      </c>
      <c r="G322" s="191">
        <f t="shared" si="146"/>
        <v>0.96682882507524626</v>
      </c>
      <c r="H322" s="191">
        <f t="shared" si="146"/>
        <v>20.537871935242951</v>
      </c>
      <c r="I322" s="191">
        <f t="shared" si="146"/>
        <v>5.2951214463584435</v>
      </c>
      <c r="J322" s="191">
        <f t="shared" si="146"/>
        <v>23.715154069525816</v>
      </c>
      <c r="K322" s="191">
        <f t="shared" si="146"/>
        <v>12.188388283894637</v>
      </c>
      <c r="L322" s="191"/>
    </row>
    <row r="323" spans="1:12" hidden="1" x14ac:dyDescent="0.15">
      <c r="A323" s="369" t="s">
        <v>365</v>
      </c>
      <c r="B323" s="191">
        <v>100</v>
      </c>
      <c r="C323" s="191">
        <v>2.4347204387677439</v>
      </c>
      <c r="D323" s="191">
        <v>0.72318523636728083</v>
      </c>
      <c r="E323" s="191">
        <v>26.169462460154701</v>
      </c>
      <c r="F323" s="191">
        <v>7.8143438073640823</v>
      </c>
      <c r="G323" s="191">
        <v>0.97257147849692271</v>
      </c>
      <c r="H323" s="191">
        <v>20.49471711215941</v>
      </c>
      <c r="I323" s="191">
        <v>5.2696525061577457</v>
      </c>
      <c r="J323" s="191">
        <v>23.803612248180841</v>
      </c>
      <c r="K323" s="191">
        <v>12.317734712351267</v>
      </c>
      <c r="L323" s="191"/>
    </row>
    <row r="324" spans="1:12" hidden="1" x14ac:dyDescent="0.15">
      <c r="A324" s="369" t="s">
        <v>366</v>
      </c>
      <c r="B324" s="191">
        <v>100</v>
      </c>
      <c r="C324" s="191">
        <v>2.4254546276503786</v>
      </c>
      <c r="D324" s="191">
        <v>0.72954108542349405</v>
      </c>
      <c r="E324" s="191">
        <v>26.262813856719124</v>
      </c>
      <c r="F324" s="191">
        <v>7.8174648508373039</v>
      </c>
      <c r="G324" s="191">
        <v>0.97301106618170874</v>
      </c>
      <c r="H324" s="191">
        <v>20.403107493679915</v>
      </c>
      <c r="I324" s="191">
        <v>5.245003716738819</v>
      </c>
      <c r="J324" s="191">
        <v>23.78824845314632</v>
      </c>
      <c r="K324" s="191">
        <v>12.355354849622941</v>
      </c>
      <c r="L324" s="191"/>
    </row>
    <row r="325" spans="1:12" hidden="1" x14ac:dyDescent="0.15">
      <c r="A325" s="369" t="s">
        <v>367</v>
      </c>
      <c r="B325" s="191">
        <v>100</v>
      </c>
      <c r="C325" s="191">
        <v>2.4044979400162374</v>
      </c>
      <c r="D325" s="191">
        <v>0.73694529505098583</v>
      </c>
      <c r="E325" s="191">
        <v>26.309539931345107</v>
      </c>
      <c r="F325" s="191">
        <v>7.8761314751370231</v>
      </c>
      <c r="G325" s="191">
        <v>0.96683476673168323</v>
      </c>
      <c r="H325" s="191">
        <v>20.3791515494514</v>
      </c>
      <c r="I325" s="191">
        <v>5.24357665733526</v>
      </c>
      <c r="J325" s="191">
        <v>23.741691847989031</v>
      </c>
      <c r="K325" s="191">
        <v>12.341630536943274</v>
      </c>
      <c r="L325" s="191"/>
    </row>
    <row r="326" spans="1:12" hidden="1" x14ac:dyDescent="0.15">
      <c r="A326" s="369" t="s">
        <v>368</v>
      </c>
      <c r="B326" s="191">
        <v>100</v>
      </c>
      <c r="C326" s="191">
        <v>2.3906313066574656</v>
      </c>
      <c r="D326" s="191">
        <v>0.7263119594245615</v>
      </c>
      <c r="E326" s="191">
        <v>26.318791776777044</v>
      </c>
      <c r="F326" s="191">
        <v>7.8156398924452057</v>
      </c>
      <c r="G326" s="191">
        <v>0.97843045888146662</v>
      </c>
      <c r="H326" s="191">
        <v>20.438319915856592</v>
      </c>
      <c r="I326" s="191">
        <v>5.2919759028244684</v>
      </c>
      <c r="J326" s="191">
        <v>23.745010434620905</v>
      </c>
      <c r="K326" s="191">
        <v>12.29488835251229</v>
      </c>
      <c r="L326" s="191"/>
    </row>
    <row r="327" spans="1:12" hidden="1" x14ac:dyDescent="0.15">
      <c r="A327" s="369" t="s">
        <v>383</v>
      </c>
      <c r="B327" s="191">
        <v>100</v>
      </c>
      <c r="C327" s="191">
        <v>2.3917259254647822</v>
      </c>
      <c r="D327" s="191">
        <v>0.72942710582105152</v>
      </c>
      <c r="E327" s="191">
        <v>26.276532578783581</v>
      </c>
      <c r="F327" s="191">
        <v>7.921487196685657</v>
      </c>
      <c r="G327" s="191">
        <v>0.96375791484003637</v>
      </c>
      <c r="H327" s="191">
        <v>20.453265375658273</v>
      </c>
      <c r="I327" s="191">
        <v>5.2893121293605674</v>
      </c>
      <c r="J327" s="191">
        <v>23.698478650432335</v>
      </c>
      <c r="K327" s="191">
        <v>12.276013122953721</v>
      </c>
      <c r="L327" s="191"/>
    </row>
    <row r="328" spans="1:12" hidden="1" x14ac:dyDescent="0.15">
      <c r="A328" s="369" t="s">
        <v>384</v>
      </c>
      <c r="B328" s="191">
        <v>100</v>
      </c>
      <c r="C328" s="191">
        <v>2.3814870350168622</v>
      </c>
      <c r="D328" s="191">
        <v>0.72818549726062598</v>
      </c>
      <c r="E328" s="191">
        <v>26.242455458703507</v>
      </c>
      <c r="F328" s="191">
        <v>8.0186638508071066</v>
      </c>
      <c r="G328" s="191">
        <v>0.96657229411077772</v>
      </c>
      <c r="H328" s="191">
        <v>20.434338289565396</v>
      </c>
      <c r="I328" s="191">
        <v>5.2965432647293245</v>
      </c>
      <c r="J328" s="191">
        <v>23.750791893808497</v>
      </c>
      <c r="K328" s="191">
        <v>12.1809624159979</v>
      </c>
      <c r="L328" s="191"/>
    </row>
    <row r="329" spans="1:12" hidden="1" x14ac:dyDescent="0.15">
      <c r="A329" s="369" t="s">
        <v>385</v>
      </c>
      <c r="B329" s="191">
        <v>100</v>
      </c>
      <c r="C329" s="191">
        <v>2.3805369102523248</v>
      </c>
      <c r="D329" s="191">
        <v>0.73487203413770741</v>
      </c>
      <c r="E329" s="191">
        <v>26.245158087994717</v>
      </c>
      <c r="F329" s="191">
        <v>8.0175971348329842</v>
      </c>
      <c r="G329" s="191">
        <v>0.97805159492488358</v>
      </c>
      <c r="H329" s="191">
        <v>20.524160748552546</v>
      </c>
      <c r="I329" s="191">
        <v>5.289049046088139</v>
      </c>
      <c r="J329" s="191">
        <v>23.913339550700357</v>
      </c>
      <c r="K329" s="191">
        <v>11.917234892516335</v>
      </c>
      <c r="L329" s="191"/>
    </row>
    <row r="330" spans="1:12" hidden="1" x14ac:dyDescent="0.15">
      <c r="A330" s="369" t="s">
        <v>386</v>
      </c>
      <c r="B330" s="191">
        <v>100</v>
      </c>
      <c r="C330" s="191">
        <v>2.3914517160901214</v>
      </c>
      <c r="D330" s="191">
        <v>0.74439899918770569</v>
      </c>
      <c r="E330" s="191">
        <v>26.184975487831775</v>
      </c>
      <c r="F330" s="191">
        <v>8.1297758871397487</v>
      </c>
      <c r="G330" s="191">
        <v>0.96502076153868099</v>
      </c>
      <c r="H330" s="191">
        <v>20.496538331136033</v>
      </c>
      <c r="I330" s="191">
        <v>5.3190878707288753</v>
      </c>
      <c r="J330" s="191">
        <v>23.742491375372737</v>
      </c>
      <c r="K330" s="191">
        <v>12.026259570974325</v>
      </c>
      <c r="L330" s="191"/>
    </row>
    <row r="331" spans="1:12" hidden="1" x14ac:dyDescent="0.15">
      <c r="A331" s="369" t="s">
        <v>387</v>
      </c>
      <c r="B331" s="191">
        <v>100</v>
      </c>
      <c r="C331" s="191">
        <v>2.4209128614778987</v>
      </c>
      <c r="D331" s="191">
        <v>0.75028206969985489</v>
      </c>
      <c r="E331" s="191">
        <v>26.147097138514873</v>
      </c>
      <c r="F331" s="191">
        <v>8.1773890615121925</v>
      </c>
      <c r="G331" s="191">
        <v>0.95958577242208476</v>
      </c>
      <c r="H331" s="191">
        <v>20.473143619237355</v>
      </c>
      <c r="I331" s="191">
        <v>5.3085691680516289</v>
      </c>
      <c r="J331" s="191">
        <v>23.57935095346361</v>
      </c>
      <c r="K331" s="191">
        <v>12.183669355620504</v>
      </c>
      <c r="L331" s="191"/>
    </row>
    <row r="332" spans="1:12" hidden="1" x14ac:dyDescent="0.15">
      <c r="A332" s="369" t="s">
        <v>388</v>
      </c>
      <c r="B332" s="191">
        <v>100</v>
      </c>
      <c r="C332" s="191">
        <v>2.4026755999370724</v>
      </c>
      <c r="D332" s="191">
        <v>0.75912500700044205</v>
      </c>
      <c r="E332" s="191">
        <v>26.04667122214256</v>
      </c>
      <c r="F332" s="191">
        <v>8.2253744005942764</v>
      </c>
      <c r="G332" s="191">
        <v>0.95277728319215194</v>
      </c>
      <c r="H332" s="191">
        <v>20.574845336681985</v>
      </c>
      <c r="I332" s="191">
        <v>5.3086006763323512</v>
      </c>
      <c r="J332" s="191">
        <v>23.557767126601963</v>
      </c>
      <c r="K332" s="191">
        <v>12.1721633475172</v>
      </c>
      <c r="L332" s="191"/>
    </row>
    <row r="333" spans="1:12" hidden="1" x14ac:dyDescent="0.15">
      <c r="A333" s="369" t="s">
        <v>389</v>
      </c>
      <c r="B333" s="191">
        <v>100</v>
      </c>
      <c r="C333" s="191">
        <v>2.4019212621658914</v>
      </c>
      <c r="D333" s="191">
        <v>0.768078339829112</v>
      </c>
      <c r="E333" s="191">
        <v>25.968160118836252</v>
      </c>
      <c r="F333" s="191">
        <v>8.1513432798282377</v>
      </c>
      <c r="G333" s="191">
        <v>0.9496827044530276</v>
      </c>
      <c r="H333" s="191">
        <v>20.791638420628018</v>
      </c>
      <c r="I333" s="191">
        <v>5.2967334679808866</v>
      </c>
      <c r="J333" s="191">
        <v>23.530995319746452</v>
      </c>
      <c r="K333" s="191">
        <v>12.14144708653212</v>
      </c>
      <c r="L333" s="191"/>
    </row>
    <row r="334" spans="1:12" hidden="1" x14ac:dyDescent="0.15">
      <c r="A334" s="369" t="s">
        <v>390</v>
      </c>
      <c r="B334" s="191">
        <v>100</v>
      </c>
      <c r="C334" s="191">
        <v>2.4059778353796952</v>
      </c>
      <c r="D334" s="191">
        <v>0.77257406153465247</v>
      </c>
      <c r="E334" s="191">
        <v>25.895485365296299</v>
      </c>
      <c r="F334" s="191">
        <v>7.7863690966165535</v>
      </c>
      <c r="G334" s="191">
        <v>0.97673884418184309</v>
      </c>
      <c r="H334" s="191">
        <v>20.97227113619892</v>
      </c>
      <c r="I334" s="191">
        <v>5.3794045766116536</v>
      </c>
      <c r="J334" s="191">
        <v>23.743697223061634</v>
      </c>
      <c r="K334" s="191">
        <v>12.067481861118745</v>
      </c>
      <c r="L334" s="191"/>
    </row>
    <row r="335" spans="1:12" x14ac:dyDescent="0.15">
      <c r="A335" s="369">
        <v>2012</v>
      </c>
      <c r="B335" s="191"/>
      <c r="C335" s="191"/>
      <c r="D335" s="191"/>
      <c r="E335" s="191"/>
      <c r="F335" s="191"/>
      <c r="G335" s="191"/>
      <c r="H335" s="191"/>
      <c r="I335" s="191"/>
      <c r="J335" s="191"/>
      <c r="K335" s="191"/>
      <c r="L335" s="191"/>
    </row>
    <row r="336" spans="1:12" x14ac:dyDescent="0.15">
      <c r="A336" s="189" t="s">
        <v>369</v>
      </c>
      <c r="B336" s="191">
        <f>B165/$B165*100</f>
        <v>100</v>
      </c>
      <c r="C336" s="191">
        <f t="shared" ref="C336:K336" si="147">C165/$B165*100</f>
        <v>2.4389933692863033</v>
      </c>
      <c r="D336" s="191">
        <f t="shared" si="147"/>
        <v>0.79371229494547402</v>
      </c>
      <c r="E336" s="191">
        <f t="shared" si="147"/>
        <v>26.145578060034381</v>
      </c>
      <c r="F336" s="191">
        <f t="shared" si="147"/>
        <v>7.8239864789559741</v>
      </c>
      <c r="G336" s="191">
        <f t="shared" si="147"/>
        <v>0.95769691200438456</v>
      </c>
      <c r="H336" s="191">
        <f t="shared" si="147"/>
        <v>20.622535772680724</v>
      </c>
      <c r="I336" s="191">
        <f t="shared" si="147"/>
        <v>5.3637583047820598</v>
      </c>
      <c r="J336" s="191">
        <f t="shared" si="147"/>
        <v>23.672349386295128</v>
      </c>
      <c r="K336" s="191">
        <f t="shared" si="147"/>
        <v>12.181389421015574</v>
      </c>
      <c r="L336" s="191"/>
    </row>
    <row r="337" spans="1:12" x14ac:dyDescent="0.15">
      <c r="A337" s="189" t="s">
        <v>370</v>
      </c>
      <c r="B337" s="191">
        <f t="shared" ref="B337:K337" si="148">B166/$B166*100</f>
        <v>100</v>
      </c>
      <c r="C337" s="191">
        <f t="shared" si="148"/>
        <v>2.4332805761119776</v>
      </c>
      <c r="D337" s="191">
        <f t="shared" si="148"/>
        <v>0.80011435498251526</v>
      </c>
      <c r="E337" s="191">
        <f t="shared" si="148"/>
        <v>26.230466632292565</v>
      </c>
      <c r="F337" s="191">
        <f t="shared" si="148"/>
        <v>7.8725721992584869</v>
      </c>
      <c r="G337" s="191">
        <f t="shared" si="148"/>
        <v>0.95358222573070306</v>
      </c>
      <c r="H337" s="191">
        <f t="shared" si="148"/>
        <v>20.536053931453054</v>
      </c>
      <c r="I337" s="191">
        <f t="shared" si="148"/>
        <v>5.3498851639881133</v>
      </c>
      <c r="J337" s="191">
        <f t="shared" si="148"/>
        <v>23.621512829573373</v>
      </c>
      <c r="K337" s="191">
        <f t="shared" si="148"/>
        <v>12.202532086609208</v>
      </c>
      <c r="L337" s="191"/>
    </row>
    <row r="338" spans="1:12" x14ac:dyDescent="0.15">
      <c r="A338" s="189" t="s">
        <v>391</v>
      </c>
      <c r="B338" s="191">
        <f t="shared" ref="B338:K338" si="149">B167/$B167*100</f>
        <v>100</v>
      </c>
      <c r="C338" s="191">
        <f t="shared" si="149"/>
        <v>2.4068978393946008</v>
      </c>
      <c r="D338" s="191">
        <f t="shared" si="149"/>
        <v>0.80421047336222906</v>
      </c>
      <c r="E338" s="191">
        <f t="shared" si="149"/>
        <v>26.258522574280992</v>
      </c>
      <c r="F338" s="191">
        <f t="shared" si="149"/>
        <v>7.9310770715140038</v>
      </c>
      <c r="G338" s="191">
        <f t="shared" si="149"/>
        <v>0.95453476894282518</v>
      </c>
      <c r="H338" s="191">
        <f t="shared" si="149"/>
        <v>20.448418895792333</v>
      </c>
      <c r="I338" s="191">
        <f t="shared" si="149"/>
        <v>5.3273477932647522</v>
      </c>
      <c r="J338" s="191">
        <f t="shared" si="149"/>
        <v>23.679591516235419</v>
      </c>
      <c r="K338" s="191">
        <f t="shared" si="149"/>
        <v>12.189399067212852</v>
      </c>
      <c r="L338" s="191"/>
    </row>
    <row r="339" spans="1:12" x14ac:dyDescent="0.15">
      <c r="A339" s="189" t="s">
        <v>392</v>
      </c>
      <c r="B339" s="191">
        <f t="shared" ref="B339:K339" si="150">B168/$B168*100</f>
        <v>100</v>
      </c>
      <c r="C339" s="191">
        <f t="shared" si="150"/>
        <v>2.3962369438838276</v>
      </c>
      <c r="D339" s="191">
        <f t="shared" si="150"/>
        <v>0.81349554142175984</v>
      </c>
      <c r="E339" s="191">
        <f t="shared" si="150"/>
        <v>26.311925189157897</v>
      </c>
      <c r="F339" s="191">
        <f t="shared" si="150"/>
        <v>7.9679722112779112</v>
      </c>
      <c r="G339" s="191">
        <f t="shared" si="150"/>
        <v>0.95169940579092527</v>
      </c>
      <c r="H339" s="191">
        <f t="shared" si="150"/>
        <v>20.451412352151294</v>
      </c>
      <c r="I339" s="191">
        <f t="shared" si="150"/>
        <v>5.3331060490322999</v>
      </c>
      <c r="J339" s="191">
        <f t="shared" si="150"/>
        <v>23.642638320454783</v>
      </c>
      <c r="K339" s="191">
        <f t="shared" si="150"/>
        <v>12.131513986829304</v>
      </c>
      <c r="L339" s="191"/>
    </row>
    <row r="340" spans="1:12" x14ac:dyDescent="0.15">
      <c r="A340" s="189" t="s">
        <v>393</v>
      </c>
      <c r="B340" s="191">
        <f t="shared" ref="B340:K340" si="151">B169/$B169*100</f>
        <v>100</v>
      </c>
      <c r="C340" s="191">
        <f t="shared" si="151"/>
        <v>2.3686259089032897</v>
      </c>
      <c r="D340" s="191">
        <f t="shared" si="151"/>
        <v>0.8200695709089465</v>
      </c>
      <c r="E340" s="191">
        <f t="shared" si="151"/>
        <v>26.32910824927302</v>
      </c>
      <c r="F340" s="191">
        <f t="shared" si="151"/>
        <v>8.0555914023600828</v>
      </c>
      <c r="G340" s="191">
        <f t="shared" si="151"/>
        <v>0.95197442598236159</v>
      </c>
      <c r="H340" s="191">
        <f t="shared" si="151"/>
        <v>20.494559949430922</v>
      </c>
      <c r="I340" s="191">
        <f t="shared" si="151"/>
        <v>5.3261868859188874</v>
      </c>
      <c r="J340" s="191">
        <f t="shared" si="151"/>
        <v>23.542986438379984</v>
      </c>
      <c r="K340" s="191">
        <f t="shared" si="151"/>
        <v>12.110897168842506</v>
      </c>
      <c r="L340" s="191"/>
    </row>
    <row r="341" spans="1:12" x14ac:dyDescent="0.15">
      <c r="A341" s="189" t="s">
        <v>394</v>
      </c>
      <c r="B341" s="191">
        <f t="shared" ref="B341:K341" si="152">B170/$B170*100</f>
        <v>100</v>
      </c>
      <c r="C341" s="191">
        <f t="shared" si="152"/>
        <v>2.3565424575264919</v>
      </c>
      <c r="D341" s="191">
        <f t="shared" si="152"/>
        <v>0.81462644903818948</v>
      </c>
      <c r="E341" s="191">
        <f t="shared" si="152"/>
        <v>26.262203335840045</v>
      </c>
      <c r="F341" s="191">
        <f t="shared" si="152"/>
        <v>8.1654356921424629</v>
      </c>
      <c r="G341" s="191">
        <f t="shared" si="152"/>
        <v>0.9476533232937614</v>
      </c>
      <c r="H341" s="191">
        <f t="shared" si="152"/>
        <v>20.575824968137667</v>
      </c>
      <c r="I341" s="191">
        <f t="shared" si="152"/>
        <v>5.321622536928758</v>
      </c>
      <c r="J341" s="191">
        <f t="shared" si="152"/>
        <v>23.578782656066537</v>
      </c>
      <c r="K341" s="191">
        <f t="shared" si="152"/>
        <v>11.977308581026087</v>
      </c>
      <c r="L341" s="191"/>
    </row>
    <row r="342" spans="1:12" x14ac:dyDescent="0.15">
      <c r="A342" s="189" t="s">
        <v>395</v>
      </c>
      <c r="B342" s="191">
        <f t="shared" ref="B342:K342" si="153">B171/$B171*100</f>
        <v>100</v>
      </c>
      <c r="C342" s="191">
        <f t="shared" si="153"/>
        <v>2.3475773125768074</v>
      </c>
      <c r="D342" s="191">
        <f t="shared" si="153"/>
        <v>0.82410728322138049</v>
      </c>
      <c r="E342" s="191">
        <f t="shared" si="153"/>
        <v>26.322633228657082</v>
      </c>
      <c r="F342" s="191">
        <f t="shared" si="153"/>
        <v>8.2746913421579222</v>
      </c>
      <c r="G342" s="191">
        <f t="shared" si="153"/>
        <v>0.96084709759668585</v>
      </c>
      <c r="H342" s="191">
        <f t="shared" si="153"/>
        <v>20.649114593041812</v>
      </c>
      <c r="I342" s="191">
        <f t="shared" si="153"/>
        <v>5.3267853082097645</v>
      </c>
      <c r="J342" s="191">
        <f t="shared" si="153"/>
        <v>23.605582335488105</v>
      </c>
      <c r="K342" s="191">
        <f t="shared" si="153"/>
        <v>11.688661499050438</v>
      </c>
      <c r="L342" s="191"/>
    </row>
    <row r="343" spans="1:12" x14ac:dyDescent="0.15">
      <c r="A343" s="189" t="s">
        <v>396</v>
      </c>
      <c r="B343" s="191">
        <f t="shared" ref="B343:K343" si="154">B172/$B172*100</f>
        <v>100</v>
      </c>
      <c r="C343" s="191">
        <f t="shared" si="154"/>
        <v>2.3545217027803473</v>
      </c>
      <c r="D343" s="191">
        <f t="shared" si="154"/>
        <v>0.81765988610023699</v>
      </c>
      <c r="E343" s="191">
        <f t="shared" si="154"/>
        <v>26.263884006441163</v>
      </c>
      <c r="F343" s="191">
        <f t="shared" si="154"/>
        <v>8.368995742758397</v>
      </c>
      <c r="G343" s="191">
        <f t="shared" si="154"/>
        <v>0.94697364717012067</v>
      </c>
      <c r="H343" s="191">
        <f t="shared" si="154"/>
        <v>20.641080238872728</v>
      </c>
      <c r="I343" s="191">
        <f t="shared" si="154"/>
        <v>5.3253568358249934</v>
      </c>
      <c r="J343" s="191">
        <f t="shared" si="154"/>
        <v>23.471035424006928</v>
      </c>
      <c r="K343" s="191">
        <f t="shared" si="154"/>
        <v>11.810492516045082</v>
      </c>
      <c r="L343" s="191"/>
    </row>
    <row r="344" spans="1:12" x14ac:dyDescent="0.15">
      <c r="A344" s="189" t="s">
        <v>397</v>
      </c>
      <c r="B344" s="191">
        <f t="shared" ref="B344:K344" si="155">B173/$B173*100</f>
        <v>100</v>
      </c>
      <c r="C344" s="191">
        <f t="shared" si="155"/>
        <v>2.37625245224101</v>
      </c>
      <c r="D344" s="191">
        <f t="shared" si="155"/>
        <v>0.81583188262937723</v>
      </c>
      <c r="E344" s="191">
        <f t="shared" si="155"/>
        <v>26.208080597835238</v>
      </c>
      <c r="F344" s="191">
        <f t="shared" si="155"/>
        <v>8.3920718312187805</v>
      </c>
      <c r="G344" s="191">
        <f t="shared" si="155"/>
        <v>0.93432155701093944</v>
      </c>
      <c r="H344" s="191">
        <f t="shared" si="155"/>
        <v>20.598705219257681</v>
      </c>
      <c r="I344" s="191">
        <f t="shared" si="155"/>
        <v>5.3066828126135732</v>
      </c>
      <c r="J344" s="191">
        <f t="shared" si="155"/>
        <v>23.422616017504108</v>
      </c>
      <c r="K344" s="191">
        <f t="shared" si="155"/>
        <v>11.945437629689293</v>
      </c>
      <c r="L344" s="191"/>
    </row>
    <row r="345" spans="1:12" x14ac:dyDescent="0.15">
      <c r="A345" s="189" t="s">
        <v>1012</v>
      </c>
      <c r="B345" s="191">
        <f>B174/$B174*100</f>
        <v>100</v>
      </c>
      <c r="C345" s="191">
        <f t="shared" ref="C345:K345" si="156">C174/$B174*100</f>
        <v>2.3712080055599976</v>
      </c>
      <c r="D345" s="191">
        <f t="shared" si="156"/>
        <v>0.82226797189106826</v>
      </c>
      <c r="E345" s="191">
        <f t="shared" si="156"/>
        <v>26.126194194253756</v>
      </c>
      <c r="F345" s="191">
        <f t="shared" si="156"/>
        <v>8.4216013646814059</v>
      </c>
      <c r="G345" s="191">
        <f t="shared" si="156"/>
        <v>0.92561237862477941</v>
      </c>
      <c r="H345" s="191">
        <f t="shared" si="156"/>
        <v>20.713511442537929</v>
      </c>
      <c r="I345" s="191">
        <f t="shared" si="156"/>
        <v>5.2976502512846784</v>
      </c>
      <c r="J345" s="191">
        <f t="shared" si="156"/>
        <v>23.412602217140506</v>
      </c>
      <c r="K345" s="191">
        <f t="shared" si="156"/>
        <v>11.909352174025882</v>
      </c>
      <c r="L345" s="191"/>
    </row>
    <row r="346" spans="1:12" x14ac:dyDescent="0.15">
      <c r="A346" s="189" t="s">
        <v>1018</v>
      </c>
      <c r="B346" s="191">
        <f t="shared" ref="B346:J346" si="157">B175/$B175*100</f>
        <v>100</v>
      </c>
      <c r="C346" s="191">
        <f t="shared" si="157"/>
        <v>0.35696417008013914</v>
      </c>
      <c r="D346" s="191">
        <f t="shared" si="157"/>
        <v>2.453832342875252</v>
      </c>
      <c r="E346" s="191">
        <f t="shared" si="157"/>
        <v>-13.65621892471562</v>
      </c>
      <c r="F346" s="191">
        <f t="shared" si="157"/>
        <v>12.707225748333398</v>
      </c>
      <c r="G346" s="191">
        <f t="shared" si="157"/>
        <v>1.0876115591012139</v>
      </c>
      <c r="H346" s="191">
        <f t="shared" si="157"/>
        <v>28.704236282581867</v>
      </c>
      <c r="I346" s="191">
        <f t="shared" si="157"/>
        <v>4.7651784633696872</v>
      </c>
      <c r="J346" s="191">
        <f t="shared" si="157"/>
        <v>52.369301330911156</v>
      </c>
      <c r="K346" s="191">
        <f>K175/$B175*100</f>
        <v>11.211869027462908</v>
      </c>
      <c r="L346" s="191"/>
    </row>
    <row r="347" spans="1:12" x14ac:dyDescent="0.15">
      <c r="A347" s="189" t="s">
        <v>1019</v>
      </c>
      <c r="B347" s="191">
        <f t="shared" ref="B347:K347" si="158">B176/$B176*100</f>
        <v>100</v>
      </c>
      <c r="C347" s="191">
        <f t="shared" si="158"/>
        <v>0.49635186370785256</v>
      </c>
      <c r="D347" s="191">
        <f t="shared" si="158"/>
        <v>-4.1778539519218845E-2</v>
      </c>
      <c r="E347" s="191">
        <f t="shared" si="158"/>
        <v>49.733287514775768</v>
      </c>
      <c r="F347" s="191">
        <f t="shared" si="158"/>
        <v>19.463808805433207</v>
      </c>
      <c r="G347" s="191">
        <f t="shared" si="158"/>
        <v>-0.33308760517711677</v>
      </c>
      <c r="H347" s="191">
        <f t="shared" si="158"/>
        <v>12.941366029912293</v>
      </c>
      <c r="I347" s="191">
        <f t="shared" si="158"/>
        <v>4.9176050202690078</v>
      </c>
      <c r="J347" s="191">
        <f t="shared" si="158"/>
        <v>15.147643647594455</v>
      </c>
      <c r="K347" s="191">
        <f t="shared" si="158"/>
        <v>-2.3251967369962512</v>
      </c>
      <c r="L347" s="191"/>
    </row>
    <row r="348" spans="1:12" x14ac:dyDescent="0.15">
      <c r="A348" s="189" t="s">
        <v>1020</v>
      </c>
      <c r="B348" s="191">
        <f>B177/$B177*100</f>
        <v>100</v>
      </c>
      <c r="C348" s="191">
        <f t="shared" ref="C348:J348" si="159">C177/$B177*100</f>
        <v>1.9159466213677867</v>
      </c>
      <c r="D348" s="191">
        <f t="shared" si="159"/>
        <v>2.2254079977484578</v>
      </c>
      <c r="E348" s="191">
        <f>E177/$B177*100</f>
        <v>24.350011747721759</v>
      </c>
      <c r="F348" s="191">
        <f t="shared" si="159"/>
        <v>7.3900708506983923</v>
      </c>
      <c r="G348" s="191">
        <f t="shared" si="159"/>
        <v>-1.2858415452211902</v>
      </c>
      <c r="H348" s="191">
        <f t="shared" si="159"/>
        <v>25.824319417413516</v>
      </c>
      <c r="I348" s="191">
        <f t="shared" si="159"/>
        <v>4.7658057115287242</v>
      </c>
      <c r="J348" s="191">
        <f t="shared" si="159"/>
        <v>22.949143044532033</v>
      </c>
      <c r="K348" s="191">
        <f>K177/$B177*100</f>
        <v>11.865136154210521</v>
      </c>
      <c r="L348" s="191"/>
    </row>
    <row r="349" spans="1:12" x14ac:dyDescent="0.15">
      <c r="A349" s="369"/>
      <c r="B349" s="673" t="s">
        <v>999</v>
      </c>
      <c r="C349" s="673"/>
      <c r="D349" s="673"/>
      <c r="E349" s="673"/>
      <c r="F349" s="673"/>
      <c r="G349" s="673"/>
      <c r="H349" s="673"/>
      <c r="I349" s="673"/>
      <c r="J349" s="673"/>
      <c r="K349" s="673"/>
      <c r="L349" s="189"/>
    </row>
    <row r="350" spans="1:12" x14ac:dyDescent="0.15">
      <c r="A350" s="369">
        <v>2001</v>
      </c>
      <c r="B350" s="191">
        <f>(B21/B8-1)*100</f>
        <v>0.16160500478181739</v>
      </c>
      <c r="C350" s="191">
        <f t="shared" ref="C350:K350" si="160">(C21/C8-1)*100</f>
        <v>-2.229851938044114</v>
      </c>
      <c r="D350" s="191">
        <f t="shared" si="160"/>
        <v>-5.4561674078986382</v>
      </c>
      <c r="E350" s="191">
        <f t="shared" si="160"/>
        <v>-5.134844024685048</v>
      </c>
      <c r="F350" s="191">
        <f t="shared" si="160"/>
        <v>-1.1443498354808734</v>
      </c>
      <c r="G350" s="191">
        <f t="shared" si="160"/>
        <v>1.8540142923070491</v>
      </c>
      <c r="H350" s="191">
        <f t="shared" si="160"/>
        <v>5.05405285266598</v>
      </c>
      <c r="I350" s="191">
        <f t="shared" si="160"/>
        <v>3.3930936559087188</v>
      </c>
      <c r="J350" s="191">
        <f t="shared" si="160"/>
        <v>2.8944577379837133</v>
      </c>
      <c r="K350" s="191">
        <f t="shared" si="160"/>
        <v>5.1579532345573442</v>
      </c>
      <c r="L350" s="191"/>
    </row>
    <row r="351" spans="1:12" x14ac:dyDescent="0.15">
      <c r="A351" s="369">
        <v>2002</v>
      </c>
      <c r="B351" s="191">
        <f>(B34/B21-1)*100</f>
        <v>-0.82472549243280957</v>
      </c>
      <c r="C351" s="191">
        <f t="shared" ref="C351:K351" si="161">(C34/C21-1)*100</f>
        <v>-2.5760538433004743</v>
      </c>
      <c r="D351" s="191">
        <f t="shared" si="161"/>
        <v>-4.3126516429862427</v>
      </c>
      <c r="E351" s="191">
        <f t="shared" si="161"/>
        <v>-5.2853322234084121</v>
      </c>
      <c r="F351" s="191">
        <f t="shared" si="161"/>
        <v>-0.90560111346679184</v>
      </c>
      <c r="G351" s="191">
        <f t="shared" si="161"/>
        <v>2.9406414010180848</v>
      </c>
      <c r="H351" s="191">
        <f t="shared" si="161"/>
        <v>2.454303713565742</v>
      </c>
      <c r="I351" s="191">
        <f t="shared" si="161"/>
        <v>0.18214479445324283</v>
      </c>
      <c r="J351" s="191">
        <f t="shared" si="161"/>
        <v>0.97968849836236327</v>
      </c>
      <c r="K351" s="191">
        <f t="shared" si="161"/>
        <v>4.0033064880349967</v>
      </c>
      <c r="L351" s="191"/>
    </row>
    <row r="352" spans="1:12" x14ac:dyDescent="0.15">
      <c r="A352" s="369">
        <v>2003</v>
      </c>
      <c r="B352" s="191">
        <f>(B47/B34-1)*100</f>
        <v>-5.7092217093512865E-2</v>
      </c>
      <c r="C352" s="191">
        <f t="shared" ref="C352:K352" si="162">(C47/C34-1)*100</f>
        <v>-2.3897712094987589</v>
      </c>
      <c r="D352" s="191">
        <f t="shared" si="162"/>
        <v>4.8306311711688421</v>
      </c>
      <c r="E352" s="191">
        <f t="shared" si="162"/>
        <v>-3.8148502929647221</v>
      </c>
      <c r="F352" s="191">
        <f t="shared" si="162"/>
        <v>2.0823408931075926</v>
      </c>
      <c r="G352" s="191">
        <f t="shared" si="162"/>
        <v>1.6999668776272792</v>
      </c>
      <c r="H352" s="191">
        <f t="shared" si="162"/>
        <v>0.86579375911399747</v>
      </c>
      <c r="I352" s="191">
        <f t="shared" si="162"/>
        <v>0.29148257087427965</v>
      </c>
      <c r="J352" s="191">
        <f t="shared" si="162"/>
        <v>1.9145914758732063</v>
      </c>
      <c r="K352" s="191">
        <f t="shared" si="162"/>
        <v>4.3121889002896596</v>
      </c>
      <c r="L352" s="191"/>
    </row>
    <row r="353" spans="1:12" x14ac:dyDescent="0.15">
      <c r="A353" s="369">
        <v>2004</v>
      </c>
      <c r="B353" s="191">
        <f>(B60/B47-1)*100</f>
        <v>1.9064562643763994</v>
      </c>
      <c r="C353" s="191">
        <f t="shared" ref="C353:K353" si="163">(C60/C47-1)*100</f>
        <v>0.2398829411303316</v>
      </c>
      <c r="D353" s="191">
        <f t="shared" si="163"/>
        <v>2.0920611418368429</v>
      </c>
      <c r="E353" s="191">
        <f t="shared" si="163"/>
        <v>0.11928941167822504</v>
      </c>
      <c r="F353" s="191">
        <f t="shared" si="163"/>
        <v>2.5093557733822491</v>
      </c>
      <c r="G353" s="191">
        <f t="shared" si="163"/>
        <v>1.1240031978543952</v>
      </c>
      <c r="H353" s="191">
        <f t="shared" si="163"/>
        <v>1.0018529542005217</v>
      </c>
      <c r="I353" s="191">
        <f t="shared" si="163"/>
        <v>0.62828318932186544</v>
      </c>
      <c r="J353" s="191">
        <f t="shared" si="163"/>
        <v>4.1176438597990028</v>
      </c>
      <c r="K353" s="191">
        <f t="shared" si="163"/>
        <v>5.1461487258118055</v>
      </c>
      <c r="L353" s="191"/>
    </row>
    <row r="354" spans="1:12" x14ac:dyDescent="0.15">
      <c r="A354" s="369">
        <v>2005</v>
      </c>
      <c r="B354" s="191">
        <f>(B73/B60-1)*100</f>
        <v>3.0934045520404574</v>
      </c>
      <c r="C354" s="191">
        <f t="shared" ref="C354:K354" si="164">(C73/C60-1)*100</f>
        <v>1.6919549306763093</v>
      </c>
      <c r="D354" s="191">
        <f t="shared" si="164"/>
        <v>4.0797348994965565</v>
      </c>
      <c r="E354" s="191">
        <f t="shared" si="164"/>
        <v>0.95749319919531395</v>
      </c>
      <c r="F354" s="191">
        <f t="shared" si="164"/>
        <v>5.2205882542589066</v>
      </c>
      <c r="G354" s="191">
        <f t="shared" si="164"/>
        <v>1.2595201632383146</v>
      </c>
      <c r="H354" s="191">
        <f t="shared" si="164"/>
        <v>2.8728018576138936</v>
      </c>
      <c r="I354" s="191">
        <f t="shared" si="164"/>
        <v>2.9618643179677884</v>
      </c>
      <c r="J354" s="191">
        <f t="shared" si="164"/>
        <v>6.0130670252163343</v>
      </c>
      <c r="K354" s="191">
        <f t="shared" si="164"/>
        <v>3.1224584411183143</v>
      </c>
      <c r="L354" s="191"/>
    </row>
    <row r="355" spans="1:12" x14ac:dyDescent="0.15">
      <c r="A355" s="369">
        <v>2006</v>
      </c>
      <c r="B355" s="191">
        <f>(B86/B73-1)*100</f>
        <v>4.5988094790564649</v>
      </c>
      <c r="C355" s="191">
        <f t="shared" ref="C355:K355" si="165">(C86/C73-1)*100</f>
        <v>-1.6959420375957546</v>
      </c>
      <c r="D355" s="191">
        <f t="shared" si="165"/>
        <v>5.4528486148614608</v>
      </c>
      <c r="E355" s="191">
        <f t="shared" si="165"/>
        <v>1.9822636722904852</v>
      </c>
      <c r="F355" s="191">
        <f t="shared" si="165"/>
        <v>11.065850305318436</v>
      </c>
      <c r="G355" s="191">
        <f t="shared" si="165"/>
        <v>2.1259393741454691</v>
      </c>
      <c r="H355" s="191">
        <f t="shared" si="165"/>
        <v>4.2976237369180659</v>
      </c>
      <c r="I355" s="191">
        <f t="shared" si="165"/>
        <v>4.5254548630141223</v>
      </c>
      <c r="J355" s="191">
        <f t="shared" si="165"/>
        <v>7.7282088435262519</v>
      </c>
      <c r="K355" s="191">
        <f t="shared" si="165"/>
        <v>3.612443979382185</v>
      </c>
      <c r="L355" s="191"/>
    </row>
    <row r="356" spans="1:12" x14ac:dyDescent="0.15">
      <c r="A356" s="369">
        <v>2007</v>
      </c>
      <c r="B356" s="191">
        <f>(B99/B86-1)*100</f>
        <v>4.1594693411916905</v>
      </c>
      <c r="C356" s="191">
        <f t="shared" ref="C356:K356" si="166">(C99/C86-1)*100</f>
        <v>-0.80895761318126036</v>
      </c>
      <c r="D356" s="191">
        <f t="shared" si="166"/>
        <v>8.7152341707002599</v>
      </c>
      <c r="E356" s="191">
        <f t="shared" si="166"/>
        <v>0.76548611437015079</v>
      </c>
      <c r="F356" s="191">
        <f t="shared" si="166"/>
        <v>6.2695366899496952</v>
      </c>
      <c r="G356" s="191">
        <f t="shared" si="166"/>
        <v>1.761256127556643</v>
      </c>
      <c r="H356" s="191">
        <f t="shared" si="166"/>
        <v>4.3807200948825953</v>
      </c>
      <c r="I356" s="191">
        <f t="shared" si="166"/>
        <v>3.824191592863091</v>
      </c>
      <c r="J356" s="191">
        <f t="shared" si="166"/>
        <v>8.8599685577200873</v>
      </c>
      <c r="K356" s="191">
        <f t="shared" si="166"/>
        <v>3.4167296081837994</v>
      </c>
      <c r="L356" s="191"/>
    </row>
    <row r="357" spans="1:12" x14ac:dyDescent="0.15">
      <c r="A357" s="369">
        <v>2008</v>
      </c>
      <c r="B357" s="191">
        <f>(B112/B99-1)*100</f>
        <v>1.9906757952980803</v>
      </c>
      <c r="C357" s="191">
        <f t="shared" ref="C357:K357" si="167">(C112/C99-1)*100</f>
        <v>-0.18161027456951029</v>
      </c>
      <c r="D357" s="191">
        <f t="shared" si="167"/>
        <v>15.123380185016643</v>
      </c>
      <c r="E357" s="191">
        <f t="shared" si="167"/>
        <v>-2.6538879666244353</v>
      </c>
      <c r="F357" s="191">
        <f t="shared" si="167"/>
        <v>0.47911307488082144</v>
      </c>
      <c r="G357" s="191">
        <f t="shared" si="167"/>
        <v>3.1395258077966615</v>
      </c>
      <c r="H357" s="191">
        <f t="shared" si="167"/>
        <v>3.6852153762287898</v>
      </c>
      <c r="I357" s="191">
        <f t="shared" si="167"/>
        <v>2.4977964928357244</v>
      </c>
      <c r="J357" s="191">
        <f t="shared" si="167"/>
        <v>6.639567483788511</v>
      </c>
      <c r="K357" s="191">
        <f t="shared" si="167"/>
        <v>2.0013224759602766</v>
      </c>
      <c r="L357" s="191"/>
    </row>
    <row r="358" spans="1:12" x14ac:dyDescent="0.15">
      <c r="A358" s="369">
        <v>2009</v>
      </c>
      <c r="B358" s="191">
        <f>(B125/B112-1)*100</f>
        <v>-3.0866311435542082</v>
      </c>
      <c r="C358" s="191">
        <f t="shared" ref="C358:K358" si="168">(C125/C112-1)*100</f>
        <v>-0.83210653732079809</v>
      </c>
      <c r="D358" s="191">
        <f t="shared" si="168"/>
        <v>5.573359169275105</v>
      </c>
      <c r="E358" s="191">
        <f t="shared" si="168"/>
        <v>-8.821542234882596</v>
      </c>
      <c r="F358" s="191">
        <f t="shared" si="168"/>
        <v>-8.7572777513596485</v>
      </c>
      <c r="G358" s="191">
        <f t="shared" si="168"/>
        <v>-3.9935574933969153</v>
      </c>
      <c r="H358" s="191">
        <f t="shared" si="168"/>
        <v>-0.3204817422923778</v>
      </c>
      <c r="I358" s="191">
        <f t="shared" si="168"/>
        <v>-3.1588037953162784</v>
      </c>
      <c r="J358" s="191">
        <f t="shared" si="168"/>
        <v>-0.30820677461949053</v>
      </c>
      <c r="K358" s="191">
        <f t="shared" si="168"/>
        <v>3.0066250453518517</v>
      </c>
      <c r="L358" s="191"/>
    </row>
    <row r="359" spans="1:12" x14ac:dyDescent="0.15">
      <c r="A359" s="369">
        <v>2010</v>
      </c>
      <c r="B359" s="191">
        <f>(B138/B125-1)*100</f>
        <v>3.7556369032986758</v>
      </c>
      <c r="C359" s="191">
        <f t="shared" ref="C359:K359" si="169">(C138/C125-1)*100</f>
        <v>0.62632372256228308</v>
      </c>
      <c r="D359" s="191">
        <f t="shared" si="169"/>
        <v>4.4529510139251993</v>
      </c>
      <c r="E359" s="191">
        <f t="shared" si="169"/>
        <v>6.3580923848500337</v>
      </c>
      <c r="F359" s="191">
        <f t="shared" si="169"/>
        <v>3.7911266103527241</v>
      </c>
      <c r="G359" s="191">
        <f t="shared" si="169"/>
        <v>-14.689862642306306</v>
      </c>
      <c r="H359" s="191">
        <f t="shared" si="169"/>
        <v>3.3368254946297915</v>
      </c>
      <c r="I359" s="191">
        <f t="shared" si="169"/>
        <v>1.5630383147901883</v>
      </c>
      <c r="J359" s="191">
        <f t="shared" si="169"/>
        <v>3.7868127226874604</v>
      </c>
      <c r="K359" s="191">
        <f t="shared" si="169"/>
        <v>2.3426875557651217</v>
      </c>
      <c r="L359" s="191"/>
    </row>
    <row r="360" spans="1:12" x14ac:dyDescent="0.15">
      <c r="A360" s="369">
        <v>2011</v>
      </c>
      <c r="B360" s="191">
        <f>(B151/B138-1)*100</f>
        <v>4.3274242360389348</v>
      </c>
      <c r="C360" s="191">
        <f t="shared" ref="C360:K360" si="170">(C151/C138-1)*100</f>
        <v>4.3459717671378906</v>
      </c>
      <c r="D360" s="191">
        <f t="shared" si="170"/>
        <v>7.6805611315960753</v>
      </c>
      <c r="E360" s="191">
        <f t="shared" si="170"/>
        <v>5.5535355740144343</v>
      </c>
      <c r="F360" s="191">
        <f t="shared" si="170"/>
        <v>4.7140343582910527</v>
      </c>
      <c r="G360" s="191">
        <f t="shared" si="170"/>
        <v>5.9915929862527362</v>
      </c>
      <c r="H360" s="191">
        <f t="shared" si="170"/>
        <v>4.6097274093269469</v>
      </c>
      <c r="I360" s="191">
        <f t="shared" si="170"/>
        <v>5.139784020446081</v>
      </c>
      <c r="J360" s="191">
        <f t="shared" si="170"/>
        <v>3.0709489586279615</v>
      </c>
      <c r="K360" s="191">
        <f t="shared" si="170"/>
        <v>2.8139116355439642</v>
      </c>
      <c r="L360" s="191"/>
    </row>
    <row r="361" spans="1:12" x14ac:dyDescent="0.15">
      <c r="A361" s="369">
        <v>2012</v>
      </c>
      <c r="B361" s="191"/>
      <c r="C361" s="191"/>
      <c r="D361" s="191"/>
      <c r="E361" s="191"/>
      <c r="F361" s="191"/>
      <c r="G361" s="191"/>
      <c r="H361" s="191"/>
      <c r="I361" s="191"/>
      <c r="J361" s="191"/>
      <c r="K361" s="191"/>
      <c r="L361" s="191"/>
    </row>
    <row r="362" spans="1:12" x14ac:dyDescent="0.15">
      <c r="A362" s="189" t="s">
        <v>369</v>
      </c>
      <c r="B362" s="191">
        <f>(B165/B152-1)*100</f>
        <v>4.2778911600203307</v>
      </c>
      <c r="C362" s="191">
        <f t="shared" ref="C362:K362" si="171">(C165/C152-1)*100</f>
        <v>4.4608986940492423</v>
      </c>
      <c r="D362" s="191">
        <f t="shared" si="171"/>
        <v>14.44736444074719</v>
      </c>
      <c r="E362" s="191">
        <f t="shared" si="171"/>
        <v>4.1827185946700762</v>
      </c>
      <c r="F362" s="191">
        <f t="shared" si="171"/>
        <v>4.4065670262912082</v>
      </c>
      <c r="G362" s="191">
        <f t="shared" si="171"/>
        <v>2.6830588417227297</v>
      </c>
      <c r="H362" s="191">
        <f t="shared" si="171"/>
        <v>4.928237310060779</v>
      </c>
      <c r="I362" s="191">
        <f t="shared" si="171"/>
        <v>6.1400925509101256</v>
      </c>
      <c r="J362" s="191">
        <f t="shared" si="171"/>
        <v>3.7028601822695517</v>
      </c>
      <c r="K362" s="191">
        <f t="shared" si="171"/>
        <v>3.1236367632416329</v>
      </c>
      <c r="L362" s="191"/>
    </row>
    <row r="363" spans="1:12" x14ac:dyDescent="0.15">
      <c r="A363" s="189" t="s">
        <v>370</v>
      </c>
      <c r="B363" s="191">
        <f t="shared" ref="B363:K371" si="172">(B166/B153-1)*100</f>
        <v>4.4235335036971524</v>
      </c>
      <c r="C363" s="191">
        <f t="shared" si="172"/>
        <v>4.7604654677346314</v>
      </c>
      <c r="D363" s="191">
        <f t="shared" si="172"/>
        <v>14.525103278871555</v>
      </c>
      <c r="E363" s="191">
        <f t="shared" si="172"/>
        <v>4.2949177547493722</v>
      </c>
      <c r="F363" s="191">
        <f t="shared" si="172"/>
        <v>5.1596422235902883</v>
      </c>
      <c r="G363" s="191">
        <f t="shared" si="172"/>
        <v>2.338430628418342</v>
      </c>
      <c r="H363" s="191">
        <f t="shared" si="172"/>
        <v>5.1039561698670521</v>
      </c>
      <c r="I363" s="191">
        <f t="shared" si="172"/>
        <v>6.5116333244466862</v>
      </c>
      <c r="J363" s="191">
        <f t="shared" si="172"/>
        <v>3.6916123196418349</v>
      </c>
      <c r="K363" s="191">
        <f t="shared" si="172"/>
        <v>3.1319240673094217</v>
      </c>
      <c r="L363" s="191"/>
    </row>
    <row r="364" spans="1:12" x14ac:dyDescent="0.15">
      <c r="A364" s="189" t="s">
        <v>391</v>
      </c>
      <c r="B364" s="191">
        <f t="shared" si="172"/>
        <v>4.4655664365818026</v>
      </c>
      <c r="C364" s="191">
        <f t="shared" si="172"/>
        <v>4.5698322143889802</v>
      </c>
      <c r="D364" s="191">
        <f t="shared" si="172"/>
        <v>14.000731395136224</v>
      </c>
      <c r="E364" s="191">
        <f t="shared" si="172"/>
        <v>4.2629951594820303</v>
      </c>
      <c r="F364" s="191">
        <f t="shared" si="172"/>
        <v>5.1943408186292173</v>
      </c>
      <c r="G364" s="191">
        <f t="shared" si="172"/>
        <v>3.1365635082682308</v>
      </c>
      <c r="H364" s="191">
        <f t="shared" si="172"/>
        <v>4.8206377727709304</v>
      </c>
      <c r="I364" s="191">
        <f t="shared" si="172"/>
        <v>6.1345034499595164</v>
      </c>
      <c r="J364" s="191">
        <f t="shared" si="172"/>
        <v>4.1923194256241469</v>
      </c>
      <c r="K364" s="191">
        <f t="shared" si="172"/>
        <v>3.1770051992916271</v>
      </c>
      <c r="L364" s="191"/>
    </row>
    <row r="365" spans="1:12" x14ac:dyDescent="0.15">
      <c r="A365" s="189" t="s">
        <v>392</v>
      </c>
      <c r="B365" s="191">
        <f t="shared" si="172"/>
        <v>4.4394233037896136</v>
      </c>
      <c r="C365" s="191">
        <f t="shared" si="172"/>
        <v>4.6843165742580295</v>
      </c>
      <c r="D365" s="191">
        <f t="shared" si="172"/>
        <v>16.975913867100779</v>
      </c>
      <c r="E365" s="191">
        <f t="shared" si="172"/>
        <v>4.4121749993426995</v>
      </c>
      <c r="F365" s="191">
        <f t="shared" si="172"/>
        <v>6.4750211241031419</v>
      </c>
      <c r="G365" s="191">
        <f t="shared" si="172"/>
        <v>1.5861027190332333</v>
      </c>
      <c r="H365" s="191">
        <f t="shared" si="172"/>
        <v>4.5063254024890087</v>
      </c>
      <c r="I365" s="191">
        <f t="shared" si="172"/>
        <v>5.2511444509047767</v>
      </c>
      <c r="J365" s="191">
        <f t="shared" si="172"/>
        <v>3.9891525155186347</v>
      </c>
      <c r="K365" s="191">
        <f t="shared" si="172"/>
        <v>3.051633187658398</v>
      </c>
      <c r="L365" s="191"/>
    </row>
    <row r="366" spans="1:12" x14ac:dyDescent="0.15">
      <c r="A366" s="189" t="s">
        <v>393</v>
      </c>
      <c r="B366" s="191">
        <f t="shared" si="172"/>
        <v>4.5223114981146395</v>
      </c>
      <c r="C366" s="191">
        <f t="shared" si="172"/>
        <v>3.5128032175273605</v>
      </c>
      <c r="D366" s="191">
        <f t="shared" si="172"/>
        <v>17.510806023842072</v>
      </c>
      <c r="E366" s="191">
        <f t="shared" si="172"/>
        <v>4.7314460401872482</v>
      </c>
      <c r="F366" s="191">
        <f t="shared" si="172"/>
        <v>6.2917875081969443</v>
      </c>
      <c r="G366" s="191">
        <f t="shared" si="172"/>
        <v>3.2443583171844814</v>
      </c>
      <c r="H366" s="191">
        <f t="shared" si="172"/>
        <v>4.7333391371625844</v>
      </c>
      <c r="I366" s="191">
        <f t="shared" si="172"/>
        <v>5.2509950579316733</v>
      </c>
      <c r="J366" s="191">
        <f t="shared" si="172"/>
        <v>3.836511972187262</v>
      </c>
      <c r="K366" s="191">
        <f t="shared" si="172"/>
        <v>3.1164559474512465</v>
      </c>
      <c r="L366" s="191"/>
    </row>
    <row r="367" spans="1:12" x14ac:dyDescent="0.15">
      <c r="A367" s="189" t="s">
        <v>394</v>
      </c>
      <c r="B367" s="191">
        <f t="shared" si="172"/>
        <v>4.7467277003737207</v>
      </c>
      <c r="C367" s="191">
        <f t="shared" si="172"/>
        <v>3.649571668211582</v>
      </c>
      <c r="D367" s="191">
        <f t="shared" si="172"/>
        <v>17.180931446627291</v>
      </c>
      <c r="E367" s="191">
        <f t="shared" si="172"/>
        <v>4.8255513269332084</v>
      </c>
      <c r="F367" s="191">
        <f t="shared" si="172"/>
        <v>6.6639885289205614</v>
      </c>
      <c r="G367" s="191">
        <f t="shared" si="172"/>
        <v>2.6964927654230753</v>
      </c>
      <c r="H367" s="191">
        <f t="shared" si="172"/>
        <v>5.4719905585895789</v>
      </c>
      <c r="I367" s="191">
        <f t="shared" si="172"/>
        <v>5.2427062215898435</v>
      </c>
      <c r="J367" s="191">
        <f t="shared" si="172"/>
        <v>3.988125424362754</v>
      </c>
      <c r="K367" s="191">
        <f t="shared" si="172"/>
        <v>2.9954643708922646</v>
      </c>
      <c r="L367" s="191"/>
    </row>
    <row r="368" spans="1:12" x14ac:dyDescent="0.15">
      <c r="A368" s="189" t="s">
        <v>395</v>
      </c>
      <c r="B368" s="191">
        <f t="shared" si="172"/>
        <v>4.7797538518503879</v>
      </c>
      <c r="C368" s="191">
        <f t="shared" si="172"/>
        <v>3.3290313208854228</v>
      </c>
      <c r="D368" s="191">
        <f t="shared" si="172"/>
        <v>17.503122002425208</v>
      </c>
      <c r="E368" s="191">
        <f t="shared" si="172"/>
        <v>5.0890614254997191</v>
      </c>
      <c r="F368" s="191">
        <f t="shared" si="172"/>
        <v>8.1396467608129122</v>
      </c>
      <c r="G368" s="191">
        <f t="shared" si="172"/>
        <v>2.9366169411316756</v>
      </c>
      <c r="H368" s="191">
        <f t="shared" si="172"/>
        <v>5.4176670522403825</v>
      </c>
      <c r="I368" s="191">
        <f t="shared" si="172"/>
        <v>5.5273355479054098</v>
      </c>
      <c r="J368" s="191">
        <f t="shared" si="172"/>
        <v>3.4312711279003372</v>
      </c>
      <c r="K368" s="191">
        <f t="shared" si="172"/>
        <v>2.7700708909582872</v>
      </c>
      <c r="L368" s="191"/>
    </row>
    <row r="369" spans="1:12" x14ac:dyDescent="0.15">
      <c r="A369" s="189" t="s">
        <v>396</v>
      </c>
      <c r="B369" s="191">
        <f t="shared" si="172"/>
        <v>4.7526799125351848</v>
      </c>
      <c r="C369" s="191">
        <f t="shared" si="172"/>
        <v>3.1350357688644692</v>
      </c>
      <c r="D369" s="191">
        <f t="shared" si="172"/>
        <v>15.062035842931465</v>
      </c>
      <c r="E369" s="191">
        <f t="shared" si="172"/>
        <v>5.0683524934052038</v>
      </c>
      <c r="F369" s="191">
        <f t="shared" si="172"/>
        <v>7.8350429828361934</v>
      </c>
      <c r="G369" s="191">
        <f t="shared" si="172"/>
        <v>2.7936717024108493</v>
      </c>
      <c r="H369" s="191">
        <f t="shared" si="172"/>
        <v>5.491397443782331</v>
      </c>
      <c r="I369" s="191">
        <f t="shared" si="172"/>
        <v>4.8761392179755614</v>
      </c>
      <c r="J369" s="191">
        <f t="shared" si="172"/>
        <v>3.5550070173784976</v>
      </c>
      <c r="K369" s="191">
        <f t="shared" si="172"/>
        <v>2.8732778335027076</v>
      </c>
      <c r="L369" s="191"/>
    </row>
    <row r="370" spans="1:12" x14ac:dyDescent="0.15">
      <c r="A370" s="189" t="s">
        <v>397</v>
      </c>
      <c r="B370" s="191">
        <f t="shared" si="172"/>
        <v>4.7067043631534355</v>
      </c>
      <c r="C370" s="191">
        <f t="shared" si="172"/>
        <v>2.7751006523739852</v>
      </c>
      <c r="D370" s="191">
        <f t="shared" si="172"/>
        <v>13.854603747470584</v>
      </c>
      <c r="E370" s="191">
        <f t="shared" si="172"/>
        <v>4.9509141510420518</v>
      </c>
      <c r="F370" s="191">
        <f t="shared" si="172"/>
        <v>7.4555921964753358</v>
      </c>
      <c r="G370" s="191">
        <f t="shared" si="172"/>
        <v>1.9499599323301586</v>
      </c>
      <c r="H370" s="191">
        <f t="shared" si="172"/>
        <v>5.3488696103282329</v>
      </c>
      <c r="I370" s="191">
        <f t="shared" si="172"/>
        <v>4.6694977157643258</v>
      </c>
      <c r="J370" s="191">
        <f t="shared" si="172"/>
        <v>4.01070562106427</v>
      </c>
      <c r="K370" s="191">
        <f t="shared" si="172"/>
        <v>2.6593360237051833</v>
      </c>
      <c r="L370" s="191"/>
    </row>
    <row r="371" spans="1:12" x14ac:dyDescent="0.15">
      <c r="A371" s="189" t="s">
        <v>1012</v>
      </c>
      <c r="B371" s="191">
        <f t="shared" si="172"/>
        <v>4.7548632617255171</v>
      </c>
      <c r="C371" s="191">
        <f t="shared" si="172"/>
        <v>3.3828996282527779</v>
      </c>
      <c r="D371" s="191">
        <f t="shared" si="172"/>
        <v>13.468227453472693</v>
      </c>
      <c r="E371" s="191">
        <f t="shared" si="172"/>
        <v>5.0746898529481443</v>
      </c>
      <c r="F371" s="191">
        <f t="shared" si="172"/>
        <v>7.2539262575358698</v>
      </c>
      <c r="G371" s="191">
        <f t="shared" si="172"/>
        <v>1.7681675106062666</v>
      </c>
      <c r="H371" s="191">
        <f t="shared" si="172"/>
        <v>5.4608685181576355</v>
      </c>
      <c r="I371" s="191">
        <f t="shared" si="172"/>
        <v>4.5387780165796698</v>
      </c>
      <c r="J371" s="191">
        <f t="shared" si="172"/>
        <v>4.1093551301902842</v>
      </c>
      <c r="K371" s="191">
        <f t="shared" si="172"/>
        <v>2.4930838428391944</v>
      </c>
      <c r="L371" s="191"/>
    </row>
    <row r="372" spans="1:12" x14ac:dyDescent="0.15">
      <c r="A372" s="189" t="s">
        <v>1018</v>
      </c>
      <c r="B372" s="191">
        <f>(B122/B100-1)*100</f>
        <v>5.8611982694027009</v>
      </c>
      <c r="C372" s="191">
        <f>(C122/C100-1)*100</f>
        <v>0.82298252780190762</v>
      </c>
      <c r="D372" s="191">
        <f t="shared" ref="D372:K372" si="173">(D122/D100-1)*100</f>
        <v>25.532273978293606</v>
      </c>
      <c r="E372" s="191">
        <f t="shared" si="173"/>
        <v>-2.7923494340142518</v>
      </c>
      <c r="F372" s="191">
        <f t="shared" si="173"/>
        <v>8.983735140089145</v>
      </c>
      <c r="G372" s="191">
        <f t="shared" si="173"/>
        <v>5.4319987536999514</v>
      </c>
      <c r="H372" s="191">
        <f t="shared" si="173"/>
        <v>8.5617971590310695</v>
      </c>
      <c r="I372" s="191">
        <f t="shared" si="173"/>
        <v>5.1810139821719448</v>
      </c>
      <c r="J372" s="191">
        <f t="shared" si="173"/>
        <v>14.099959789264837</v>
      </c>
      <c r="K372" s="191">
        <f t="shared" si="173"/>
        <v>5.4966874049207748</v>
      </c>
      <c r="L372" s="191"/>
    </row>
    <row r="373" spans="1:12" x14ac:dyDescent="0.15">
      <c r="A373" s="189" t="s">
        <v>1019</v>
      </c>
      <c r="B373" s="191">
        <f>(B130/B122-1)*100</f>
        <v>-4.8447429802840336</v>
      </c>
      <c r="C373" s="191">
        <f t="shared" ref="C373:K373" si="174">(C130/C122-1)*100</f>
        <v>-0.99315547262617265</v>
      </c>
      <c r="D373" s="191">
        <f t="shared" si="174"/>
        <v>0.30301463364186265</v>
      </c>
      <c r="E373" s="191">
        <f t="shared" si="174"/>
        <v>-9.1539208106117709</v>
      </c>
      <c r="F373" s="191">
        <f t="shared" si="174"/>
        <v>-11.0482494372801</v>
      </c>
      <c r="G373" s="191">
        <f t="shared" si="174"/>
        <v>1.3806799375857048</v>
      </c>
      <c r="H373" s="191">
        <f t="shared" si="174"/>
        <v>-3.1113091769222834</v>
      </c>
      <c r="I373" s="191">
        <f t="shared" si="174"/>
        <v>-4.4480844011375531</v>
      </c>
      <c r="J373" s="191">
        <f t="shared" si="174"/>
        <v>-3.1276764313875272</v>
      </c>
      <c r="K373" s="191">
        <f t="shared" si="174"/>
        <v>0.94550763561049855</v>
      </c>
      <c r="L373" s="191"/>
    </row>
    <row r="374" spans="1:12" x14ac:dyDescent="0.15">
      <c r="A374" s="189" t="s">
        <v>1029</v>
      </c>
      <c r="B374" s="191">
        <f>(POWER(B174/B122,1/4)-1)*100</f>
        <v>2.6424641868514342</v>
      </c>
      <c r="C374" s="191">
        <f>(POWER(C174/C122,1/4)-1)*100</f>
        <v>2.1077469002901417</v>
      </c>
      <c r="D374" s="191">
        <f t="shared" ref="D374:K374" si="175">(POWER(D174/D122,1/4)-1)*100</f>
        <v>8.1160859950015976</v>
      </c>
      <c r="E374" s="191">
        <f t="shared" si="175"/>
        <v>2.4515227173769638</v>
      </c>
      <c r="F374" s="191">
        <f t="shared" si="175"/>
        <v>2.2997246082323342</v>
      </c>
      <c r="G374" s="191">
        <f t="shared" si="175"/>
        <v>-3.1721456331561537</v>
      </c>
      <c r="H374" s="191">
        <f t="shared" si="175"/>
        <v>3.3507371774417205</v>
      </c>
      <c r="I374" s="191">
        <f t="shared" si="175"/>
        <v>2.3611246722205159</v>
      </c>
      <c r="J374" s="191">
        <f t="shared" si="175"/>
        <v>2.586683619710417</v>
      </c>
      <c r="K374" s="191">
        <f t="shared" si="175"/>
        <v>2.6319906799926684</v>
      </c>
      <c r="L374" s="191"/>
    </row>
    <row r="375" spans="1:12" x14ac:dyDescent="0.15">
      <c r="A375" s="195" t="s">
        <v>1370</v>
      </c>
      <c r="B375" s="370">
        <f>B174/B100*100</f>
        <v>117.50195292589325</v>
      </c>
      <c r="C375" s="370">
        <f t="shared" ref="C375:K375" si="176">C174/C100*100</f>
        <v>109.59590148372733</v>
      </c>
      <c r="D375" s="370">
        <f t="shared" si="176"/>
        <v>171.52074570286129</v>
      </c>
      <c r="E375" s="370">
        <f t="shared" si="176"/>
        <v>107.09621375050706</v>
      </c>
      <c r="F375" s="370">
        <f t="shared" si="176"/>
        <v>119.36020238675948</v>
      </c>
      <c r="G375" s="370">
        <f t="shared" si="176"/>
        <v>92.677364075401144</v>
      </c>
      <c r="H375" s="370">
        <f t="shared" si="176"/>
        <v>123.86007507886929</v>
      </c>
      <c r="I375" s="370">
        <f t="shared" si="176"/>
        <v>115.47222896739211</v>
      </c>
      <c r="J375" s="370">
        <f t="shared" si="176"/>
        <v>126.37159086366412</v>
      </c>
      <c r="K375" s="370">
        <f t="shared" si="176"/>
        <v>117.04957301135721</v>
      </c>
      <c r="L375" s="191"/>
    </row>
    <row r="377" spans="1:12" x14ac:dyDescent="0.15">
      <c r="A377" s="182" t="s">
        <v>1013</v>
      </c>
      <c r="B377" s="181"/>
      <c r="C377" s="181"/>
      <c r="D377" s="181"/>
      <c r="E377" s="181"/>
      <c r="F377" s="181"/>
      <c r="G377" s="181"/>
      <c r="H377" s="181"/>
      <c r="I377" s="181"/>
      <c r="J377" s="181"/>
      <c r="K377" s="181"/>
      <c r="L377" s="181"/>
    </row>
    <row r="378" spans="1:12" x14ac:dyDescent="0.15">
      <c r="A378" s="183" t="s">
        <v>1015</v>
      </c>
      <c r="B378" s="181"/>
      <c r="C378" s="181"/>
      <c r="D378" s="181"/>
      <c r="E378" s="181"/>
      <c r="F378" s="181"/>
      <c r="G378" s="181"/>
      <c r="H378" s="181"/>
      <c r="I378" s="181"/>
      <c r="J378" s="181"/>
      <c r="K378" s="181"/>
      <c r="L378" s="181"/>
    </row>
    <row r="379" spans="1:12" x14ac:dyDescent="0.15">
      <c r="A379" s="184" t="s">
        <v>1014</v>
      </c>
      <c r="B379" s="181"/>
      <c r="C379" s="181"/>
      <c r="D379" s="181"/>
      <c r="E379" s="181"/>
      <c r="F379" s="181"/>
      <c r="G379" s="181"/>
      <c r="H379" s="181"/>
      <c r="I379" s="181"/>
      <c r="J379" s="181"/>
      <c r="K379" s="181"/>
      <c r="L379" s="181"/>
    </row>
    <row r="380" spans="1:12" x14ac:dyDescent="0.15">
      <c r="A380" s="183" t="s">
        <v>1016</v>
      </c>
      <c r="B380" s="181"/>
      <c r="C380" s="181"/>
      <c r="D380" s="181"/>
      <c r="E380" s="181"/>
      <c r="F380" s="181"/>
      <c r="G380" s="181"/>
      <c r="H380" s="181"/>
      <c r="I380" s="181"/>
      <c r="J380" s="181"/>
      <c r="K380" s="181"/>
      <c r="L380" s="181"/>
    </row>
    <row r="384" spans="1:12" x14ac:dyDescent="0.15">
      <c r="A384" s="136" t="s">
        <v>1021</v>
      </c>
      <c r="B384" s="136" t="s">
        <v>1017</v>
      </c>
    </row>
    <row r="385" spans="1:2" x14ac:dyDescent="0.15">
      <c r="A385" s="136">
        <v>2000</v>
      </c>
      <c r="B385" s="44">
        <v>35.571968935698393</v>
      </c>
    </row>
    <row r="386" spans="1:2" x14ac:dyDescent="0.15">
      <c r="A386" s="136">
        <v>2001</v>
      </c>
      <c r="B386" s="44">
        <v>33.69095754079602</v>
      </c>
    </row>
    <row r="387" spans="1:2" x14ac:dyDescent="0.15">
      <c r="A387" s="136">
        <v>2002</v>
      </c>
      <c r="B387" s="44">
        <v>32.175639204389284</v>
      </c>
    </row>
    <row r="388" spans="1:2" x14ac:dyDescent="0.15">
      <c r="A388" s="136">
        <v>2003</v>
      </c>
      <c r="B388" s="44">
        <v>30.965865837286078</v>
      </c>
    </row>
    <row r="389" spans="1:2" x14ac:dyDescent="0.15">
      <c r="A389" s="136">
        <v>2004</v>
      </c>
      <c r="B389" s="44">
        <v>30.422807320503541</v>
      </c>
    </row>
    <row r="390" spans="1:2" x14ac:dyDescent="0.15">
      <c r="A390" s="136">
        <v>2005</v>
      </c>
      <c r="B390" s="44">
        <v>29.792501048015634</v>
      </c>
    </row>
    <row r="391" spans="1:2" x14ac:dyDescent="0.15">
      <c r="A391" s="136">
        <v>2006</v>
      </c>
      <c r="B391" s="44">
        <v>29.047239757963716</v>
      </c>
    </row>
    <row r="392" spans="1:2" x14ac:dyDescent="0.15">
      <c r="A392" s="136">
        <v>2007</v>
      </c>
      <c r="B392" s="44">
        <v>28.100750253480371</v>
      </c>
    </row>
    <row r="393" spans="1:2" x14ac:dyDescent="0.15">
      <c r="A393" s="136">
        <v>2008</v>
      </c>
      <c r="B393" s="44">
        <v>26.821067328620618</v>
      </c>
    </row>
    <row r="394" spans="1:2" x14ac:dyDescent="0.15">
      <c r="A394" s="136">
        <v>2009</v>
      </c>
      <c r="B394" s="44">
        <v>25.233913375361457</v>
      </c>
    </row>
    <row r="395" spans="1:2" x14ac:dyDescent="0.15">
      <c r="A395" s="136">
        <v>2010</v>
      </c>
      <c r="B395" s="44">
        <v>25.86684415526604</v>
      </c>
    </row>
    <row r="396" spans="1:2" x14ac:dyDescent="0.15">
      <c r="A396" s="136">
        <v>2011</v>
      </c>
      <c r="B396" s="44">
        <v>26.170845055591741</v>
      </c>
    </row>
    <row r="397" spans="1:2" x14ac:dyDescent="0.15">
      <c r="A397" s="136" t="s">
        <v>369</v>
      </c>
      <c r="B397" s="44">
        <v>26.145578060034381</v>
      </c>
    </row>
    <row r="398" spans="1:2" x14ac:dyDescent="0.15">
      <c r="A398" s="136" t="s">
        <v>370</v>
      </c>
      <c r="B398" s="44">
        <v>26.230466632292565</v>
      </c>
    </row>
    <row r="399" spans="1:2" x14ac:dyDescent="0.15">
      <c r="A399" s="136" t="s">
        <v>391</v>
      </c>
      <c r="B399" s="44">
        <v>26.258522574280992</v>
      </c>
    </row>
    <row r="400" spans="1:2" x14ac:dyDescent="0.15">
      <c r="A400" s="136" t="s">
        <v>392</v>
      </c>
      <c r="B400" s="44">
        <v>26.311925189157897</v>
      </c>
    </row>
    <row r="401" spans="1:2" x14ac:dyDescent="0.15">
      <c r="A401" s="136" t="s">
        <v>393</v>
      </c>
      <c r="B401" s="44">
        <v>26.32910824927302</v>
      </c>
    </row>
    <row r="402" spans="1:2" x14ac:dyDescent="0.15">
      <c r="A402" s="136" t="s">
        <v>394</v>
      </c>
      <c r="B402" s="44">
        <v>26.262203335840045</v>
      </c>
    </row>
    <row r="403" spans="1:2" x14ac:dyDescent="0.15">
      <c r="A403" s="136" t="s">
        <v>395</v>
      </c>
      <c r="B403" s="44">
        <v>26.322633228657082</v>
      </c>
    </row>
    <row r="404" spans="1:2" x14ac:dyDescent="0.15">
      <c r="A404" s="136" t="s">
        <v>396</v>
      </c>
      <c r="B404" s="44">
        <v>26.263884006441163</v>
      </c>
    </row>
    <row r="405" spans="1:2" x14ac:dyDescent="0.15">
      <c r="A405" s="136" t="s">
        <v>397</v>
      </c>
      <c r="B405" s="44">
        <v>26.208080597835238</v>
      </c>
    </row>
    <row r="406" spans="1:2" x14ac:dyDescent="0.15">
      <c r="A406" s="136" t="s">
        <v>1012</v>
      </c>
      <c r="B406" s="44">
        <v>26.126194194253756</v>
      </c>
    </row>
  </sheetData>
  <sheetProtection password="DD17" sheet="1" objects="1" scenarios="1" selectLockedCells="1"/>
  <mergeCells count="3">
    <mergeCell ref="B178:K178"/>
    <mergeCell ref="B349:K349"/>
    <mergeCell ref="B7:K7"/>
  </mergeCells>
  <phoneticPr fontId="35" type="noConversion"/>
  <pageMargins left="0.70866141732283472" right="0.70866141732283472" top="0.74803149606299213" bottom="0.74803149606299213" header="0.31496062992125984" footer="0.31496062992125984"/>
  <pageSetup paperSize="9" scale="50"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J48"/>
  <sheetViews>
    <sheetView topLeftCell="L17" workbookViewId="0">
      <selection activeCell="S25" sqref="S25"/>
    </sheetView>
  </sheetViews>
  <sheetFormatPr baseColWidth="10" defaultColWidth="10.875" defaultRowHeight="15.75" x14ac:dyDescent="0.25"/>
  <cols>
    <col min="1" max="18" width="10.875" style="243"/>
    <col min="19" max="19" width="20.125" style="243" customWidth="1"/>
    <col min="20" max="16384" width="10.875" style="243"/>
  </cols>
  <sheetData>
    <row r="1" spans="1:36" ht="18.75" x14ac:dyDescent="0.25">
      <c r="A1" s="288" t="s">
        <v>784</v>
      </c>
      <c r="D1" s="253"/>
    </row>
    <row r="2" spans="1:36" x14ac:dyDescent="0.25">
      <c r="A2" s="283" t="s">
        <v>1191</v>
      </c>
      <c r="B2" s="354"/>
      <c r="C2" s="354"/>
      <c r="D2" s="354"/>
      <c r="E2" s="354"/>
      <c r="F2" s="354"/>
      <c r="G2" s="354"/>
      <c r="S2" s="243" t="s">
        <v>1248</v>
      </c>
    </row>
    <row r="3" spans="1:36" x14ac:dyDescent="0.25">
      <c r="A3" s="64" t="s">
        <v>403</v>
      </c>
      <c r="B3" s="64"/>
      <c r="C3" s="64" t="s">
        <v>404</v>
      </c>
      <c r="D3" s="64"/>
      <c r="E3" s="64"/>
      <c r="F3" s="64"/>
      <c r="G3" s="64"/>
      <c r="H3" s="64"/>
      <c r="I3" s="64"/>
      <c r="J3" s="64"/>
      <c r="K3" s="64"/>
      <c r="L3" s="64"/>
      <c r="M3" s="64"/>
      <c r="N3" s="64"/>
      <c r="O3" s="64"/>
      <c r="P3" s="64"/>
      <c r="Q3" s="64"/>
      <c r="R3" s="64"/>
      <c r="S3" s="283" t="s">
        <v>1191</v>
      </c>
    </row>
    <row r="4" spans="1:36" x14ac:dyDescent="0.25">
      <c r="A4" s="64" t="s">
        <v>401</v>
      </c>
      <c r="B4" s="64"/>
      <c r="C4" s="64"/>
      <c r="D4" s="64"/>
      <c r="E4" s="64"/>
      <c r="F4" s="64"/>
      <c r="G4" s="64"/>
      <c r="H4" s="64"/>
      <c r="I4" s="64"/>
      <c r="J4" s="64"/>
      <c r="K4" s="64"/>
      <c r="L4" s="64"/>
      <c r="M4" s="64"/>
      <c r="N4" s="64"/>
      <c r="O4" s="64"/>
      <c r="P4" s="64"/>
      <c r="Q4" s="64"/>
      <c r="R4" s="64"/>
      <c r="S4" s="243" t="s">
        <v>1247</v>
      </c>
    </row>
    <row r="5" spans="1:36" ht="67.5" customHeight="1" x14ac:dyDescent="0.25">
      <c r="A5" s="513" t="s">
        <v>311</v>
      </c>
      <c r="B5" s="513" t="s">
        <v>424</v>
      </c>
      <c r="C5" s="513" t="s">
        <v>975</v>
      </c>
      <c r="D5" s="513" t="s">
        <v>976</v>
      </c>
      <c r="E5" s="513" t="s">
        <v>977</v>
      </c>
      <c r="F5" s="513" t="s">
        <v>978</v>
      </c>
      <c r="G5" s="513" t="s">
        <v>979</v>
      </c>
      <c r="H5" s="513" t="s">
        <v>980</v>
      </c>
      <c r="I5" s="513" t="s">
        <v>981</v>
      </c>
      <c r="J5" s="513" t="s">
        <v>982</v>
      </c>
      <c r="K5" s="513" t="s">
        <v>983</v>
      </c>
      <c r="L5" s="513" t="s">
        <v>414</v>
      </c>
      <c r="M5" s="513" t="s">
        <v>415</v>
      </c>
      <c r="N5" s="513" t="s">
        <v>416</v>
      </c>
      <c r="O5" s="513" t="s">
        <v>417</v>
      </c>
      <c r="P5" s="513" t="s">
        <v>418</v>
      </c>
      <c r="Q5" s="513" t="s">
        <v>419</v>
      </c>
      <c r="R5" s="513" t="s">
        <v>276</v>
      </c>
      <c r="S5" s="520"/>
      <c r="T5" s="513" t="s">
        <v>424</v>
      </c>
      <c r="U5" s="513" t="s">
        <v>405</v>
      </c>
      <c r="V5" s="513" t="s">
        <v>406</v>
      </c>
      <c r="W5" s="513" t="s">
        <v>407</v>
      </c>
      <c r="X5" s="513" t="s">
        <v>408</v>
      </c>
      <c r="Y5" s="513" t="s">
        <v>409</v>
      </c>
      <c r="Z5" s="513" t="s">
        <v>410</v>
      </c>
      <c r="AA5" s="513" t="s">
        <v>411</v>
      </c>
      <c r="AB5" s="513" t="s">
        <v>412</v>
      </c>
      <c r="AC5" s="513" t="s">
        <v>413</v>
      </c>
      <c r="AD5" s="513" t="s">
        <v>414</v>
      </c>
      <c r="AE5" s="513" t="s">
        <v>415</v>
      </c>
      <c r="AF5" s="513" t="s">
        <v>416</v>
      </c>
      <c r="AG5" s="513" t="s">
        <v>417</v>
      </c>
      <c r="AH5" s="513" t="s">
        <v>418</v>
      </c>
      <c r="AI5" s="513" t="s">
        <v>419</v>
      </c>
      <c r="AJ5" s="513" t="s">
        <v>276</v>
      </c>
    </row>
    <row r="6" spans="1:36" x14ac:dyDescent="0.25">
      <c r="A6" s="67" t="s">
        <v>172</v>
      </c>
      <c r="B6" s="68">
        <v>1381823.0230600999</v>
      </c>
      <c r="C6" s="68">
        <v>394658.95032203599</v>
      </c>
      <c r="D6" s="68">
        <v>533510.00059322</v>
      </c>
      <c r="E6" s="68">
        <v>453654.07214483898</v>
      </c>
      <c r="F6" s="68">
        <v>175516.77937585599</v>
      </c>
      <c r="G6" s="68">
        <v>110650.663920997</v>
      </c>
      <c r="H6" s="68">
        <v>64866.115454859399</v>
      </c>
      <c r="I6" s="68">
        <v>278137.292768983</v>
      </c>
      <c r="J6" s="68">
        <v>32159.3303708114</v>
      </c>
      <c r="K6" s="68">
        <v>245977.96239817099</v>
      </c>
      <c r="L6" s="68">
        <v>184009.01187181301</v>
      </c>
      <c r="M6" s="68">
        <v>156654.55889628601</v>
      </c>
      <c r="N6" s="68">
        <v>27354.4529755271</v>
      </c>
      <c r="O6" s="68">
        <v>1197814.0111882801</v>
      </c>
      <c r="P6" s="68">
        <v>771514.39201897103</v>
      </c>
      <c r="Q6" s="68">
        <v>426299.61916931102</v>
      </c>
      <c r="R6" s="68">
        <v>7367054.7855217699</v>
      </c>
      <c r="S6" s="521">
        <v>2003</v>
      </c>
      <c r="T6" s="511">
        <f t="shared" ref="T6:AJ6" si="0">AVERAGE(B6:B9)</f>
        <v>1430894.1230000025</v>
      </c>
      <c r="U6" s="511">
        <f t="shared" si="0"/>
        <v>401629.04200000025</v>
      </c>
      <c r="V6" s="511">
        <f t="shared" si="0"/>
        <v>543489.06899999978</v>
      </c>
      <c r="W6" s="511">
        <f t="shared" si="0"/>
        <v>485776.01200000045</v>
      </c>
      <c r="X6" s="511">
        <f t="shared" si="0"/>
        <v>177409.04399999999</v>
      </c>
      <c r="Y6" s="511">
        <f t="shared" si="0"/>
        <v>108551.95199999995</v>
      </c>
      <c r="Z6" s="511">
        <f t="shared" si="0"/>
        <v>68857.092000000004</v>
      </c>
      <c r="AA6" s="511">
        <f t="shared" si="0"/>
        <v>308366.96799999999</v>
      </c>
      <c r="AB6" s="511">
        <f t="shared" si="0"/>
        <v>39365.771000000001</v>
      </c>
      <c r="AC6" s="511">
        <f t="shared" si="0"/>
        <v>269001.19699999999</v>
      </c>
      <c r="AD6" s="511">
        <f t="shared" si="0"/>
        <v>289488.02400000027</v>
      </c>
      <c r="AE6" s="511">
        <f t="shared" si="0"/>
        <v>260372.89600000024</v>
      </c>
      <c r="AF6" s="511">
        <f t="shared" si="0"/>
        <v>29115.128000000026</v>
      </c>
      <c r="AG6" s="511">
        <f t="shared" si="0"/>
        <v>1141406.0990000002</v>
      </c>
      <c r="AH6" s="511">
        <f t="shared" si="0"/>
        <v>684745.21500000008</v>
      </c>
      <c r="AI6" s="511">
        <f t="shared" si="0"/>
        <v>456660.88400000025</v>
      </c>
      <c r="AJ6" s="511">
        <f t="shared" si="0"/>
        <v>7555803.3830000004</v>
      </c>
    </row>
    <row r="7" spans="1:36" x14ac:dyDescent="0.25">
      <c r="A7" s="67" t="s">
        <v>173</v>
      </c>
      <c r="B7" s="68">
        <v>1429146.4112800299</v>
      </c>
      <c r="C7" s="68">
        <v>409053.927161642</v>
      </c>
      <c r="D7" s="68">
        <v>550342.71807738498</v>
      </c>
      <c r="E7" s="68">
        <v>469749.76604100701</v>
      </c>
      <c r="F7" s="68">
        <v>167582.91063724601</v>
      </c>
      <c r="G7" s="68">
        <v>98596.336203025799</v>
      </c>
      <c r="H7" s="68">
        <v>68986.574434220398</v>
      </c>
      <c r="I7" s="68">
        <v>302166.85540375998</v>
      </c>
      <c r="J7" s="68">
        <v>36908.000677798802</v>
      </c>
      <c r="K7" s="68">
        <v>265258.85472596198</v>
      </c>
      <c r="L7" s="68">
        <v>256789.17192988499</v>
      </c>
      <c r="M7" s="68">
        <v>228797.277046173</v>
      </c>
      <c r="N7" s="68">
        <v>27991.894883712001</v>
      </c>
      <c r="O7" s="68">
        <v>1172357.2393501501</v>
      </c>
      <c r="P7" s="68">
        <v>730599.36819285399</v>
      </c>
      <c r="Q7" s="68">
        <v>441757.87115729501</v>
      </c>
      <c r="R7" s="68">
        <v>7539709.8415172594</v>
      </c>
      <c r="S7" s="521">
        <f>S6+1</f>
        <v>2004</v>
      </c>
      <c r="T7" s="511">
        <f t="shared" ref="T7:AJ7" si="1">AVERAGE(B10:B13)</f>
        <v>1545575.433</v>
      </c>
      <c r="U7" s="511">
        <f t="shared" si="1"/>
        <v>416452.89699999976</v>
      </c>
      <c r="V7" s="511">
        <f t="shared" si="1"/>
        <v>576799.72200000007</v>
      </c>
      <c r="W7" s="511">
        <f t="shared" si="1"/>
        <v>552322.81400000001</v>
      </c>
      <c r="X7" s="511">
        <f t="shared" si="1"/>
        <v>188199.17100000023</v>
      </c>
      <c r="Y7" s="511">
        <f t="shared" si="1"/>
        <v>115391.368</v>
      </c>
      <c r="Z7" s="511">
        <f t="shared" si="1"/>
        <v>72807.803</v>
      </c>
      <c r="AA7" s="511">
        <f t="shared" si="1"/>
        <v>364123.64300000004</v>
      </c>
      <c r="AB7" s="511">
        <f t="shared" si="1"/>
        <v>44078.237999999998</v>
      </c>
      <c r="AC7" s="511">
        <f t="shared" si="1"/>
        <v>320045.40500000003</v>
      </c>
      <c r="AD7" s="511">
        <f t="shared" si="1"/>
        <v>325675.77799999999</v>
      </c>
      <c r="AE7" s="511">
        <f t="shared" si="1"/>
        <v>292629.24100000004</v>
      </c>
      <c r="AF7" s="511">
        <f t="shared" si="1"/>
        <v>33046.536999999997</v>
      </c>
      <c r="AG7" s="511">
        <f t="shared" si="1"/>
        <v>1219899.6549999998</v>
      </c>
      <c r="AH7" s="511">
        <f t="shared" si="1"/>
        <v>700623.37799999991</v>
      </c>
      <c r="AI7" s="511">
        <f t="shared" si="1"/>
        <v>519276.27700000023</v>
      </c>
      <c r="AJ7" s="511">
        <f t="shared" si="1"/>
        <v>7862071.8342640232</v>
      </c>
    </row>
    <row r="8" spans="1:36" x14ac:dyDescent="0.25">
      <c r="A8" s="67" t="s">
        <v>174</v>
      </c>
      <c r="B8" s="68">
        <v>1433473.3797385001</v>
      </c>
      <c r="C8" s="68">
        <v>403288.45455967402</v>
      </c>
      <c r="D8" s="68">
        <v>548129.73921294999</v>
      </c>
      <c r="E8" s="68">
        <v>482055.18596587301</v>
      </c>
      <c r="F8" s="68">
        <v>177262.533664722</v>
      </c>
      <c r="G8" s="68">
        <v>107198.315796209</v>
      </c>
      <c r="H8" s="68">
        <v>70064.217868513093</v>
      </c>
      <c r="I8" s="68">
        <v>304792.65230115002</v>
      </c>
      <c r="J8" s="68">
        <v>39260.102423292999</v>
      </c>
      <c r="K8" s="68">
        <v>265532.54987785697</v>
      </c>
      <c r="L8" s="68">
        <v>280629.25402468699</v>
      </c>
      <c r="M8" s="68">
        <v>251720.165451651</v>
      </c>
      <c r="N8" s="68">
        <v>28909.088573035999</v>
      </c>
      <c r="O8" s="68">
        <v>1152844.1257138101</v>
      </c>
      <c r="P8" s="68">
        <v>699698.02832097304</v>
      </c>
      <c r="Q8" s="68">
        <v>453146.09739283699</v>
      </c>
      <c r="R8" s="68">
        <v>7535288.9356894</v>
      </c>
      <c r="S8" s="521">
        <f t="shared" ref="S8:S14" si="2">S7+1</f>
        <v>2005</v>
      </c>
      <c r="T8" s="511">
        <f t="shared" ref="T8:AJ8" si="3">AVERAGE(B14:B17)</f>
        <v>1660800.8060000001</v>
      </c>
      <c r="U8" s="511">
        <f t="shared" si="3"/>
        <v>426822.10699999996</v>
      </c>
      <c r="V8" s="511">
        <f t="shared" si="3"/>
        <v>607019.04400000023</v>
      </c>
      <c r="W8" s="511">
        <f t="shared" si="3"/>
        <v>626959.65499999991</v>
      </c>
      <c r="X8" s="511">
        <f t="shared" si="3"/>
        <v>203535.14200000002</v>
      </c>
      <c r="Y8" s="511">
        <f t="shared" si="3"/>
        <v>129344.60300000025</v>
      </c>
      <c r="Z8" s="511">
        <f t="shared" si="3"/>
        <v>74190.539000000004</v>
      </c>
      <c r="AA8" s="511">
        <f t="shared" si="3"/>
        <v>423424.51300000004</v>
      </c>
      <c r="AB8" s="511">
        <f t="shared" si="3"/>
        <v>56345.768000000025</v>
      </c>
      <c r="AC8" s="511">
        <f t="shared" si="3"/>
        <v>367078.745</v>
      </c>
      <c r="AD8" s="511">
        <f t="shared" si="3"/>
        <v>357684.60799999977</v>
      </c>
      <c r="AE8" s="511">
        <f t="shared" si="3"/>
        <v>313874.22499999998</v>
      </c>
      <c r="AF8" s="511">
        <f t="shared" si="3"/>
        <v>43810.383000000002</v>
      </c>
      <c r="AG8" s="511">
        <f t="shared" si="3"/>
        <v>1303116.1980000001</v>
      </c>
      <c r="AH8" s="511">
        <f t="shared" si="3"/>
        <v>719966.92599999998</v>
      </c>
      <c r="AI8" s="511">
        <f t="shared" si="3"/>
        <v>583149.272</v>
      </c>
      <c r="AJ8" s="511">
        <f t="shared" si="3"/>
        <v>8114085.2472508624</v>
      </c>
    </row>
    <row r="9" spans="1:36" x14ac:dyDescent="0.25">
      <c r="A9" s="67" t="s">
        <v>175</v>
      </c>
      <c r="B9" s="68">
        <v>1479133.6779213799</v>
      </c>
      <c r="C9" s="68">
        <v>399514.83595664898</v>
      </c>
      <c r="D9" s="68">
        <v>541973.81811644405</v>
      </c>
      <c r="E9" s="68">
        <v>537645.02384828299</v>
      </c>
      <c r="F9" s="68">
        <v>189273.95232217599</v>
      </c>
      <c r="G9" s="68">
        <v>117762.492079768</v>
      </c>
      <c r="H9" s="68">
        <v>71511.460242407105</v>
      </c>
      <c r="I9" s="68">
        <v>348371.07152610703</v>
      </c>
      <c r="J9" s="68">
        <v>49135.650528096798</v>
      </c>
      <c r="K9" s="68">
        <v>299235.42099801003</v>
      </c>
      <c r="L9" s="68">
        <v>436524.65817361599</v>
      </c>
      <c r="M9" s="68">
        <v>404319.58260589099</v>
      </c>
      <c r="N9" s="68">
        <v>32205.075567725002</v>
      </c>
      <c r="O9" s="68">
        <v>1042609.01974776</v>
      </c>
      <c r="P9" s="68">
        <v>537169.07146720204</v>
      </c>
      <c r="Q9" s="68">
        <v>505439.94828055799</v>
      </c>
      <c r="R9" s="68">
        <v>7781159.9692715704</v>
      </c>
      <c r="S9" s="521">
        <f t="shared" si="2"/>
        <v>2006</v>
      </c>
      <c r="T9" s="511">
        <f t="shared" ref="T9:AJ9" si="4">AVERAGE(B18:B21)</f>
        <v>1824934.6229999999</v>
      </c>
      <c r="U9" s="511">
        <f t="shared" si="4"/>
        <v>464869.49699999974</v>
      </c>
      <c r="V9" s="511">
        <f t="shared" si="4"/>
        <v>650829.28600000008</v>
      </c>
      <c r="W9" s="511">
        <f t="shared" si="4"/>
        <v>709235.84000000008</v>
      </c>
      <c r="X9" s="511">
        <f t="shared" si="4"/>
        <v>212204.86900000027</v>
      </c>
      <c r="Y9" s="511">
        <f t="shared" si="4"/>
        <v>132114.20600000001</v>
      </c>
      <c r="Z9" s="511">
        <f t="shared" si="4"/>
        <v>80090.66300000003</v>
      </c>
      <c r="AA9" s="511">
        <f t="shared" si="4"/>
        <v>497030.97100000002</v>
      </c>
      <c r="AB9" s="511">
        <f t="shared" si="4"/>
        <v>67644.509999999995</v>
      </c>
      <c r="AC9" s="511">
        <f t="shared" si="4"/>
        <v>429386.46100000024</v>
      </c>
      <c r="AD9" s="511">
        <f t="shared" si="4"/>
        <v>353779.85499999998</v>
      </c>
      <c r="AE9" s="511">
        <f t="shared" si="4"/>
        <v>322691.39599999995</v>
      </c>
      <c r="AF9" s="511">
        <f t="shared" si="4"/>
        <v>31088.459000000024</v>
      </c>
      <c r="AG9" s="511">
        <f t="shared" si="4"/>
        <v>1471154.7680000025</v>
      </c>
      <c r="AH9" s="511">
        <f t="shared" si="4"/>
        <v>793007.38700000022</v>
      </c>
      <c r="AI9" s="511">
        <f t="shared" si="4"/>
        <v>678147.38099999994</v>
      </c>
      <c r="AJ9" s="511">
        <f t="shared" si="4"/>
        <v>8531972.9585076887</v>
      </c>
    </row>
    <row r="10" spans="1:36" x14ac:dyDescent="0.25">
      <c r="A10" s="67" t="s">
        <v>184</v>
      </c>
      <c r="B10" s="68">
        <v>1452533.1578273401</v>
      </c>
      <c r="C10" s="68">
        <v>409022.76475252502</v>
      </c>
      <c r="D10" s="68">
        <v>555634.16242190904</v>
      </c>
      <c r="E10" s="68">
        <v>487876.23065290798</v>
      </c>
      <c r="F10" s="68">
        <v>171767.230237663</v>
      </c>
      <c r="G10" s="68">
        <v>104547.832979375</v>
      </c>
      <c r="H10" s="68">
        <v>67219.397258287499</v>
      </c>
      <c r="I10" s="68">
        <v>316109.000415246</v>
      </c>
      <c r="J10" s="68">
        <v>37657.539774805598</v>
      </c>
      <c r="K10" s="68">
        <v>278451.46064044</v>
      </c>
      <c r="L10" s="68">
        <v>227187.154428635</v>
      </c>
      <c r="M10" s="68">
        <v>198140.940895112</v>
      </c>
      <c r="N10" s="68">
        <v>29046.2135335237</v>
      </c>
      <c r="O10" s="68">
        <v>1225346.0033987099</v>
      </c>
      <c r="P10" s="68">
        <v>766515.986279323</v>
      </c>
      <c r="Q10" s="68">
        <v>458830.01711938501</v>
      </c>
      <c r="R10" s="68">
        <v>7620240.7738939505</v>
      </c>
      <c r="S10" s="521">
        <f t="shared" si="2"/>
        <v>2007</v>
      </c>
      <c r="T10" s="511">
        <f t="shared" ref="T10:AJ10" si="5">AVERAGE(B22:B25)</f>
        <v>1951619.456</v>
      </c>
      <c r="U10" s="511">
        <f t="shared" si="5"/>
        <v>480913.49400000024</v>
      </c>
      <c r="V10" s="511">
        <f t="shared" si="5"/>
        <v>689142.94900000002</v>
      </c>
      <c r="W10" s="511">
        <f t="shared" si="5"/>
        <v>781563.01300000004</v>
      </c>
      <c r="X10" s="511">
        <f t="shared" si="5"/>
        <v>226163.726</v>
      </c>
      <c r="Y10" s="511">
        <f t="shared" si="5"/>
        <v>145941.33000000025</v>
      </c>
      <c r="Z10" s="511">
        <f t="shared" si="5"/>
        <v>80222.396000000008</v>
      </c>
      <c r="AA10" s="511">
        <f t="shared" si="5"/>
        <v>555399.28700000001</v>
      </c>
      <c r="AB10" s="511">
        <f t="shared" si="5"/>
        <v>86464.203000000081</v>
      </c>
      <c r="AC10" s="511">
        <f t="shared" si="5"/>
        <v>468935.08400000003</v>
      </c>
      <c r="AD10" s="511">
        <f t="shared" si="5"/>
        <v>395280.21700000024</v>
      </c>
      <c r="AE10" s="511">
        <f t="shared" si="5"/>
        <v>358955.29600000026</v>
      </c>
      <c r="AF10" s="511">
        <f t="shared" si="5"/>
        <v>36324.921000000002</v>
      </c>
      <c r="AG10" s="511">
        <f t="shared" si="5"/>
        <v>1556339.2390000001</v>
      </c>
      <c r="AH10" s="511">
        <f t="shared" si="5"/>
        <v>811101.14700000023</v>
      </c>
      <c r="AI10" s="511">
        <f t="shared" si="5"/>
        <v>745238.09199999995</v>
      </c>
      <c r="AJ10" s="511">
        <f t="shared" si="5"/>
        <v>8810136.3341253437</v>
      </c>
    </row>
    <row r="11" spans="1:36" x14ac:dyDescent="0.25">
      <c r="A11" s="67" t="s">
        <v>185</v>
      </c>
      <c r="B11" s="68">
        <v>1502086.7170136201</v>
      </c>
      <c r="C11" s="68">
        <v>411502.07202753</v>
      </c>
      <c r="D11" s="68">
        <v>565855.64102035295</v>
      </c>
      <c r="E11" s="68">
        <v>524729.003965738</v>
      </c>
      <c r="F11" s="68">
        <v>174429.555989285</v>
      </c>
      <c r="G11" s="68">
        <v>102799.43313963</v>
      </c>
      <c r="H11" s="68">
        <v>71630.122849655207</v>
      </c>
      <c r="I11" s="68">
        <v>350299.44797645201</v>
      </c>
      <c r="J11" s="68">
        <v>41442.7114988213</v>
      </c>
      <c r="K11" s="68">
        <v>308856.73647763103</v>
      </c>
      <c r="L11" s="68">
        <v>283653.54329919798</v>
      </c>
      <c r="M11" s="68">
        <v>252620.884699649</v>
      </c>
      <c r="N11" s="68">
        <v>31032.6585995489</v>
      </c>
      <c r="O11" s="68">
        <v>1218433.1737144201</v>
      </c>
      <c r="P11" s="68">
        <v>724736.82834823395</v>
      </c>
      <c r="Q11" s="68">
        <v>493696.34536618902</v>
      </c>
      <c r="R11" s="68">
        <v>7823406.1201192103</v>
      </c>
      <c r="S11" s="521">
        <f t="shared" si="2"/>
        <v>2008</v>
      </c>
      <c r="T11" s="511">
        <f t="shared" ref="T11:AJ11" si="6">AVERAGE(B26:B29)</f>
        <v>2058109.6800000025</v>
      </c>
      <c r="U11" s="511">
        <f t="shared" si="6"/>
        <v>483422.24199999997</v>
      </c>
      <c r="V11" s="511">
        <f t="shared" si="6"/>
        <v>735856.03200000036</v>
      </c>
      <c r="W11" s="511">
        <f t="shared" si="6"/>
        <v>838831.40599999996</v>
      </c>
      <c r="X11" s="511">
        <f t="shared" si="6"/>
        <v>237880.24400000027</v>
      </c>
      <c r="Y11" s="511">
        <f t="shared" si="6"/>
        <v>156636.853</v>
      </c>
      <c r="Z11" s="511">
        <f t="shared" si="6"/>
        <v>81243.391000000061</v>
      </c>
      <c r="AA11" s="511">
        <f t="shared" si="6"/>
        <v>600951.16200000024</v>
      </c>
      <c r="AB11" s="511">
        <f t="shared" si="6"/>
        <v>92069.895000000048</v>
      </c>
      <c r="AC11" s="511">
        <f t="shared" si="6"/>
        <v>508881.26699999976</v>
      </c>
      <c r="AD11" s="511">
        <f t="shared" si="6"/>
        <v>475624.35400000005</v>
      </c>
      <c r="AE11" s="511">
        <f t="shared" si="6"/>
        <v>421309.51699999976</v>
      </c>
      <c r="AF11" s="511">
        <f t="shared" si="6"/>
        <v>54314.837</v>
      </c>
      <c r="AG11" s="511">
        <f t="shared" si="6"/>
        <v>1582485.3260000001</v>
      </c>
      <c r="AH11" s="511">
        <f t="shared" si="6"/>
        <v>797968.75700000022</v>
      </c>
      <c r="AI11" s="511">
        <f t="shared" si="6"/>
        <v>784516.56900000013</v>
      </c>
      <c r="AJ11" s="511">
        <f t="shared" si="6"/>
        <v>8915030.2162431572</v>
      </c>
    </row>
    <row r="12" spans="1:36" x14ac:dyDescent="0.25">
      <c r="A12" s="67" t="s">
        <v>186</v>
      </c>
      <c r="B12" s="68">
        <v>1561483.5497270101</v>
      </c>
      <c r="C12" s="68">
        <v>422383.68810784002</v>
      </c>
      <c r="D12" s="68">
        <v>586494.05409371795</v>
      </c>
      <c r="E12" s="68">
        <v>552605.80752544897</v>
      </c>
      <c r="F12" s="68">
        <v>186278.050321271</v>
      </c>
      <c r="G12" s="68">
        <v>111610.5468921</v>
      </c>
      <c r="H12" s="68">
        <v>74667.503429170203</v>
      </c>
      <c r="I12" s="68">
        <v>366327.75720417901</v>
      </c>
      <c r="J12" s="68">
        <v>37370.208706461701</v>
      </c>
      <c r="K12" s="68">
        <v>328957.54849771701</v>
      </c>
      <c r="L12" s="68">
        <v>307758.59514078998</v>
      </c>
      <c r="M12" s="68">
        <v>274505.29121365899</v>
      </c>
      <c r="N12" s="68">
        <v>33253.303927130997</v>
      </c>
      <c r="O12" s="68">
        <v>1253724.95458622</v>
      </c>
      <c r="P12" s="68">
        <v>734372.45098789898</v>
      </c>
      <c r="Q12" s="68">
        <v>519352.50359831803</v>
      </c>
      <c r="R12" s="68">
        <v>7871312.1770717697</v>
      </c>
      <c r="S12" s="521">
        <f t="shared" si="2"/>
        <v>2009</v>
      </c>
      <c r="T12" s="511">
        <f t="shared" ref="T12:AJ12" si="7">AVERAGE(B30:B33)</f>
        <v>1815900.466</v>
      </c>
      <c r="U12" s="511">
        <f t="shared" si="7"/>
        <v>403439.31500000024</v>
      </c>
      <c r="V12" s="511">
        <f t="shared" si="7"/>
        <v>739038.40599999996</v>
      </c>
      <c r="W12" s="511">
        <f t="shared" si="7"/>
        <v>673422.74499999988</v>
      </c>
      <c r="X12" s="511">
        <f t="shared" si="7"/>
        <v>187583.16999999998</v>
      </c>
      <c r="Y12" s="511">
        <f t="shared" si="7"/>
        <v>114959.44800000018</v>
      </c>
      <c r="Z12" s="511">
        <f t="shared" si="7"/>
        <v>72623.72199999998</v>
      </c>
      <c r="AA12" s="511">
        <f t="shared" si="7"/>
        <v>485839.57500000007</v>
      </c>
      <c r="AB12" s="511">
        <f t="shared" si="7"/>
        <v>58810.364000000001</v>
      </c>
      <c r="AC12" s="511">
        <f t="shared" si="7"/>
        <v>427029.21100000001</v>
      </c>
      <c r="AD12" s="511">
        <f t="shared" si="7"/>
        <v>497215.505</v>
      </c>
      <c r="AE12" s="511">
        <f t="shared" si="7"/>
        <v>457669.72400000005</v>
      </c>
      <c r="AF12" s="511">
        <f t="shared" si="7"/>
        <v>39545.780999999974</v>
      </c>
      <c r="AG12" s="511">
        <f t="shared" si="7"/>
        <v>1318684.9609999999</v>
      </c>
      <c r="AH12" s="511">
        <f t="shared" si="7"/>
        <v>684807.99699999986</v>
      </c>
      <c r="AI12" s="511">
        <f t="shared" si="7"/>
        <v>633876.96400000004</v>
      </c>
      <c r="AJ12" s="511">
        <f t="shared" si="7"/>
        <v>8384234.5771717122</v>
      </c>
    </row>
    <row r="13" spans="1:36" x14ac:dyDescent="0.25">
      <c r="A13" s="67" t="s">
        <v>187</v>
      </c>
      <c r="B13" s="68">
        <v>1666198.3074320301</v>
      </c>
      <c r="C13" s="68">
        <v>422903.06311210402</v>
      </c>
      <c r="D13" s="68">
        <v>599215.03046401998</v>
      </c>
      <c r="E13" s="68">
        <v>644080.21385590499</v>
      </c>
      <c r="F13" s="68">
        <v>220321.847451782</v>
      </c>
      <c r="G13" s="68">
        <v>142607.65898889501</v>
      </c>
      <c r="H13" s="68">
        <v>77714.188462887105</v>
      </c>
      <c r="I13" s="68">
        <v>423758.36640412302</v>
      </c>
      <c r="J13" s="68">
        <v>59842.492019911399</v>
      </c>
      <c r="K13" s="68">
        <v>363915.87438421202</v>
      </c>
      <c r="L13" s="68">
        <v>484103.81913137698</v>
      </c>
      <c r="M13" s="68">
        <v>445249.84719157999</v>
      </c>
      <c r="N13" s="68">
        <v>38853.9719397964</v>
      </c>
      <c r="O13" s="68">
        <v>1182094.4883006499</v>
      </c>
      <c r="P13" s="68">
        <v>576868.24638454395</v>
      </c>
      <c r="Q13" s="68">
        <v>605226.24191610899</v>
      </c>
      <c r="R13" s="68">
        <v>8133328.2659711596</v>
      </c>
      <c r="S13" s="521">
        <f t="shared" si="2"/>
        <v>2010</v>
      </c>
      <c r="T13" s="511">
        <f t="shared" ref="T13:AJ13" si="8">AVERAGE(B34:B37)</f>
        <v>1929377.2750000001</v>
      </c>
      <c r="U13" s="511">
        <f t="shared" si="8"/>
        <v>402653.59800000023</v>
      </c>
      <c r="V13" s="511">
        <f t="shared" si="8"/>
        <v>738585.81900000013</v>
      </c>
      <c r="W13" s="511">
        <f t="shared" si="8"/>
        <v>788137.85800000001</v>
      </c>
      <c r="X13" s="511">
        <f t="shared" si="8"/>
        <v>212976.66599999976</v>
      </c>
      <c r="Y13" s="511">
        <f t="shared" si="8"/>
        <v>133712.402</v>
      </c>
      <c r="Z13" s="511">
        <f t="shared" si="8"/>
        <v>79264.263999999996</v>
      </c>
      <c r="AA13" s="511">
        <f t="shared" si="8"/>
        <v>575161.19200000004</v>
      </c>
      <c r="AB13" s="511">
        <f t="shared" si="8"/>
        <v>67276.769</v>
      </c>
      <c r="AC13" s="511">
        <f t="shared" si="8"/>
        <v>507884.42299999972</v>
      </c>
      <c r="AD13" s="511">
        <f t="shared" si="8"/>
        <v>528775.72600000026</v>
      </c>
      <c r="AE13" s="511">
        <f t="shared" si="8"/>
        <v>474377.34299999999</v>
      </c>
      <c r="AF13" s="511">
        <f t="shared" si="8"/>
        <v>54398.382999999994</v>
      </c>
      <c r="AG13" s="511">
        <f t="shared" si="8"/>
        <v>1400601.5490000001</v>
      </c>
      <c r="AH13" s="511">
        <f t="shared" si="8"/>
        <v>666862.07399999967</v>
      </c>
      <c r="AI13" s="511">
        <f t="shared" si="8"/>
        <v>733739.47500000033</v>
      </c>
      <c r="AJ13" s="511">
        <f t="shared" si="8"/>
        <v>8848081.8854166437</v>
      </c>
    </row>
    <row r="14" spans="1:36" x14ac:dyDescent="0.25">
      <c r="A14" s="67" t="s">
        <v>196</v>
      </c>
      <c r="B14" s="68">
        <v>1528973.28817749</v>
      </c>
      <c r="C14" s="68">
        <v>401293.86195633002</v>
      </c>
      <c r="D14" s="68">
        <v>570006.422477555</v>
      </c>
      <c r="E14" s="68">
        <v>557673.00374360802</v>
      </c>
      <c r="F14" s="68">
        <v>183925.72101510901</v>
      </c>
      <c r="G14" s="68">
        <v>114997.565914394</v>
      </c>
      <c r="H14" s="68">
        <v>68928.155100715303</v>
      </c>
      <c r="I14" s="68">
        <v>373747.28272849898</v>
      </c>
      <c r="J14" s="68">
        <v>47124.314007719797</v>
      </c>
      <c r="K14" s="68">
        <v>326622.968720779</v>
      </c>
      <c r="L14" s="68">
        <v>249079.345129516</v>
      </c>
      <c r="M14" s="68">
        <v>210154.391068053</v>
      </c>
      <c r="N14" s="68">
        <v>38924.954061463097</v>
      </c>
      <c r="O14" s="68">
        <v>1279893.9430479801</v>
      </c>
      <c r="P14" s="68">
        <v>761145.893365831</v>
      </c>
      <c r="Q14" s="68">
        <v>518748.04968214501</v>
      </c>
      <c r="R14" s="68">
        <v>7773366.4539587498</v>
      </c>
      <c r="S14" s="521">
        <f t="shared" si="2"/>
        <v>2011</v>
      </c>
      <c r="T14" s="511">
        <f t="shared" ref="T14:AJ14" si="9">AVERAGE(B38:B41)</f>
        <v>2100308.1734312102</v>
      </c>
      <c r="U14" s="511">
        <f t="shared" si="9"/>
        <v>421318.79541297402</v>
      </c>
      <c r="V14" s="511">
        <f t="shared" si="9"/>
        <v>763519.38594120427</v>
      </c>
      <c r="W14" s="511">
        <f t="shared" si="9"/>
        <v>915469.99207703141</v>
      </c>
      <c r="X14" s="511">
        <f t="shared" si="9"/>
        <v>243680.05434240226</v>
      </c>
      <c r="Y14" s="511">
        <f t="shared" si="9"/>
        <v>157527.65615726</v>
      </c>
      <c r="Z14" s="511">
        <f t="shared" si="9"/>
        <v>86152.398185142025</v>
      </c>
      <c r="AA14" s="511">
        <f t="shared" si="9"/>
        <v>671789.93773462856</v>
      </c>
      <c r="AB14" s="511">
        <f t="shared" si="9"/>
        <v>75613.119651067653</v>
      </c>
      <c r="AC14" s="511">
        <f t="shared" si="9"/>
        <v>596176.81808356103</v>
      </c>
      <c r="AD14" s="511">
        <f t="shared" si="9"/>
        <v>524553.03478452272</v>
      </c>
      <c r="AE14" s="511">
        <f t="shared" si="9"/>
        <v>466397.88534675702</v>
      </c>
      <c r="AF14" s="511">
        <f t="shared" si="9"/>
        <v>58155.149437765882</v>
      </c>
      <c r="AG14" s="511">
        <f t="shared" si="9"/>
        <v>1575755.1386466851</v>
      </c>
      <c r="AH14" s="511">
        <f t="shared" si="9"/>
        <v>718440.2960074211</v>
      </c>
      <c r="AI14" s="511">
        <f t="shared" si="9"/>
        <v>857314.84263926558</v>
      </c>
      <c r="AJ14" s="511">
        <f t="shared" si="9"/>
        <v>9194096.2036642525</v>
      </c>
    </row>
    <row r="15" spans="1:36" x14ac:dyDescent="0.25">
      <c r="A15" s="67" t="s">
        <v>197</v>
      </c>
      <c r="B15" s="68">
        <v>1644358.99939539</v>
      </c>
      <c r="C15" s="68">
        <v>434913.66968250001</v>
      </c>
      <c r="D15" s="68">
        <v>618007.12182471005</v>
      </c>
      <c r="E15" s="68">
        <v>591438.20788818097</v>
      </c>
      <c r="F15" s="68">
        <v>188829.29263872601</v>
      </c>
      <c r="G15" s="68">
        <v>117252.343295193</v>
      </c>
      <c r="H15" s="68">
        <v>71576.949343533401</v>
      </c>
      <c r="I15" s="68">
        <v>402608.91524945502</v>
      </c>
      <c r="J15" s="68">
        <v>53398.3826100562</v>
      </c>
      <c r="K15" s="68">
        <v>349210.532639399</v>
      </c>
      <c r="L15" s="68">
        <v>313867.546632157</v>
      </c>
      <c r="M15" s="68">
        <v>272590.26436941797</v>
      </c>
      <c r="N15" s="68">
        <v>41277.282262739202</v>
      </c>
      <c r="O15" s="68">
        <v>1330491.4527632301</v>
      </c>
      <c r="P15" s="68">
        <v>780330.52713779197</v>
      </c>
      <c r="Q15" s="68">
        <v>550160.92562544195</v>
      </c>
      <c r="R15" s="68">
        <v>8117394.7584876502</v>
      </c>
      <c r="S15" s="521" t="s">
        <v>369</v>
      </c>
      <c r="T15" s="511">
        <f>B42</f>
        <v>2143475.6717379699</v>
      </c>
      <c r="U15" s="511">
        <f t="shared" ref="U15:AJ15" si="10">C42</f>
        <v>430226.93197976798</v>
      </c>
      <c r="V15" s="511">
        <f t="shared" si="10"/>
        <v>793594.88048077398</v>
      </c>
      <c r="W15" s="511">
        <f t="shared" si="10"/>
        <v>919653.85927743197</v>
      </c>
      <c r="X15" s="511">
        <f t="shared" si="10"/>
        <v>251796.523388409</v>
      </c>
      <c r="Y15" s="511">
        <f t="shared" si="10"/>
        <v>164515.60361679699</v>
      </c>
      <c r="Z15" s="511">
        <f t="shared" si="10"/>
        <v>87280.9197716122</v>
      </c>
      <c r="AA15" s="511">
        <f t="shared" si="10"/>
        <v>667857.33588902303</v>
      </c>
      <c r="AB15" s="511">
        <f t="shared" si="10"/>
        <v>75081.755876308205</v>
      </c>
      <c r="AC15" s="511">
        <f t="shared" si="10"/>
        <v>592775.58001271496</v>
      </c>
      <c r="AD15" s="511">
        <f t="shared" si="10"/>
        <v>414367.95468917099</v>
      </c>
      <c r="AE15" s="511">
        <f t="shared" si="10"/>
        <v>353446.95439349901</v>
      </c>
      <c r="AF15" s="511">
        <f t="shared" si="10"/>
        <v>60921.0002956713</v>
      </c>
      <c r="AG15" s="511">
        <f t="shared" si="10"/>
        <v>1729107.7170488001</v>
      </c>
      <c r="AH15" s="511">
        <f t="shared" si="10"/>
        <v>870374.85806704301</v>
      </c>
      <c r="AI15" s="511">
        <f t="shared" si="10"/>
        <v>858732.85898176103</v>
      </c>
      <c r="AJ15" s="511">
        <f t="shared" si="10"/>
        <v>9197708.9780209996</v>
      </c>
    </row>
    <row r="16" spans="1:36" x14ac:dyDescent="0.25">
      <c r="A16" s="67" t="s">
        <v>198</v>
      </c>
      <c r="B16" s="68">
        <v>1680480.0640199799</v>
      </c>
      <c r="C16" s="68">
        <v>430610.652481834</v>
      </c>
      <c r="D16" s="68">
        <v>615040.36693088303</v>
      </c>
      <c r="E16" s="68">
        <v>634829.04460725898</v>
      </c>
      <c r="F16" s="68">
        <v>206162.00155076099</v>
      </c>
      <c r="G16" s="68">
        <v>129460.34311213301</v>
      </c>
      <c r="H16" s="68">
        <v>76701.658438628205</v>
      </c>
      <c r="I16" s="68">
        <v>428667.04305649799</v>
      </c>
      <c r="J16" s="68">
        <v>55535.377190601801</v>
      </c>
      <c r="K16" s="68">
        <v>373131.66586589598</v>
      </c>
      <c r="L16" s="68">
        <v>348676.44628406398</v>
      </c>
      <c r="M16" s="68">
        <v>304446.23556203599</v>
      </c>
      <c r="N16" s="68">
        <v>44230.210722027899</v>
      </c>
      <c r="O16" s="68">
        <v>1331803.61773591</v>
      </c>
      <c r="P16" s="68">
        <v>741204.78385068104</v>
      </c>
      <c r="Q16" s="68">
        <v>590598.83388523106</v>
      </c>
      <c r="R16" s="68">
        <v>8141690.3523035198</v>
      </c>
      <c r="S16" s="521" t="s">
        <v>370</v>
      </c>
      <c r="T16" s="511">
        <f>B43</f>
        <v>2205063.47449783</v>
      </c>
      <c r="U16" s="511">
        <f t="shared" ref="U16:AJ16" si="11">C43</f>
        <v>441249.49658944301</v>
      </c>
      <c r="V16" s="511">
        <f t="shared" si="11"/>
        <v>814465.51274200098</v>
      </c>
      <c r="W16" s="511">
        <f t="shared" si="11"/>
        <v>949348.46516638796</v>
      </c>
      <c r="X16" s="511">
        <f t="shared" si="11"/>
        <v>249933.35196052599</v>
      </c>
      <c r="Y16" s="511">
        <f t="shared" si="11"/>
        <v>168404.23438120901</v>
      </c>
      <c r="Z16" s="511">
        <f t="shared" si="11"/>
        <v>81529.117579316793</v>
      </c>
      <c r="AA16" s="511">
        <f t="shared" si="11"/>
        <v>699415.11320586305</v>
      </c>
      <c r="AB16" s="511">
        <f t="shared" si="11"/>
        <v>78279.911292522607</v>
      </c>
      <c r="AC16" s="511">
        <f t="shared" si="11"/>
        <v>621135.20191334002</v>
      </c>
      <c r="AD16" s="511">
        <f t="shared" si="11"/>
        <v>467129.39537916699</v>
      </c>
      <c r="AE16" s="511">
        <f t="shared" si="11"/>
        <v>404166.818741353</v>
      </c>
      <c r="AF16" s="511">
        <f t="shared" si="11"/>
        <v>62962.576637814404</v>
      </c>
      <c r="AG16" s="511">
        <f t="shared" si="11"/>
        <v>1737934.07911867</v>
      </c>
      <c r="AH16" s="511">
        <f t="shared" si="11"/>
        <v>851548.19059009105</v>
      </c>
      <c r="AI16" s="511">
        <f t="shared" si="11"/>
        <v>886385.88852857403</v>
      </c>
      <c r="AJ16" s="511">
        <f t="shared" si="11"/>
        <v>9446170.19491194</v>
      </c>
    </row>
    <row r="17" spans="1:33" ht="18.75" x14ac:dyDescent="0.25">
      <c r="A17" s="67" t="s">
        <v>199</v>
      </c>
      <c r="B17" s="68">
        <v>1789390.87240714</v>
      </c>
      <c r="C17" s="68">
        <v>440470.24387933599</v>
      </c>
      <c r="D17" s="68">
        <v>625022.26476685295</v>
      </c>
      <c r="E17" s="68">
        <v>723898.36376095202</v>
      </c>
      <c r="F17" s="68">
        <v>235223.55279540399</v>
      </c>
      <c r="G17" s="68">
        <v>155668.15967828099</v>
      </c>
      <c r="H17" s="68">
        <v>79555.393117123094</v>
      </c>
      <c r="I17" s="68">
        <v>488674.81096554798</v>
      </c>
      <c r="J17" s="68">
        <v>69324.998191622304</v>
      </c>
      <c r="K17" s="68">
        <v>419349.81277392601</v>
      </c>
      <c r="L17" s="68">
        <v>519115.09395426197</v>
      </c>
      <c r="M17" s="68">
        <v>468306.00900049298</v>
      </c>
      <c r="N17" s="68">
        <v>50809.084953769801</v>
      </c>
      <c r="O17" s="68">
        <v>1270275.77845288</v>
      </c>
      <c r="P17" s="68">
        <v>597186.49964569602</v>
      </c>
      <c r="Q17" s="68">
        <v>673089.27880718198</v>
      </c>
      <c r="R17" s="68">
        <v>8423889.4242535289</v>
      </c>
      <c r="S17" s="288" t="s">
        <v>129</v>
      </c>
    </row>
    <row r="18" spans="1:33" x14ac:dyDescent="0.25">
      <c r="A18" s="67" t="s">
        <v>208</v>
      </c>
      <c r="B18" s="68">
        <v>1724303.8321489601</v>
      </c>
      <c r="C18" s="68">
        <v>446596.45923071599</v>
      </c>
      <c r="D18" s="68">
        <v>628414.01012014097</v>
      </c>
      <c r="E18" s="68">
        <v>649293.36279810197</v>
      </c>
      <c r="F18" s="68">
        <v>201825.092926274</v>
      </c>
      <c r="G18" s="68">
        <v>126027.254506029</v>
      </c>
      <c r="H18" s="68">
        <v>75797.838420244705</v>
      </c>
      <c r="I18" s="68">
        <v>447468.26987182797</v>
      </c>
      <c r="J18" s="68">
        <v>53125.835660477802</v>
      </c>
      <c r="K18" s="68">
        <v>394342.43421134999</v>
      </c>
      <c r="L18" s="68">
        <v>291866.60481443402</v>
      </c>
      <c r="M18" s="68">
        <v>263330.98123031098</v>
      </c>
      <c r="N18" s="68">
        <v>28535.623584123401</v>
      </c>
      <c r="O18" s="68">
        <v>1432437.2273345301</v>
      </c>
      <c r="P18" s="68">
        <v>811679.48812054703</v>
      </c>
      <c r="Q18" s="68">
        <v>620757.73921397899</v>
      </c>
      <c r="R18" s="68">
        <v>8251804.4718841892</v>
      </c>
      <c r="S18" s="283" t="s">
        <v>1191</v>
      </c>
      <c r="AA18" s="319"/>
      <c r="AB18" s="319"/>
      <c r="AC18" s="319"/>
      <c r="AD18" s="319"/>
      <c r="AE18" s="319"/>
      <c r="AF18" s="319"/>
      <c r="AG18" s="319"/>
    </row>
    <row r="19" spans="1:33" x14ac:dyDescent="0.25">
      <c r="A19" s="67" t="s">
        <v>209</v>
      </c>
      <c r="B19" s="68">
        <v>1805368.9469269</v>
      </c>
      <c r="C19" s="68">
        <v>473122.67785474</v>
      </c>
      <c r="D19" s="68">
        <v>660687.10360214696</v>
      </c>
      <c r="E19" s="68">
        <v>671559.16547001596</v>
      </c>
      <c r="F19" s="68">
        <v>190405.35390798701</v>
      </c>
      <c r="G19" s="68">
        <v>113955.54811572901</v>
      </c>
      <c r="H19" s="68">
        <v>76449.805792257801</v>
      </c>
      <c r="I19" s="68">
        <v>481153.811562029</v>
      </c>
      <c r="J19" s="68">
        <v>59302.306428502299</v>
      </c>
      <c r="K19" s="68">
        <v>421851.50513352698</v>
      </c>
      <c r="L19" s="68">
        <v>320526.63698748703</v>
      </c>
      <c r="M19" s="68">
        <v>291224.98269254097</v>
      </c>
      <c r="N19" s="68">
        <v>29301.6542949453</v>
      </c>
      <c r="O19" s="68">
        <v>1484842.3099394201</v>
      </c>
      <c r="P19" s="68">
        <v>842584.798764345</v>
      </c>
      <c r="Q19" s="68">
        <v>642257.51117506996</v>
      </c>
      <c r="R19" s="68">
        <v>8546680.3391337693</v>
      </c>
      <c r="S19" s="371" t="s">
        <v>432</v>
      </c>
      <c r="T19" s="372"/>
      <c r="U19" s="372"/>
      <c r="V19" s="372"/>
      <c r="W19" s="372"/>
      <c r="X19" s="372"/>
      <c r="Y19" s="372"/>
      <c r="Z19" s="372"/>
      <c r="AA19" s="319"/>
      <c r="AB19" s="67"/>
      <c r="AC19" s="67"/>
      <c r="AD19" s="319"/>
      <c r="AE19" s="319"/>
      <c r="AF19" s="319"/>
      <c r="AG19" s="319"/>
    </row>
    <row r="20" spans="1:33" x14ac:dyDescent="0.25">
      <c r="A20" s="67" t="s">
        <v>210</v>
      </c>
      <c r="B20" s="68">
        <v>1824437.91540329</v>
      </c>
      <c r="C20" s="68">
        <v>466661.28938891803</v>
      </c>
      <c r="D20" s="68">
        <v>651106.32404295704</v>
      </c>
      <c r="E20" s="68">
        <v>706670.30197141401</v>
      </c>
      <c r="F20" s="68">
        <v>209113.57743970701</v>
      </c>
      <c r="G20" s="68">
        <v>123572.570946676</v>
      </c>
      <c r="H20" s="68">
        <v>85541.006493031105</v>
      </c>
      <c r="I20" s="68">
        <v>497556.724531707</v>
      </c>
      <c r="J20" s="68">
        <v>59802.3702402009</v>
      </c>
      <c r="K20" s="68">
        <v>437754.35429150698</v>
      </c>
      <c r="L20" s="68">
        <v>354605.93039811798</v>
      </c>
      <c r="M20" s="68">
        <v>323562.20359415101</v>
      </c>
      <c r="N20" s="68">
        <v>31043.726803967202</v>
      </c>
      <c r="O20" s="68">
        <v>1469831.9850051701</v>
      </c>
      <c r="P20" s="68">
        <v>794205.40983772499</v>
      </c>
      <c r="Q20" s="68">
        <v>675626.57516744698</v>
      </c>
      <c r="R20" s="68">
        <v>8563585.0459383409</v>
      </c>
      <c r="S20" s="675" t="s">
        <v>311</v>
      </c>
      <c r="T20" s="675" t="s">
        <v>433</v>
      </c>
      <c r="U20" s="679" t="s">
        <v>355</v>
      </c>
      <c r="V20" s="679"/>
      <c r="W20" s="679" t="s">
        <v>40</v>
      </c>
      <c r="X20" s="679"/>
      <c r="Y20" s="679" t="s">
        <v>425</v>
      </c>
      <c r="Z20" s="679"/>
      <c r="AA20" s="319"/>
      <c r="AB20" s="373"/>
      <c r="AC20" s="373"/>
      <c r="AD20" s="319"/>
      <c r="AE20" s="319"/>
      <c r="AF20" s="319"/>
      <c r="AG20" s="319"/>
    </row>
    <row r="21" spans="1:33" x14ac:dyDescent="0.25">
      <c r="A21" s="67" t="s">
        <v>211</v>
      </c>
      <c r="B21" s="68">
        <v>1945627.7975208501</v>
      </c>
      <c r="C21" s="68">
        <v>473097.561525625</v>
      </c>
      <c r="D21" s="68">
        <v>663109.70623475499</v>
      </c>
      <c r="E21" s="68">
        <v>809420.52976046805</v>
      </c>
      <c r="F21" s="68">
        <v>247475.451726033</v>
      </c>
      <c r="G21" s="68">
        <v>164901.45043156599</v>
      </c>
      <c r="H21" s="68">
        <v>82574.001294466507</v>
      </c>
      <c r="I21" s="68">
        <v>561945.07803443598</v>
      </c>
      <c r="J21" s="68">
        <v>98347.527670819007</v>
      </c>
      <c r="K21" s="68">
        <v>463597.55036361702</v>
      </c>
      <c r="L21" s="68">
        <v>448120.24779996101</v>
      </c>
      <c r="M21" s="68">
        <v>412647.41648299701</v>
      </c>
      <c r="N21" s="68">
        <v>35472.831316964199</v>
      </c>
      <c r="O21" s="68">
        <v>1497507.5497208899</v>
      </c>
      <c r="P21" s="68">
        <v>723559.85127738398</v>
      </c>
      <c r="Q21" s="68">
        <v>773947.69844350405</v>
      </c>
      <c r="R21" s="68">
        <v>8765821.9770744499</v>
      </c>
      <c r="S21" s="676"/>
      <c r="T21" s="676"/>
      <c r="U21" s="374" t="s">
        <v>430</v>
      </c>
      <c r="V21" s="374" t="s">
        <v>429</v>
      </c>
      <c r="W21" s="374" t="s">
        <v>426</v>
      </c>
      <c r="X21" s="374" t="s">
        <v>427</v>
      </c>
      <c r="Y21" s="374" t="s">
        <v>428</v>
      </c>
      <c r="Z21" s="374" t="s">
        <v>984</v>
      </c>
      <c r="AA21" s="319"/>
      <c r="AB21" s="51"/>
      <c r="AC21" s="51"/>
      <c r="AD21" s="319"/>
      <c r="AE21" s="319"/>
      <c r="AF21" s="319"/>
      <c r="AG21" s="319"/>
    </row>
    <row r="22" spans="1:33" x14ac:dyDescent="0.25">
      <c r="A22" s="67" t="s">
        <v>220</v>
      </c>
      <c r="B22" s="68">
        <v>1860035.5728168001</v>
      </c>
      <c r="C22" s="68">
        <v>469247.211651619</v>
      </c>
      <c r="D22" s="68">
        <v>668621.26643124502</v>
      </c>
      <c r="E22" s="68">
        <v>722167.09473393601</v>
      </c>
      <c r="F22" s="68">
        <v>221685.495152274</v>
      </c>
      <c r="G22" s="68">
        <v>144966.61896772601</v>
      </c>
      <c r="H22" s="68">
        <v>76718.876184548106</v>
      </c>
      <c r="I22" s="68">
        <v>500481.59958166198</v>
      </c>
      <c r="J22" s="68">
        <v>65858.005264140796</v>
      </c>
      <c r="K22" s="68">
        <v>434623.59431752103</v>
      </c>
      <c r="L22" s="68">
        <v>284320.15394336497</v>
      </c>
      <c r="M22" s="68">
        <v>250576.287771634</v>
      </c>
      <c r="N22" s="68">
        <v>33743.866171731301</v>
      </c>
      <c r="O22" s="68">
        <v>1575715.41887343</v>
      </c>
      <c r="P22" s="68">
        <v>887292.19031123002</v>
      </c>
      <c r="Q22" s="68">
        <v>688423.22856220498</v>
      </c>
      <c r="R22" s="68">
        <v>8504029.0842248499</v>
      </c>
      <c r="S22" s="372"/>
      <c r="T22" s="677" t="s">
        <v>985</v>
      </c>
      <c r="U22" s="677"/>
      <c r="V22" s="677"/>
      <c r="W22" s="677"/>
      <c r="X22" s="677"/>
      <c r="Y22" s="677"/>
      <c r="Z22" s="677"/>
      <c r="AA22" s="376"/>
      <c r="AB22" s="51"/>
      <c r="AC22" s="51"/>
      <c r="AD22" s="319"/>
      <c r="AE22" s="319"/>
      <c r="AF22" s="319"/>
      <c r="AG22" s="319"/>
    </row>
    <row r="23" spans="1:33" x14ac:dyDescent="0.25">
      <c r="A23" s="67" t="s">
        <v>221</v>
      </c>
      <c r="B23" s="68">
        <v>1932731.9533802499</v>
      </c>
      <c r="C23" s="68">
        <v>482030.47857412801</v>
      </c>
      <c r="D23" s="68">
        <v>690268.45008493401</v>
      </c>
      <c r="E23" s="68">
        <v>760433.02472118498</v>
      </c>
      <c r="F23" s="68">
        <v>205278.716115385</v>
      </c>
      <c r="G23" s="68">
        <v>131841.871161338</v>
      </c>
      <c r="H23" s="68">
        <v>73436.844954047105</v>
      </c>
      <c r="I23" s="68">
        <v>555154.30860580003</v>
      </c>
      <c r="J23" s="68">
        <v>86425.672732612598</v>
      </c>
      <c r="K23" s="68">
        <v>468728.63587318797</v>
      </c>
      <c r="L23" s="68">
        <v>362391.07213391899</v>
      </c>
      <c r="M23" s="68">
        <v>327164.11634442699</v>
      </c>
      <c r="N23" s="68">
        <v>35226.955789492204</v>
      </c>
      <c r="O23" s="68">
        <v>1570340.88124633</v>
      </c>
      <c r="P23" s="68">
        <v>845134.81231463596</v>
      </c>
      <c r="Q23" s="68">
        <v>725206.06893169298</v>
      </c>
      <c r="R23" s="68">
        <v>8799089.7518199105</v>
      </c>
      <c r="S23" s="377">
        <v>2003</v>
      </c>
      <c r="T23" s="144">
        <f t="shared" ref="T23:T33" si="12">T6/AJ6*100</f>
        <v>18.93768340001288</v>
      </c>
      <c r="U23" s="144">
        <f t="shared" ref="U23:U33" si="13">U6/AJ6*100</f>
        <v>5.3155041448489238</v>
      </c>
      <c r="V23" s="144">
        <f t="shared" ref="V23:V33" si="14">V6/AJ6*100</f>
        <v>7.1930017425123856</v>
      </c>
      <c r="W23" s="144">
        <f t="shared" ref="W23:W33" si="15">X6/AJ6*100</f>
        <v>2.3479838609770769</v>
      </c>
      <c r="X23" s="144">
        <f t="shared" ref="X23:X33" si="16">AA6/AJ6*100</f>
        <v>4.0811936516744582</v>
      </c>
      <c r="Y23" s="144">
        <f t="shared" ref="Y23:Y33" si="17">AD6/AJ6*100</f>
        <v>3.8313334707905042</v>
      </c>
      <c r="Z23" s="144">
        <f t="shared" ref="Z23:Z33" si="18">AG6/AJ6*100</f>
        <v>15.106349929222345</v>
      </c>
      <c r="AB23" s="36"/>
      <c r="AC23" s="36"/>
    </row>
    <row r="24" spans="1:33" x14ac:dyDescent="0.25">
      <c r="A24" s="67" t="s">
        <v>222</v>
      </c>
      <c r="B24" s="68">
        <v>1940420.0241384599</v>
      </c>
      <c r="C24" s="68">
        <v>479054.82166997902</v>
      </c>
      <c r="D24" s="68">
        <v>686763.80518386303</v>
      </c>
      <c r="E24" s="68">
        <v>774601.39728461904</v>
      </c>
      <c r="F24" s="68">
        <v>223018.78339798699</v>
      </c>
      <c r="G24" s="68">
        <v>137386.42374479299</v>
      </c>
      <c r="H24" s="68">
        <v>85632.359653194304</v>
      </c>
      <c r="I24" s="68">
        <v>551582.61388663203</v>
      </c>
      <c r="J24" s="68">
        <v>85286.399230041905</v>
      </c>
      <c r="K24" s="68">
        <v>466296.21465659002</v>
      </c>
      <c r="L24" s="68">
        <v>395447.282944176</v>
      </c>
      <c r="M24" s="68">
        <v>359268.57837101299</v>
      </c>
      <c r="N24" s="68">
        <v>36178.704573163101</v>
      </c>
      <c r="O24" s="68">
        <v>1544972.7411942901</v>
      </c>
      <c r="P24" s="68">
        <v>806550.04848283005</v>
      </c>
      <c r="Q24" s="68">
        <v>738422.69271145598</v>
      </c>
      <c r="R24" s="68">
        <v>8859749.1927554701</v>
      </c>
      <c r="S24" s="377">
        <f>S23+1</f>
        <v>2004</v>
      </c>
      <c r="T24" s="144">
        <f t="shared" si="12"/>
        <v>19.65862772029331</v>
      </c>
      <c r="U24" s="144">
        <f t="shared" si="13"/>
        <v>5.2969866694048635</v>
      </c>
      <c r="V24" s="144">
        <f t="shared" si="14"/>
        <v>7.3364850151358976</v>
      </c>
      <c r="W24" s="144">
        <f t="shared" si="15"/>
        <v>2.3937605120803092</v>
      </c>
      <c r="X24" s="144">
        <f t="shared" si="16"/>
        <v>4.6313955236722411</v>
      </c>
      <c r="Y24" s="144">
        <f t="shared" si="17"/>
        <v>4.1423658402694672</v>
      </c>
      <c r="Z24" s="144">
        <f t="shared" si="18"/>
        <v>15.516261880023841</v>
      </c>
      <c r="AB24" s="36"/>
      <c r="AC24" s="36"/>
    </row>
    <row r="25" spans="1:33" x14ac:dyDescent="0.25">
      <c r="A25" s="67" t="s">
        <v>223</v>
      </c>
      <c r="B25" s="68">
        <v>2073290.2736644901</v>
      </c>
      <c r="C25" s="68">
        <v>493321.46410427499</v>
      </c>
      <c r="D25" s="68">
        <v>710918.27429995802</v>
      </c>
      <c r="E25" s="68">
        <v>869050.53526025999</v>
      </c>
      <c r="F25" s="68">
        <v>254671.90933435399</v>
      </c>
      <c r="G25" s="68">
        <v>169570.40612614399</v>
      </c>
      <c r="H25" s="68">
        <v>85101.503208210503</v>
      </c>
      <c r="I25" s="68">
        <v>614378.625925906</v>
      </c>
      <c r="J25" s="68">
        <v>108286.734773205</v>
      </c>
      <c r="K25" s="68">
        <v>506091.89115270099</v>
      </c>
      <c r="L25" s="68">
        <v>538962.35897854099</v>
      </c>
      <c r="M25" s="68">
        <v>498812.20151292701</v>
      </c>
      <c r="N25" s="68">
        <v>40150.157465613403</v>
      </c>
      <c r="O25" s="68">
        <v>1534327.9146859499</v>
      </c>
      <c r="P25" s="68">
        <v>705427.536891305</v>
      </c>
      <c r="Q25" s="68">
        <v>828900.37779464596</v>
      </c>
      <c r="R25" s="68">
        <v>9077677.3077011518</v>
      </c>
      <c r="S25" s="377">
        <f t="shared" ref="S25:S31" si="19">S24+1</f>
        <v>2005</v>
      </c>
      <c r="T25" s="144">
        <f t="shared" si="12"/>
        <v>20.468121240933439</v>
      </c>
      <c r="U25" s="144">
        <f t="shared" si="13"/>
        <v>5.260261557451738</v>
      </c>
      <c r="V25" s="144">
        <f t="shared" si="14"/>
        <v>7.48105332274719</v>
      </c>
      <c r="W25" s="144">
        <f t="shared" si="15"/>
        <v>2.5084175948109477</v>
      </c>
      <c r="X25" s="144">
        <f t="shared" si="16"/>
        <v>5.2183887659235619</v>
      </c>
      <c r="Y25" s="144">
        <f t="shared" si="17"/>
        <v>4.4081938641350495</v>
      </c>
      <c r="Z25" s="144">
        <f t="shared" si="18"/>
        <v>16.059927376798385</v>
      </c>
      <c r="AB25" s="36"/>
      <c r="AC25" s="36"/>
    </row>
    <row r="26" spans="1:33" x14ac:dyDescent="0.25">
      <c r="A26" s="67" t="s">
        <v>273</v>
      </c>
      <c r="B26" s="68">
        <v>1941420.9788985499</v>
      </c>
      <c r="C26" s="68">
        <v>487254.15068882098</v>
      </c>
      <c r="D26" s="68">
        <v>709582.480299021</v>
      </c>
      <c r="E26" s="68">
        <v>744584.34791070304</v>
      </c>
      <c r="F26" s="68">
        <v>222954.303149293</v>
      </c>
      <c r="G26" s="68">
        <v>146912.19228068701</v>
      </c>
      <c r="H26" s="68">
        <v>76042.110868606207</v>
      </c>
      <c r="I26" s="68">
        <v>521630.04476140998</v>
      </c>
      <c r="J26" s="68">
        <v>87757.1915180621</v>
      </c>
      <c r="K26" s="68">
        <v>433872.85324334702</v>
      </c>
      <c r="L26" s="68">
        <v>322081.11197007197</v>
      </c>
      <c r="M26" s="68">
        <v>273880.70745299303</v>
      </c>
      <c r="N26" s="68">
        <v>48200.404517079602</v>
      </c>
      <c r="O26" s="68">
        <v>1619339.8669284701</v>
      </c>
      <c r="P26" s="68">
        <v>922955.92353484896</v>
      </c>
      <c r="Q26" s="68">
        <v>696383.94339362299</v>
      </c>
      <c r="R26" s="68">
        <v>8677733.5424109008</v>
      </c>
      <c r="S26" s="377">
        <f t="shared" si="19"/>
        <v>2006</v>
      </c>
      <c r="T26" s="144">
        <f t="shared" si="12"/>
        <v>21.389362482452075</v>
      </c>
      <c r="U26" s="144">
        <f t="shared" si="13"/>
        <v>5.4485580212306397</v>
      </c>
      <c r="V26" s="144">
        <f t="shared" si="14"/>
        <v>7.6281217622826993</v>
      </c>
      <c r="W26" s="144">
        <f t="shared" si="15"/>
        <v>2.4871723109295534</v>
      </c>
      <c r="X26" s="144">
        <f t="shared" si="16"/>
        <v>5.8255103880091852</v>
      </c>
      <c r="Y26" s="144">
        <f t="shared" si="17"/>
        <v>4.1465187093358873</v>
      </c>
      <c r="Z26" s="144">
        <f t="shared" si="18"/>
        <v>17.242843773116217</v>
      </c>
      <c r="AB26" s="36"/>
      <c r="AC26" s="36"/>
    </row>
    <row r="27" spans="1:33" x14ac:dyDescent="0.25">
      <c r="A27" s="67" t="s">
        <v>232</v>
      </c>
      <c r="B27" s="68">
        <v>2107568.0906586</v>
      </c>
      <c r="C27" s="68">
        <v>509495.35957566398</v>
      </c>
      <c r="D27" s="68">
        <v>749468.53801311494</v>
      </c>
      <c r="E27" s="68">
        <v>848604.19306982204</v>
      </c>
      <c r="F27" s="68">
        <v>232852.52973804501</v>
      </c>
      <c r="G27" s="68">
        <v>156334.59725796001</v>
      </c>
      <c r="H27" s="68">
        <v>76517.932480084506</v>
      </c>
      <c r="I27" s="68">
        <v>615751.66333177697</v>
      </c>
      <c r="J27" s="68">
        <v>92543.358012163997</v>
      </c>
      <c r="K27" s="68">
        <v>523208.30531961302</v>
      </c>
      <c r="L27" s="68">
        <v>387386.33785372</v>
      </c>
      <c r="M27" s="68">
        <v>332078.93520537502</v>
      </c>
      <c r="N27" s="68">
        <v>55307.402648344803</v>
      </c>
      <c r="O27" s="68">
        <v>1720181.75280488</v>
      </c>
      <c r="P27" s="68">
        <v>926884.96238340402</v>
      </c>
      <c r="Q27" s="68">
        <v>793296.79042147705</v>
      </c>
      <c r="R27" s="68">
        <v>9014134.5465590898</v>
      </c>
      <c r="S27" s="377">
        <f t="shared" si="19"/>
        <v>2007</v>
      </c>
      <c r="T27" s="144">
        <f t="shared" si="12"/>
        <v>22.151977926159454</v>
      </c>
      <c r="U27" s="144">
        <f t="shared" si="13"/>
        <v>5.4586385018495243</v>
      </c>
      <c r="V27" s="144">
        <f t="shared" si="14"/>
        <v>7.8221598720403573</v>
      </c>
      <c r="W27" s="144">
        <f t="shared" si="15"/>
        <v>2.5670854277699795</v>
      </c>
      <c r="X27" s="144">
        <f t="shared" si="16"/>
        <v>6.3040941244995974</v>
      </c>
      <c r="Y27" s="144">
        <f t="shared" si="17"/>
        <v>4.4866526692545561</v>
      </c>
      <c r="Z27" s="144">
        <f t="shared" si="18"/>
        <v>17.665325256904904</v>
      </c>
      <c r="AB27" s="36"/>
      <c r="AC27" s="36"/>
    </row>
    <row r="28" spans="1:33" x14ac:dyDescent="0.25">
      <c r="A28" s="67" t="s">
        <v>233</v>
      </c>
      <c r="B28" s="68">
        <v>2095465.8631402401</v>
      </c>
      <c r="C28" s="68">
        <v>479529.95119799901</v>
      </c>
      <c r="D28" s="68">
        <v>742654.66114942497</v>
      </c>
      <c r="E28" s="68">
        <v>873281.25079281395</v>
      </c>
      <c r="F28" s="68">
        <v>243979.28777998799</v>
      </c>
      <c r="G28" s="68">
        <v>157579.56066084001</v>
      </c>
      <c r="H28" s="68">
        <v>86399.727119147996</v>
      </c>
      <c r="I28" s="68">
        <v>629301.96301282698</v>
      </c>
      <c r="J28" s="68">
        <v>80431.707338377106</v>
      </c>
      <c r="K28" s="68">
        <v>548870.25567444903</v>
      </c>
      <c r="L28" s="68">
        <v>478404.72325785999</v>
      </c>
      <c r="M28" s="68">
        <v>421451.74603565497</v>
      </c>
      <c r="N28" s="68">
        <v>56952.977222204303</v>
      </c>
      <c r="O28" s="68">
        <v>1617061.1398823799</v>
      </c>
      <c r="P28" s="68">
        <v>800732.866311769</v>
      </c>
      <c r="Q28" s="68">
        <v>816328.27357060998</v>
      </c>
      <c r="R28" s="68">
        <v>8978335.5081823505</v>
      </c>
      <c r="S28" s="377">
        <f t="shared" si="19"/>
        <v>2008</v>
      </c>
      <c r="T28" s="144">
        <f t="shared" si="12"/>
        <v>23.085840766418638</v>
      </c>
      <c r="U28" s="144">
        <f t="shared" si="13"/>
        <v>5.4225530399123736</v>
      </c>
      <c r="V28" s="144">
        <f t="shared" si="14"/>
        <v>8.2541058656119084</v>
      </c>
      <c r="W28" s="144">
        <f t="shared" si="15"/>
        <v>2.668305527070264</v>
      </c>
      <c r="X28" s="144">
        <f t="shared" si="16"/>
        <v>6.7408763338240751</v>
      </c>
      <c r="Y28" s="144">
        <f t="shared" si="17"/>
        <v>5.3350840374429014</v>
      </c>
      <c r="Z28" s="144">
        <f t="shared" si="18"/>
        <v>17.750756728975713</v>
      </c>
      <c r="AB28" s="36"/>
      <c r="AC28" s="36"/>
    </row>
    <row r="29" spans="1:33" x14ac:dyDescent="0.25">
      <c r="A29" s="67" t="s">
        <v>234</v>
      </c>
      <c r="B29" s="68">
        <v>2087983.78730262</v>
      </c>
      <c r="C29" s="68">
        <v>457409.50653751602</v>
      </c>
      <c r="D29" s="68">
        <v>741718.44853844005</v>
      </c>
      <c r="E29" s="68">
        <v>888855.83222666103</v>
      </c>
      <c r="F29" s="68">
        <v>251734.85533267501</v>
      </c>
      <c r="G29" s="68">
        <v>165721.06180051301</v>
      </c>
      <c r="H29" s="68">
        <v>86013.793532161493</v>
      </c>
      <c r="I29" s="68">
        <v>637120.97689398704</v>
      </c>
      <c r="J29" s="68">
        <v>107547.323131397</v>
      </c>
      <c r="K29" s="68">
        <v>529573.65376259002</v>
      </c>
      <c r="L29" s="68">
        <v>714625.24291834806</v>
      </c>
      <c r="M29" s="68">
        <v>657826.67930597602</v>
      </c>
      <c r="N29" s="68">
        <v>56798.563612371297</v>
      </c>
      <c r="O29" s="68">
        <v>1373358.54438427</v>
      </c>
      <c r="P29" s="68">
        <v>541301.27576997899</v>
      </c>
      <c r="Q29" s="68">
        <v>832057.26861429005</v>
      </c>
      <c r="R29" s="68">
        <v>8989917.2678202894</v>
      </c>
      <c r="S29" s="377">
        <f t="shared" si="19"/>
        <v>2009</v>
      </c>
      <c r="T29" s="144">
        <f t="shared" si="12"/>
        <v>21.658512166921803</v>
      </c>
      <c r="U29" s="144">
        <f t="shared" si="13"/>
        <v>4.8118800981364487</v>
      </c>
      <c r="V29" s="144">
        <f t="shared" si="14"/>
        <v>8.8146198582304311</v>
      </c>
      <c r="W29" s="144">
        <f t="shared" si="15"/>
        <v>2.2373320816994382</v>
      </c>
      <c r="X29" s="144">
        <f t="shared" si="16"/>
        <v>5.7946801288554877</v>
      </c>
      <c r="Y29" s="144">
        <f t="shared" si="17"/>
        <v>5.9303625205549499</v>
      </c>
      <c r="Z29" s="144">
        <f t="shared" si="18"/>
        <v>15.728149646366852</v>
      </c>
      <c r="AB29" s="36"/>
      <c r="AC29" s="36"/>
    </row>
    <row r="30" spans="1:33" x14ac:dyDescent="0.25">
      <c r="A30" s="67" t="s">
        <v>364</v>
      </c>
      <c r="B30" s="68">
        <v>1790637.11634322</v>
      </c>
      <c r="C30" s="68">
        <v>415922.49015769502</v>
      </c>
      <c r="D30" s="68">
        <v>730179.05995918706</v>
      </c>
      <c r="E30" s="68">
        <v>644535.56622633897</v>
      </c>
      <c r="F30" s="68">
        <v>197719.48041820599</v>
      </c>
      <c r="G30" s="68">
        <v>124413.921246556</v>
      </c>
      <c r="H30" s="68">
        <v>73305.559171650399</v>
      </c>
      <c r="I30" s="68">
        <v>446816.08580813301</v>
      </c>
      <c r="J30" s="68">
        <v>49293.799531603603</v>
      </c>
      <c r="K30" s="68">
        <v>397522.28627652902</v>
      </c>
      <c r="L30" s="68">
        <v>365505.17262853199</v>
      </c>
      <c r="M30" s="68">
        <v>327342.46854369098</v>
      </c>
      <c r="N30" s="68">
        <v>38162.7040848412</v>
      </c>
      <c r="O30" s="68">
        <v>1425131.9437146899</v>
      </c>
      <c r="P30" s="68">
        <v>818759.08157319005</v>
      </c>
      <c r="Q30" s="68">
        <v>606372.86214149697</v>
      </c>
      <c r="R30" s="68">
        <v>8053822.0808010995</v>
      </c>
      <c r="S30" s="377">
        <f t="shared" si="19"/>
        <v>2010</v>
      </c>
      <c r="T30" s="144">
        <f t="shared" si="12"/>
        <v>21.805599224618259</v>
      </c>
      <c r="U30" s="144">
        <f t="shared" si="13"/>
        <v>4.5507444801528285</v>
      </c>
      <c r="V30" s="144">
        <f t="shared" si="14"/>
        <v>8.347411660117352</v>
      </c>
      <c r="W30" s="144">
        <f t="shared" si="15"/>
        <v>2.4070376919886631</v>
      </c>
      <c r="X30" s="144">
        <f t="shared" si="16"/>
        <v>6.5004053923594141</v>
      </c>
      <c r="Y30" s="144">
        <f t="shared" si="17"/>
        <v>5.9761622106088925</v>
      </c>
      <c r="Z30" s="144">
        <f t="shared" si="18"/>
        <v>15.829437014009368</v>
      </c>
      <c r="AB30" s="36"/>
      <c r="AC30" s="36"/>
    </row>
    <row r="31" spans="1:33" x14ac:dyDescent="0.25">
      <c r="A31" s="67" t="s">
        <v>244</v>
      </c>
      <c r="B31" s="68">
        <v>1765515.9150684101</v>
      </c>
      <c r="C31" s="68">
        <v>413836.37558566697</v>
      </c>
      <c r="D31" s="68">
        <v>756804.911601878</v>
      </c>
      <c r="E31" s="68">
        <v>594874.62788086396</v>
      </c>
      <c r="F31" s="68">
        <v>160658.814095696</v>
      </c>
      <c r="G31" s="68">
        <v>95471.480262847705</v>
      </c>
      <c r="H31" s="68">
        <v>65187.333832848497</v>
      </c>
      <c r="I31" s="68">
        <v>434215.81378516799</v>
      </c>
      <c r="J31" s="68">
        <v>44680.381327813397</v>
      </c>
      <c r="K31" s="68">
        <v>389535.43245735398</v>
      </c>
      <c r="L31" s="68">
        <v>431342.82024724002</v>
      </c>
      <c r="M31" s="68">
        <v>396282.27611157799</v>
      </c>
      <c r="N31" s="68">
        <v>35060.544135662502</v>
      </c>
      <c r="O31" s="68">
        <v>1334173.09482117</v>
      </c>
      <c r="P31" s="68">
        <v>774359.01107596699</v>
      </c>
      <c r="Q31" s="68">
        <v>559814.08374520205</v>
      </c>
      <c r="R31" s="68">
        <v>8164738.5687173596</v>
      </c>
      <c r="S31" s="377">
        <f t="shared" si="19"/>
        <v>2011</v>
      </c>
      <c r="T31" s="144">
        <f t="shared" si="12"/>
        <v>22.844096112395963</v>
      </c>
      <c r="U31" s="144">
        <f t="shared" si="13"/>
        <v>4.5824927875462071</v>
      </c>
      <c r="V31" s="144">
        <f t="shared" si="14"/>
        <v>8.304452868754062</v>
      </c>
      <c r="W31" s="144">
        <f t="shared" si="15"/>
        <v>2.650397047675932</v>
      </c>
      <c r="X31" s="144">
        <f t="shared" si="16"/>
        <v>7.3067534084197501</v>
      </c>
      <c r="Y31" s="144">
        <f t="shared" si="17"/>
        <v>5.7053246253336489</v>
      </c>
      <c r="Z31" s="144">
        <f t="shared" si="18"/>
        <v>17.138771487062286</v>
      </c>
    </row>
    <row r="32" spans="1:33" x14ac:dyDescent="0.25">
      <c r="A32" s="67" t="s">
        <v>245</v>
      </c>
      <c r="B32" s="68">
        <v>1813466.7997318001</v>
      </c>
      <c r="C32" s="68">
        <v>396102.763478023</v>
      </c>
      <c r="D32" s="68">
        <v>748940.97151795495</v>
      </c>
      <c r="E32" s="68">
        <v>668423.06473582098</v>
      </c>
      <c r="F32" s="68">
        <v>182151.68371490299</v>
      </c>
      <c r="G32" s="68">
        <v>107122.16889124201</v>
      </c>
      <c r="H32" s="68">
        <v>75029.514823660706</v>
      </c>
      <c r="I32" s="68">
        <v>486271.38102091802</v>
      </c>
      <c r="J32" s="68">
        <v>59196.961264364101</v>
      </c>
      <c r="K32" s="68">
        <v>427074.41975655401</v>
      </c>
      <c r="L32" s="68">
        <v>491960.59549676499</v>
      </c>
      <c r="M32" s="68">
        <v>452809.664969531</v>
      </c>
      <c r="N32" s="68">
        <v>39150.930527233497</v>
      </c>
      <c r="O32" s="68">
        <v>1321506.2042350301</v>
      </c>
      <c r="P32" s="68">
        <v>692234.07002644602</v>
      </c>
      <c r="Q32" s="68">
        <v>629272.134208587</v>
      </c>
      <c r="R32" s="68">
        <v>8502983.0219151098</v>
      </c>
      <c r="S32" s="377" t="s">
        <v>369</v>
      </c>
      <c r="T32" s="144">
        <f t="shared" si="12"/>
        <v>23.304451976683058</v>
      </c>
      <c r="U32" s="144">
        <f t="shared" si="13"/>
        <v>4.6775445168774699</v>
      </c>
      <c r="V32" s="144">
        <f t="shared" si="14"/>
        <v>8.6281799345593733</v>
      </c>
      <c r="W32" s="144">
        <f t="shared" si="15"/>
        <v>2.7376004610507487</v>
      </c>
      <c r="X32" s="144">
        <f t="shared" si="16"/>
        <v>7.2611270641955095</v>
      </c>
      <c r="Y32" s="144">
        <f t="shared" si="17"/>
        <v>4.5051213914177071</v>
      </c>
      <c r="Z32" s="144">
        <f t="shared" si="18"/>
        <v>18.799330585265363</v>
      </c>
    </row>
    <row r="33" spans="1:26" x14ac:dyDescent="0.25">
      <c r="A33" s="67" t="s">
        <v>246</v>
      </c>
      <c r="B33" s="68">
        <v>1893982.0328565701</v>
      </c>
      <c r="C33" s="68">
        <v>387895.630778616</v>
      </c>
      <c r="D33" s="68">
        <v>720228.68092098006</v>
      </c>
      <c r="E33" s="68">
        <v>785857.72115697595</v>
      </c>
      <c r="F33" s="68">
        <v>209802.70177119499</v>
      </c>
      <c r="G33" s="68">
        <v>132830.22159935499</v>
      </c>
      <c r="H33" s="68">
        <v>76972.480171840303</v>
      </c>
      <c r="I33" s="68">
        <v>576055.01938578102</v>
      </c>
      <c r="J33" s="68">
        <v>82070.313876218905</v>
      </c>
      <c r="K33" s="68">
        <v>493984.70550956298</v>
      </c>
      <c r="L33" s="68">
        <v>700053.43162746297</v>
      </c>
      <c r="M33" s="68">
        <v>654244.48637519998</v>
      </c>
      <c r="N33" s="68">
        <v>45808.945252262703</v>
      </c>
      <c r="O33" s="68">
        <v>1193928.60122911</v>
      </c>
      <c r="P33" s="68">
        <v>453879.82532439602</v>
      </c>
      <c r="Q33" s="68">
        <v>740048.77590471401</v>
      </c>
      <c r="R33" s="68">
        <v>8815394.6372532807</v>
      </c>
      <c r="S33" s="377" t="s">
        <v>370</v>
      </c>
      <c r="T33" s="144">
        <f t="shared" si="12"/>
        <v>23.343465436241658</v>
      </c>
      <c r="U33" s="144">
        <f t="shared" si="13"/>
        <v>4.6711999411900971</v>
      </c>
      <c r="V33" s="144">
        <f t="shared" si="14"/>
        <v>8.6221769874599818</v>
      </c>
      <c r="W33" s="144">
        <f t="shared" si="15"/>
        <v>2.6458696678485576</v>
      </c>
      <c r="X33" s="144">
        <f t="shared" si="16"/>
        <v>7.4042188397430539</v>
      </c>
      <c r="Y33" s="144">
        <f t="shared" si="17"/>
        <v>4.9451723369411695</v>
      </c>
      <c r="Z33" s="144">
        <f t="shared" si="18"/>
        <v>18.398293099300563</v>
      </c>
    </row>
    <row r="34" spans="1:26" x14ac:dyDescent="0.25">
      <c r="A34" s="67" t="s">
        <v>347</v>
      </c>
      <c r="B34" s="68">
        <v>1788082.06568342</v>
      </c>
      <c r="C34" s="68">
        <v>382925.498334951</v>
      </c>
      <c r="D34" s="68">
        <v>727130.47012540803</v>
      </c>
      <c r="E34" s="68">
        <v>678026.09722306195</v>
      </c>
      <c r="F34" s="68">
        <v>190907.173704924</v>
      </c>
      <c r="G34" s="68">
        <v>120915.03175523601</v>
      </c>
      <c r="H34" s="68">
        <v>69992.141949688201</v>
      </c>
      <c r="I34" s="68">
        <v>487118.92351813801</v>
      </c>
      <c r="J34" s="68">
        <v>55816.846852508497</v>
      </c>
      <c r="K34" s="68">
        <v>431302.07666562899</v>
      </c>
      <c r="L34" s="68">
        <v>392202.42346511001</v>
      </c>
      <c r="M34" s="68">
        <v>345210.44519113097</v>
      </c>
      <c r="N34" s="68">
        <v>46991.978273979301</v>
      </c>
      <c r="O34" s="68">
        <v>1395879.6422183099</v>
      </c>
      <c r="P34" s="68">
        <v>764845.52326922806</v>
      </c>
      <c r="Q34" s="68">
        <v>631034.11894908303</v>
      </c>
      <c r="R34" s="68">
        <v>8429360.6188561805</v>
      </c>
      <c r="S34" s="372"/>
      <c r="T34" s="678" t="s">
        <v>973</v>
      </c>
      <c r="U34" s="678"/>
      <c r="V34" s="678"/>
      <c r="W34" s="678"/>
      <c r="X34" s="678"/>
      <c r="Y34" s="678"/>
      <c r="Z34" s="678"/>
    </row>
    <row r="35" spans="1:26" x14ac:dyDescent="0.25">
      <c r="A35" s="67" t="s">
        <v>348</v>
      </c>
      <c r="B35" s="68">
        <v>1875642.47877222</v>
      </c>
      <c r="C35" s="68">
        <v>405986.66605934198</v>
      </c>
      <c r="D35" s="68">
        <v>757070.54673629696</v>
      </c>
      <c r="E35" s="68">
        <v>712585.26597657695</v>
      </c>
      <c r="F35" s="68">
        <v>191131.65844576099</v>
      </c>
      <c r="G35" s="68">
        <v>118857.623840292</v>
      </c>
      <c r="H35" s="68">
        <v>72274.034605469293</v>
      </c>
      <c r="I35" s="68">
        <v>521453.607530815</v>
      </c>
      <c r="J35" s="68">
        <v>63418.787302094097</v>
      </c>
      <c r="K35" s="68">
        <v>458034.82022872102</v>
      </c>
      <c r="L35" s="68">
        <v>475472.70317014703</v>
      </c>
      <c r="M35" s="68">
        <v>426321.71288060897</v>
      </c>
      <c r="N35" s="68">
        <v>49150.990289537498</v>
      </c>
      <c r="O35" s="68">
        <v>1400169.7756020699</v>
      </c>
      <c r="P35" s="68">
        <v>736735.49991502997</v>
      </c>
      <c r="Q35" s="68">
        <v>663434.27568703901</v>
      </c>
      <c r="R35" s="68">
        <v>8802580.1559898108</v>
      </c>
      <c r="S35" s="377">
        <v>2003</v>
      </c>
      <c r="T35" s="224" t="s">
        <v>166</v>
      </c>
      <c r="U35" s="224" t="s">
        <v>166</v>
      </c>
      <c r="V35" s="224" t="s">
        <v>166</v>
      </c>
      <c r="W35" s="224" t="s">
        <v>166</v>
      </c>
      <c r="X35" s="224" t="s">
        <v>166</v>
      </c>
      <c r="Y35" s="224" t="s">
        <v>166</v>
      </c>
      <c r="Z35" s="224" t="s">
        <v>166</v>
      </c>
    </row>
    <row r="36" spans="1:26" x14ac:dyDescent="0.25">
      <c r="A36" s="67" t="s">
        <v>349</v>
      </c>
      <c r="B36" s="68">
        <v>1965505.2071569799</v>
      </c>
      <c r="C36" s="68">
        <v>407104.259752265</v>
      </c>
      <c r="D36" s="68">
        <v>746024.67571421596</v>
      </c>
      <c r="E36" s="68">
        <v>812376.271690503</v>
      </c>
      <c r="F36" s="68">
        <v>215679.539620036</v>
      </c>
      <c r="G36" s="68">
        <v>129151.613547944</v>
      </c>
      <c r="H36" s="68">
        <v>86527.926072091897</v>
      </c>
      <c r="I36" s="68">
        <v>596696.73207046697</v>
      </c>
      <c r="J36" s="68">
        <v>65592.995932936697</v>
      </c>
      <c r="K36" s="68">
        <v>531103.73613752995</v>
      </c>
      <c r="L36" s="68">
        <v>465718.714090858</v>
      </c>
      <c r="M36" s="68">
        <v>409566.80146063899</v>
      </c>
      <c r="N36" s="68">
        <v>56151.912630218503</v>
      </c>
      <c r="O36" s="68">
        <v>1499786.49306613</v>
      </c>
      <c r="P36" s="68">
        <v>743562.13400584098</v>
      </c>
      <c r="Q36" s="68">
        <v>756224.35906028503</v>
      </c>
      <c r="R36" s="68">
        <v>8957077.815416621</v>
      </c>
      <c r="S36" s="377">
        <f>S35+1</f>
        <v>2004</v>
      </c>
      <c r="T36" s="144">
        <f t="shared" ref="T36:V43" si="20">(T7/T6-1)*100</f>
        <v>8.0146607744504106</v>
      </c>
      <c r="U36" s="144">
        <f t="shared" si="20"/>
        <v>3.6909320417121361</v>
      </c>
      <c r="V36" s="144">
        <f t="shared" si="20"/>
        <v>6.1290382640612595</v>
      </c>
      <c r="W36" s="144">
        <f t="shared" ref="W36:W43" si="21">(X7/X6-1)*100</f>
        <v>6.0820614083238356</v>
      </c>
      <c r="X36" s="144">
        <f t="shared" ref="X36:X43" si="22">(AA7/AA6-1)*100</f>
        <v>18.081273542891285</v>
      </c>
      <c r="Y36" s="144">
        <f t="shared" ref="Y36:Y43" si="23">(AD7/AD6-1)*100</f>
        <v>12.500604860945707</v>
      </c>
      <c r="Z36" s="144">
        <f t="shared" ref="Z36:Z43" si="24">(AG7/AG6-1)*100</f>
        <v>6.8769175203083899</v>
      </c>
    </row>
    <row r="37" spans="1:26" x14ac:dyDescent="0.25">
      <c r="A37" s="67" t="s">
        <v>350</v>
      </c>
      <c r="B37" s="68">
        <v>2088279.3483873799</v>
      </c>
      <c r="C37" s="68">
        <v>414597.967853443</v>
      </c>
      <c r="D37" s="68">
        <v>724117.583424079</v>
      </c>
      <c r="E37" s="68">
        <v>949563.79710985802</v>
      </c>
      <c r="F37" s="68">
        <v>254188.29222927801</v>
      </c>
      <c r="G37" s="68">
        <v>165925.33885652799</v>
      </c>
      <c r="H37" s="68">
        <v>88262.953372750606</v>
      </c>
      <c r="I37" s="68">
        <v>695375.50488058</v>
      </c>
      <c r="J37" s="68">
        <v>84278.445912460695</v>
      </c>
      <c r="K37" s="68">
        <v>611097.05896811897</v>
      </c>
      <c r="L37" s="68">
        <v>781709.06327388599</v>
      </c>
      <c r="M37" s="68">
        <v>716410.41246762103</v>
      </c>
      <c r="N37" s="68">
        <v>65298.650806264697</v>
      </c>
      <c r="O37" s="68">
        <v>1306570.28511349</v>
      </c>
      <c r="P37" s="68">
        <v>422305.13880989997</v>
      </c>
      <c r="Q37" s="68">
        <v>884265.146303594</v>
      </c>
      <c r="R37" s="68">
        <v>9203308.9514039587</v>
      </c>
      <c r="S37" s="377">
        <f t="shared" ref="S37:S43" si="25">S36+1</f>
        <v>2005</v>
      </c>
      <c r="T37" s="144">
        <f t="shared" si="20"/>
        <v>7.4551762754371032</v>
      </c>
      <c r="U37" s="144">
        <f t="shared" si="20"/>
        <v>2.4898878299795424</v>
      </c>
      <c r="V37" s="144">
        <f t="shared" si="20"/>
        <v>5.2391360202493464</v>
      </c>
      <c r="W37" s="144">
        <f t="shared" si="21"/>
        <v>8.1487983812637452</v>
      </c>
      <c r="X37" s="144">
        <f t="shared" si="22"/>
        <v>16.285915825575771</v>
      </c>
      <c r="Y37" s="144">
        <f t="shared" si="23"/>
        <v>9.8284343393814755</v>
      </c>
      <c r="Z37" s="144">
        <f t="shared" si="24"/>
        <v>6.8215891904650494</v>
      </c>
    </row>
    <row r="38" spans="1:26" x14ac:dyDescent="0.25">
      <c r="A38" s="67" t="s">
        <v>365</v>
      </c>
      <c r="B38" s="68">
        <v>1970531.6351378299</v>
      </c>
      <c r="C38" s="68">
        <v>408567.83336615702</v>
      </c>
      <c r="D38" s="68">
        <v>746260.72438810999</v>
      </c>
      <c r="E38" s="68">
        <v>815703.07738356199</v>
      </c>
      <c r="F38" s="68">
        <v>228911.15164801001</v>
      </c>
      <c r="G38" s="68">
        <v>149068.024095703</v>
      </c>
      <c r="H38" s="68">
        <v>79843.127552306702</v>
      </c>
      <c r="I38" s="68">
        <v>586791.92573555198</v>
      </c>
      <c r="J38" s="68">
        <v>58583.132572411603</v>
      </c>
      <c r="K38" s="68">
        <v>528208.793163141</v>
      </c>
      <c r="L38" s="68">
        <v>367876.65726858401</v>
      </c>
      <c r="M38" s="68">
        <v>315713.49499549402</v>
      </c>
      <c r="N38" s="68">
        <v>52163.162273089903</v>
      </c>
      <c r="O38" s="68">
        <v>1602654.9778692401</v>
      </c>
      <c r="P38" s="68">
        <v>839115.06275877205</v>
      </c>
      <c r="Q38" s="68">
        <v>763539.91511047306</v>
      </c>
      <c r="R38" s="68">
        <v>8801936.3603990804</v>
      </c>
      <c r="S38" s="377">
        <f t="shared" si="25"/>
        <v>2006</v>
      </c>
      <c r="T38" s="144">
        <f t="shared" si="20"/>
        <v>9.8828117379899503</v>
      </c>
      <c r="U38" s="144">
        <f t="shared" si="20"/>
        <v>8.9141095027675643</v>
      </c>
      <c r="V38" s="144">
        <f t="shared" si="20"/>
        <v>7.2172763660442563</v>
      </c>
      <c r="W38" s="144">
        <f t="shared" si="21"/>
        <v>4.2595725312144062</v>
      </c>
      <c r="X38" s="144">
        <f t="shared" si="22"/>
        <v>17.383608114346451</v>
      </c>
      <c r="Y38" s="144">
        <f t="shared" si="23"/>
        <v>-1.0916748757608841</v>
      </c>
      <c r="Z38" s="144">
        <f t="shared" si="24"/>
        <v>12.895133239683854</v>
      </c>
    </row>
    <row r="39" spans="1:26" x14ac:dyDescent="0.25">
      <c r="A39" s="67" t="s">
        <v>366</v>
      </c>
      <c r="B39" s="68">
        <v>2076009.2486220801</v>
      </c>
      <c r="C39" s="68">
        <v>420636.43621700699</v>
      </c>
      <c r="D39" s="68">
        <v>770084.54933144595</v>
      </c>
      <c r="E39" s="68">
        <v>885288.263073629</v>
      </c>
      <c r="F39" s="68">
        <v>224188.60804560801</v>
      </c>
      <c r="G39" s="68">
        <v>148575.604902224</v>
      </c>
      <c r="H39" s="68">
        <v>75613.003143384107</v>
      </c>
      <c r="I39" s="68">
        <v>661099.65502802096</v>
      </c>
      <c r="J39" s="68">
        <v>66660.087764743701</v>
      </c>
      <c r="K39" s="68">
        <v>594439.56726327701</v>
      </c>
      <c r="L39" s="68">
        <v>429655.52582525002</v>
      </c>
      <c r="M39" s="68">
        <v>373614.28467174998</v>
      </c>
      <c r="N39" s="68">
        <v>56041.241153500298</v>
      </c>
      <c r="O39" s="68">
        <v>1646353.7227968301</v>
      </c>
      <c r="P39" s="68">
        <v>817106.70087670302</v>
      </c>
      <c r="Q39" s="68">
        <v>829247.02192012896</v>
      </c>
      <c r="R39" s="68">
        <v>9074248.4461296499</v>
      </c>
      <c r="S39" s="377">
        <f t="shared" si="25"/>
        <v>2007</v>
      </c>
      <c r="T39" s="144">
        <f t="shared" si="20"/>
        <v>6.9418833641143651</v>
      </c>
      <c r="U39" s="144">
        <f t="shared" si="20"/>
        <v>3.4512905457422471</v>
      </c>
      <c r="V39" s="144">
        <f t="shared" si="20"/>
        <v>5.8868990416021116</v>
      </c>
      <c r="W39" s="144">
        <f t="shared" si="21"/>
        <v>6.5780097628201473</v>
      </c>
      <c r="X39" s="144">
        <f t="shared" si="22"/>
        <v>11.743396167559951</v>
      </c>
      <c r="Y39" s="144">
        <f t="shared" si="23"/>
        <v>11.730561085791692</v>
      </c>
      <c r="Z39" s="144">
        <f t="shared" si="24"/>
        <v>5.7903133547127617</v>
      </c>
    </row>
    <row r="40" spans="1:26" x14ac:dyDescent="0.25">
      <c r="A40" s="67" t="s">
        <v>367</v>
      </c>
      <c r="B40" s="68">
        <v>2143765.8597488599</v>
      </c>
      <c r="C40" s="68">
        <v>426348.26982186799</v>
      </c>
      <c r="D40" s="68">
        <v>775091.65610212297</v>
      </c>
      <c r="E40" s="68">
        <v>942325.93382486503</v>
      </c>
      <c r="F40" s="68">
        <v>245982.498612531</v>
      </c>
      <c r="G40" s="68">
        <v>153418.69305153101</v>
      </c>
      <c r="H40" s="68">
        <v>92563.805560999201</v>
      </c>
      <c r="I40" s="68">
        <v>696343.43521233404</v>
      </c>
      <c r="J40" s="68">
        <v>84779.548494635193</v>
      </c>
      <c r="K40" s="68">
        <v>611563.886717699</v>
      </c>
      <c r="L40" s="68">
        <v>480445.33372921398</v>
      </c>
      <c r="M40" s="68">
        <v>420639.587536974</v>
      </c>
      <c r="N40" s="68">
        <v>59805.746192240003</v>
      </c>
      <c r="O40" s="68">
        <v>1663320.52601964</v>
      </c>
      <c r="P40" s="68">
        <v>780800.33838701597</v>
      </c>
      <c r="Q40" s="68">
        <v>882520.18763262499</v>
      </c>
      <c r="R40" s="68">
        <v>9342215.2292398885</v>
      </c>
      <c r="S40" s="377">
        <f t="shared" si="25"/>
        <v>2008</v>
      </c>
      <c r="T40" s="144">
        <f t="shared" si="20"/>
        <v>5.4565055535090279</v>
      </c>
      <c r="U40" s="144">
        <f t="shared" si="20"/>
        <v>0.52166304986229761</v>
      </c>
      <c r="V40" s="144">
        <f t="shared" si="20"/>
        <v>6.7784315384470828</v>
      </c>
      <c r="W40" s="144">
        <f t="shared" si="21"/>
        <v>5.1805469458883424</v>
      </c>
      <c r="X40" s="144">
        <f t="shared" si="22"/>
        <v>8.2016444864467797</v>
      </c>
      <c r="Y40" s="144">
        <f t="shared" si="23"/>
        <v>20.325868471176168</v>
      </c>
      <c r="Z40" s="144">
        <f t="shared" si="24"/>
        <v>1.6799735137950966</v>
      </c>
    </row>
    <row r="41" spans="1:26" x14ac:dyDescent="0.25">
      <c r="A41" s="67" t="s">
        <v>368</v>
      </c>
      <c r="B41" s="68">
        <v>2210925.9502160698</v>
      </c>
      <c r="C41" s="68">
        <v>429722.64224686398</v>
      </c>
      <c r="D41" s="68">
        <v>762640.61394313804</v>
      </c>
      <c r="E41" s="68">
        <v>1018562.6940260699</v>
      </c>
      <c r="F41" s="68">
        <v>275637.95906346</v>
      </c>
      <c r="G41" s="68">
        <v>179048.302579582</v>
      </c>
      <c r="H41" s="68">
        <v>96589.656483878105</v>
      </c>
      <c r="I41" s="68">
        <v>742924.73496260704</v>
      </c>
      <c r="J41" s="68">
        <v>92429.709772480099</v>
      </c>
      <c r="K41" s="68">
        <v>650495.02519012697</v>
      </c>
      <c r="L41" s="68">
        <v>820234.622315043</v>
      </c>
      <c r="M41" s="68">
        <v>755624.17418281001</v>
      </c>
      <c r="N41" s="68">
        <v>64610.448132233301</v>
      </c>
      <c r="O41" s="68">
        <v>1390691.32790103</v>
      </c>
      <c r="P41" s="68">
        <v>436739.08200719301</v>
      </c>
      <c r="Q41" s="68">
        <v>953952.24589383497</v>
      </c>
      <c r="R41" s="68">
        <v>9557984.7788883895</v>
      </c>
      <c r="S41" s="377">
        <f t="shared" si="25"/>
        <v>2009</v>
      </c>
      <c r="T41" s="144">
        <f t="shared" si="20"/>
        <v>-11.768528001870248</v>
      </c>
      <c r="U41" s="144">
        <f t="shared" si="20"/>
        <v>-16.545148330183721</v>
      </c>
      <c r="V41" s="144">
        <f t="shared" si="20"/>
        <v>0.43247236709471615</v>
      </c>
      <c r="W41" s="144">
        <f t="shared" si="21"/>
        <v>-21.143863464340583</v>
      </c>
      <c r="X41" s="144">
        <f t="shared" si="22"/>
        <v>-19.154898813557853</v>
      </c>
      <c r="Y41" s="144">
        <f t="shared" si="23"/>
        <v>4.5395385703903557</v>
      </c>
      <c r="Z41" s="144">
        <f t="shared" si="24"/>
        <v>-16.670003864541371</v>
      </c>
    </row>
    <row r="42" spans="1:26" x14ac:dyDescent="0.25">
      <c r="A42" s="67" t="s">
        <v>369</v>
      </c>
      <c r="B42" s="68">
        <v>2143475.6717379699</v>
      </c>
      <c r="C42" s="68">
        <v>430226.93197976798</v>
      </c>
      <c r="D42" s="68">
        <v>793594.88048077398</v>
      </c>
      <c r="E42" s="68">
        <v>919653.85927743197</v>
      </c>
      <c r="F42" s="68">
        <v>251796.523388409</v>
      </c>
      <c r="G42" s="68">
        <v>164515.60361679699</v>
      </c>
      <c r="H42" s="68">
        <v>87280.9197716122</v>
      </c>
      <c r="I42" s="68">
        <v>667857.33588902303</v>
      </c>
      <c r="J42" s="68">
        <v>75081.755876308205</v>
      </c>
      <c r="K42" s="68">
        <v>592775.58001271496</v>
      </c>
      <c r="L42" s="68">
        <v>414367.95468917099</v>
      </c>
      <c r="M42" s="68">
        <v>353446.95439349901</v>
      </c>
      <c r="N42" s="68">
        <v>60921.0002956713</v>
      </c>
      <c r="O42" s="68">
        <v>1729107.7170488001</v>
      </c>
      <c r="P42" s="68">
        <v>870374.85806704301</v>
      </c>
      <c r="Q42" s="68">
        <v>858732.85898176103</v>
      </c>
      <c r="R42" s="68">
        <v>9197708.9780209996</v>
      </c>
      <c r="S42" s="377">
        <f t="shared" si="25"/>
        <v>2010</v>
      </c>
      <c r="T42" s="144">
        <f t="shared" si="20"/>
        <v>6.2490654705300352</v>
      </c>
      <c r="U42" s="144">
        <f t="shared" si="20"/>
        <v>-0.19475469315627381</v>
      </c>
      <c r="V42" s="144">
        <f t="shared" si="20"/>
        <v>-6.1239983785066343E-2</v>
      </c>
      <c r="W42" s="144">
        <f t="shared" si="21"/>
        <v>13.537193128786429</v>
      </c>
      <c r="X42" s="144">
        <f t="shared" si="22"/>
        <v>18.385002292166085</v>
      </c>
      <c r="Y42" s="144">
        <f t="shared" si="23"/>
        <v>6.3473927668446839</v>
      </c>
      <c r="Z42" s="144">
        <f t="shared" si="24"/>
        <v>6.2119907652454343</v>
      </c>
    </row>
    <row r="43" spans="1:26" x14ac:dyDescent="0.25">
      <c r="A43" s="67" t="s">
        <v>370</v>
      </c>
      <c r="B43" s="68">
        <v>2205063.47449783</v>
      </c>
      <c r="C43" s="68">
        <v>441249.49658944301</v>
      </c>
      <c r="D43" s="68">
        <v>814465.51274200098</v>
      </c>
      <c r="E43" s="68">
        <v>949348.46516638796</v>
      </c>
      <c r="F43" s="68">
        <v>249933.35196052599</v>
      </c>
      <c r="G43" s="68">
        <v>168404.23438120901</v>
      </c>
      <c r="H43" s="68">
        <v>81529.117579316793</v>
      </c>
      <c r="I43" s="68">
        <v>699415.11320586305</v>
      </c>
      <c r="J43" s="68">
        <v>78279.911292522607</v>
      </c>
      <c r="K43" s="68">
        <v>621135.20191334002</v>
      </c>
      <c r="L43" s="68">
        <v>467129.39537916699</v>
      </c>
      <c r="M43" s="68">
        <v>404166.818741353</v>
      </c>
      <c r="N43" s="68">
        <v>62962.576637814404</v>
      </c>
      <c r="O43" s="68">
        <v>1737934.07911867</v>
      </c>
      <c r="P43" s="68">
        <v>851548.19059009105</v>
      </c>
      <c r="Q43" s="68">
        <v>886385.88852857403</v>
      </c>
      <c r="R43" s="68">
        <v>9446170.19491194</v>
      </c>
      <c r="S43" s="377">
        <f t="shared" si="25"/>
        <v>2011</v>
      </c>
      <c r="T43" s="144">
        <f t="shared" si="20"/>
        <v>8.8593817625020943</v>
      </c>
      <c r="U43" s="144">
        <f t="shared" si="20"/>
        <v>4.6355471565844075</v>
      </c>
      <c r="V43" s="144">
        <f t="shared" si="20"/>
        <v>3.375852378937183</v>
      </c>
      <c r="W43" s="144">
        <f t="shared" si="21"/>
        <v>14.41631560820964</v>
      </c>
      <c r="X43" s="144">
        <f t="shared" si="22"/>
        <v>16.800289567281613</v>
      </c>
      <c r="Y43" s="144">
        <f t="shared" si="23"/>
        <v>-0.79857886961277602</v>
      </c>
      <c r="Z43" s="144">
        <f t="shared" si="24"/>
        <v>12.505597310794126</v>
      </c>
    </row>
    <row r="44" spans="1:26" x14ac:dyDescent="0.25">
      <c r="A44" s="65" t="s">
        <v>420</v>
      </c>
      <c r="B44" s="65"/>
      <c r="C44" s="65"/>
      <c r="D44" s="65"/>
      <c r="E44" s="65"/>
      <c r="F44" s="65"/>
      <c r="G44" s="65"/>
      <c r="H44" s="65"/>
      <c r="I44" s="65"/>
      <c r="J44" s="65"/>
      <c r="K44" s="65"/>
      <c r="L44" s="65"/>
      <c r="M44" s="65"/>
      <c r="N44" s="65"/>
      <c r="O44" s="65"/>
      <c r="P44" s="65"/>
      <c r="Q44" s="65"/>
      <c r="R44" s="65"/>
      <c r="S44" s="377" t="s">
        <v>369</v>
      </c>
      <c r="T44" s="144">
        <f t="shared" ref="T44:V45" si="26">(B42/B38-1)*100</f>
        <v>8.7765166271001505</v>
      </c>
      <c r="U44" s="144">
        <f t="shared" si="26"/>
        <v>5.3012246302317489</v>
      </c>
      <c r="V44" s="144">
        <f t="shared" si="26"/>
        <v>6.342844336538711</v>
      </c>
      <c r="W44" s="144">
        <f>(F42/F38-1)*100</f>
        <v>9.9974909809501753</v>
      </c>
      <c r="X44" s="144">
        <f>(I42/I38-1)*100</f>
        <v>13.815017998390889</v>
      </c>
      <c r="Y44" s="144">
        <f>(L42/L38-1)*100</f>
        <v>12.637740531235719</v>
      </c>
      <c r="Z44" s="144">
        <f>(O42/O38-1)*100</f>
        <v>7.8902035014224436</v>
      </c>
    </row>
    <row r="45" spans="1:26" x14ac:dyDescent="0.25">
      <c r="A45" s="65" t="s">
        <v>421</v>
      </c>
      <c r="B45" s="65"/>
      <c r="C45" s="65"/>
      <c r="D45" s="65"/>
      <c r="E45" s="65"/>
      <c r="F45" s="65"/>
      <c r="G45" s="65"/>
      <c r="H45" s="65"/>
      <c r="I45" s="65"/>
      <c r="J45" s="65"/>
      <c r="K45" s="65"/>
      <c r="L45" s="65"/>
      <c r="M45" s="65"/>
      <c r="N45" s="65"/>
      <c r="O45" s="65"/>
      <c r="P45" s="65"/>
      <c r="Q45" s="65"/>
      <c r="R45" s="65"/>
      <c r="S45" s="377" t="s">
        <v>370</v>
      </c>
      <c r="T45" s="144">
        <f t="shared" si="26"/>
        <v>6.216457174331369</v>
      </c>
      <c r="U45" s="144">
        <f t="shared" si="26"/>
        <v>4.9004457525885226</v>
      </c>
      <c r="V45" s="144">
        <f t="shared" si="26"/>
        <v>5.7631286654283187</v>
      </c>
      <c r="W45" s="144">
        <f>(F43/F39-1)*100</f>
        <v>11.483520121450862</v>
      </c>
      <c r="X45" s="144">
        <f>(I43/I39-1)*100</f>
        <v>5.7957159539310465</v>
      </c>
      <c r="Y45" s="144">
        <f>(L43/L39-1)*100</f>
        <v>8.7218404748641287</v>
      </c>
      <c r="Z45" s="144">
        <f>(O43/O39-1)*100</f>
        <v>5.5626172585963474</v>
      </c>
    </row>
    <row r="46" spans="1:26" x14ac:dyDescent="0.25">
      <c r="A46" s="65" t="s">
        <v>422</v>
      </c>
      <c r="B46" s="65"/>
      <c r="C46" s="65"/>
      <c r="D46" s="65"/>
      <c r="E46" s="65"/>
      <c r="F46" s="65"/>
      <c r="G46" s="65"/>
      <c r="H46" s="65"/>
      <c r="I46" s="65"/>
      <c r="J46" s="65"/>
      <c r="K46" s="65"/>
      <c r="L46" s="65"/>
      <c r="M46" s="65"/>
      <c r="N46" s="65"/>
      <c r="O46" s="65"/>
      <c r="P46" s="65"/>
      <c r="Q46" s="65"/>
      <c r="R46" s="65"/>
      <c r="S46" s="378" t="s">
        <v>974</v>
      </c>
      <c r="T46" s="379">
        <f>B43/B23*100</f>
        <v>114.09049613120361</v>
      </c>
      <c r="U46" s="379">
        <f>C43/C23*100</f>
        <v>91.539750327548305</v>
      </c>
      <c r="V46" s="379">
        <f>D43/D23*100</f>
        <v>117.99257414152207</v>
      </c>
      <c r="W46" s="379">
        <f>F43/F23*100</f>
        <v>121.75317377766581</v>
      </c>
      <c r="X46" s="379">
        <f>I43/I23*100</f>
        <v>125.98571286645614</v>
      </c>
      <c r="Y46" s="379">
        <f>L43/L23*100</f>
        <v>128.90201533622295</v>
      </c>
      <c r="Z46" s="379">
        <f>O43/O23*100</f>
        <v>110.67240876639003</v>
      </c>
    </row>
    <row r="48" spans="1:26" x14ac:dyDescent="0.25">
      <c r="A48" s="243" t="s">
        <v>423</v>
      </c>
    </row>
  </sheetData>
  <sheetProtection password="DD17" sheet="1" objects="1" scenarios="1" selectLockedCells="1"/>
  <mergeCells count="7">
    <mergeCell ref="S20:S21"/>
    <mergeCell ref="T20:T21"/>
    <mergeCell ref="T22:Z22"/>
    <mergeCell ref="T34:Z34"/>
    <mergeCell ref="W20:X20"/>
    <mergeCell ref="Y20:Z20"/>
    <mergeCell ref="U20:V20"/>
  </mergeCells>
  <phoneticPr fontId="3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F0"/>
  </sheetPr>
  <dimension ref="A1:E523"/>
  <sheetViews>
    <sheetView workbookViewId="0">
      <selection activeCell="A2" sqref="A2"/>
    </sheetView>
  </sheetViews>
  <sheetFormatPr baseColWidth="10" defaultColWidth="10.875" defaultRowHeight="15.75" x14ac:dyDescent="0.25"/>
  <cols>
    <col min="1" max="1" width="10.875" style="319"/>
    <col min="2" max="2" width="23.375" style="319" customWidth="1"/>
    <col min="3" max="16384" width="10.875" style="319"/>
  </cols>
  <sheetData>
    <row r="1" spans="1:5" ht="18.75" x14ac:dyDescent="0.3">
      <c r="A1" s="281"/>
      <c r="E1" s="326" t="s">
        <v>782</v>
      </c>
    </row>
    <row r="2" spans="1:5" x14ac:dyDescent="0.25">
      <c r="E2" s="283" t="s">
        <v>1192</v>
      </c>
    </row>
    <row r="3" spans="1:5" x14ac:dyDescent="0.25">
      <c r="A3" s="380" t="s">
        <v>434</v>
      </c>
      <c r="B3" s="380"/>
    </row>
    <row r="4" spans="1:5" ht="24" x14ac:dyDescent="0.25">
      <c r="A4" s="381" t="s">
        <v>120</v>
      </c>
      <c r="B4" s="382" t="s">
        <v>435</v>
      </c>
    </row>
    <row r="5" spans="1:5" x14ac:dyDescent="0.25">
      <c r="A5" s="381" t="s">
        <v>121</v>
      </c>
      <c r="B5" s="382" t="s">
        <v>122</v>
      </c>
    </row>
    <row r="6" spans="1:5" x14ac:dyDescent="0.25">
      <c r="A6" s="381" t="s">
        <v>123</v>
      </c>
      <c r="B6" s="382" t="s">
        <v>436</v>
      </c>
    </row>
    <row r="7" spans="1:5" x14ac:dyDescent="0.25">
      <c r="A7" s="381" t="s">
        <v>124</v>
      </c>
      <c r="B7" s="382" t="s">
        <v>437</v>
      </c>
    </row>
    <row r="8" spans="1:5" x14ac:dyDescent="0.25">
      <c r="A8" s="381" t="s">
        <v>125</v>
      </c>
      <c r="B8" s="382" t="s">
        <v>438</v>
      </c>
    </row>
    <row r="9" spans="1:5" x14ac:dyDescent="0.25">
      <c r="A9" s="380" t="s">
        <v>780</v>
      </c>
      <c r="B9" s="383" t="s">
        <v>117</v>
      </c>
    </row>
    <row r="11" spans="1:5" x14ac:dyDescent="0.25">
      <c r="A11" s="384" t="s">
        <v>119</v>
      </c>
      <c r="B11" s="522" t="s">
        <v>781</v>
      </c>
    </row>
    <row r="12" spans="1:5" x14ac:dyDescent="0.25">
      <c r="A12" s="385">
        <v>25569</v>
      </c>
      <c r="B12" s="386">
        <v>64.922600000000003</v>
      </c>
      <c r="C12" s="387"/>
      <c r="D12" s="387"/>
    </row>
    <row r="13" spans="1:5" x14ac:dyDescent="0.25">
      <c r="A13" s="388">
        <v>25600</v>
      </c>
      <c r="B13" s="386">
        <v>65.194199999999995</v>
      </c>
      <c r="C13" s="387"/>
      <c r="D13" s="387"/>
    </row>
    <row r="14" spans="1:5" x14ac:dyDescent="0.25">
      <c r="A14" s="389">
        <v>25628</v>
      </c>
      <c r="B14" s="386">
        <v>65.494699999999995</v>
      </c>
      <c r="C14" s="387"/>
      <c r="D14" s="387"/>
    </row>
    <row r="15" spans="1:5" x14ac:dyDescent="0.25">
      <c r="A15" s="390">
        <v>25659</v>
      </c>
      <c r="B15" s="386">
        <v>65.932000000000002</v>
      </c>
      <c r="C15" s="387"/>
      <c r="D15" s="387"/>
    </row>
    <row r="16" spans="1:5" x14ac:dyDescent="0.25">
      <c r="A16" s="391">
        <v>25689</v>
      </c>
      <c r="B16" s="386">
        <v>65.254300000000001</v>
      </c>
      <c r="C16" s="387"/>
      <c r="D16" s="387"/>
    </row>
    <row r="17" spans="1:4" x14ac:dyDescent="0.25">
      <c r="A17" s="392">
        <v>25720</v>
      </c>
      <c r="B17" s="386">
        <v>65.433499999999995</v>
      </c>
      <c r="C17" s="387"/>
      <c r="D17" s="387"/>
    </row>
    <row r="18" spans="1:4" x14ac:dyDescent="0.25">
      <c r="A18" s="393">
        <v>25750</v>
      </c>
      <c r="B18" s="386">
        <v>64.873699999999999</v>
      </c>
      <c r="C18" s="387"/>
      <c r="D18" s="387"/>
    </row>
    <row r="19" spans="1:4" x14ac:dyDescent="0.25">
      <c r="A19" s="394">
        <v>25781</v>
      </c>
      <c r="B19" s="386">
        <v>65.010499999999993</v>
      </c>
      <c r="C19" s="387"/>
      <c r="D19" s="387"/>
    </row>
    <row r="20" spans="1:4" x14ac:dyDescent="0.25">
      <c r="A20" s="395">
        <v>25812</v>
      </c>
      <c r="B20" s="386">
        <v>65.393100000000004</v>
      </c>
      <c r="C20" s="387"/>
      <c r="D20" s="387"/>
    </row>
    <row r="21" spans="1:4" x14ac:dyDescent="0.25">
      <c r="A21" s="396">
        <v>25842</v>
      </c>
      <c r="B21" s="386">
        <v>65.919600000000003</v>
      </c>
      <c r="C21" s="387"/>
      <c r="D21" s="387"/>
    </row>
    <row r="22" spans="1:4" x14ac:dyDescent="0.25">
      <c r="A22" s="397">
        <v>25873</v>
      </c>
      <c r="B22" s="386">
        <v>65.380399999999995</v>
      </c>
      <c r="C22" s="387"/>
      <c r="D22" s="387"/>
    </row>
    <row r="23" spans="1:4" x14ac:dyDescent="0.25">
      <c r="A23" s="398">
        <v>25903</v>
      </c>
      <c r="B23" s="386">
        <v>65.652299999999997</v>
      </c>
      <c r="C23" s="387"/>
      <c r="D23" s="387"/>
    </row>
    <row r="24" spans="1:4" x14ac:dyDescent="0.25">
      <c r="A24" s="385">
        <v>25934</v>
      </c>
      <c r="B24" s="386">
        <v>65.322000000000003</v>
      </c>
      <c r="C24" s="387"/>
      <c r="D24" s="387"/>
    </row>
    <row r="25" spans="1:4" x14ac:dyDescent="0.25">
      <c r="A25" s="388">
        <v>25965</v>
      </c>
      <c r="B25" s="386">
        <v>64.808000000000007</v>
      </c>
      <c r="C25" s="387"/>
      <c r="D25" s="387"/>
    </row>
    <row r="26" spans="1:4" x14ac:dyDescent="0.25">
      <c r="A26" s="389">
        <v>25993</v>
      </c>
      <c r="B26" s="386">
        <v>65.090999999999994</v>
      </c>
      <c r="C26" s="387"/>
      <c r="D26" s="387"/>
    </row>
    <row r="27" spans="1:4" x14ac:dyDescent="0.25">
      <c r="A27" s="390">
        <v>26024</v>
      </c>
      <c r="B27" s="386">
        <v>65.611699999999999</v>
      </c>
      <c r="C27" s="387"/>
      <c r="D27" s="387"/>
    </row>
    <row r="28" spans="1:4" x14ac:dyDescent="0.25">
      <c r="A28" s="391">
        <v>26054</v>
      </c>
      <c r="B28" s="386">
        <v>65.445999999999998</v>
      </c>
      <c r="C28" s="387"/>
      <c r="D28" s="387"/>
    </row>
    <row r="29" spans="1:4" x14ac:dyDescent="0.25">
      <c r="A29" s="392">
        <v>26085</v>
      </c>
      <c r="B29" s="386">
        <v>65.715199999999996</v>
      </c>
      <c r="C29" s="387"/>
      <c r="D29" s="387"/>
    </row>
    <row r="30" spans="1:4" x14ac:dyDescent="0.25">
      <c r="A30" s="393">
        <v>26115</v>
      </c>
      <c r="B30" s="386">
        <v>65.896000000000001</v>
      </c>
      <c r="C30" s="387"/>
      <c r="D30" s="387"/>
    </row>
    <row r="31" spans="1:4" x14ac:dyDescent="0.25">
      <c r="A31" s="394">
        <v>26146</v>
      </c>
      <c r="B31" s="386">
        <v>65.716099999999997</v>
      </c>
      <c r="C31" s="387"/>
      <c r="D31" s="387"/>
    </row>
    <row r="32" spans="1:4" x14ac:dyDescent="0.25">
      <c r="A32" s="395">
        <v>26177</v>
      </c>
      <c r="B32" s="386">
        <v>67.123500000000007</v>
      </c>
      <c r="C32" s="387"/>
      <c r="D32" s="387"/>
    </row>
    <row r="33" spans="1:4" x14ac:dyDescent="0.25">
      <c r="A33" s="396">
        <v>26207</v>
      </c>
      <c r="B33" s="386">
        <v>67.801100000000005</v>
      </c>
      <c r="C33" s="387"/>
      <c r="D33" s="387"/>
    </row>
    <row r="34" spans="1:4" x14ac:dyDescent="0.25">
      <c r="A34" s="397">
        <v>26238</v>
      </c>
      <c r="B34" s="386">
        <v>67.965100000000007</v>
      </c>
      <c r="C34" s="387"/>
      <c r="D34" s="387"/>
    </row>
    <row r="35" spans="1:4" x14ac:dyDescent="0.25">
      <c r="A35" s="398">
        <v>26268</v>
      </c>
      <c r="B35" s="386">
        <v>67.265500000000003</v>
      </c>
      <c r="C35" s="387"/>
      <c r="D35" s="387"/>
    </row>
    <row r="36" spans="1:4" x14ac:dyDescent="0.25">
      <c r="A36" s="385">
        <v>26299</v>
      </c>
      <c r="B36" s="386">
        <v>69.462199999999996</v>
      </c>
      <c r="C36" s="387"/>
      <c r="D36" s="387"/>
    </row>
    <row r="37" spans="1:4" x14ac:dyDescent="0.25">
      <c r="A37" s="388">
        <v>26330</v>
      </c>
      <c r="B37" s="386">
        <v>70.378399999999999</v>
      </c>
      <c r="C37" s="387"/>
      <c r="D37" s="387"/>
    </row>
    <row r="38" spans="1:4" x14ac:dyDescent="0.25">
      <c r="A38" s="389">
        <v>26359</v>
      </c>
      <c r="B38" s="386">
        <v>70.271600000000007</v>
      </c>
      <c r="C38" s="387"/>
      <c r="D38" s="387"/>
    </row>
    <row r="39" spans="1:4" x14ac:dyDescent="0.25">
      <c r="A39" s="390">
        <v>26390</v>
      </c>
      <c r="B39" s="386">
        <v>69.872299999999996</v>
      </c>
      <c r="C39" s="387"/>
      <c r="D39" s="387"/>
    </row>
    <row r="40" spans="1:4" x14ac:dyDescent="0.25">
      <c r="A40" s="391">
        <v>26420</v>
      </c>
      <c r="B40" s="386">
        <v>70.005099999999999</v>
      </c>
      <c r="C40" s="387"/>
      <c r="D40" s="387"/>
    </row>
    <row r="41" spans="1:4" x14ac:dyDescent="0.25">
      <c r="A41" s="392">
        <v>26451</v>
      </c>
      <c r="B41" s="386">
        <v>70.102800000000002</v>
      </c>
      <c r="C41" s="387"/>
      <c r="D41" s="387"/>
    </row>
    <row r="42" spans="1:4" x14ac:dyDescent="0.25">
      <c r="A42" s="393">
        <v>26481</v>
      </c>
      <c r="B42" s="386">
        <v>69.538899999999998</v>
      </c>
      <c r="C42" s="387"/>
      <c r="D42" s="387"/>
    </row>
    <row r="43" spans="1:4" x14ac:dyDescent="0.25">
      <c r="A43" s="394">
        <v>26512</v>
      </c>
      <c r="B43" s="386">
        <v>69.778000000000006</v>
      </c>
      <c r="C43" s="387"/>
      <c r="D43" s="387"/>
    </row>
    <row r="44" spans="1:4" x14ac:dyDescent="0.25">
      <c r="A44" s="395">
        <v>26543</v>
      </c>
      <c r="B44" s="386">
        <v>69.410799999999995</v>
      </c>
      <c r="C44" s="387"/>
      <c r="D44" s="387"/>
    </row>
    <row r="45" spans="1:4" x14ac:dyDescent="0.25">
      <c r="A45" s="396">
        <v>26573</v>
      </c>
      <c r="B45" s="386">
        <v>69.690100000000001</v>
      </c>
      <c r="C45" s="387"/>
      <c r="D45" s="387"/>
    </row>
    <row r="46" spans="1:4" x14ac:dyDescent="0.25">
      <c r="A46" s="397">
        <v>26604</v>
      </c>
      <c r="B46" s="386">
        <v>69.783600000000007</v>
      </c>
      <c r="C46" s="387"/>
      <c r="D46" s="387"/>
    </row>
    <row r="47" spans="1:4" x14ac:dyDescent="0.25">
      <c r="A47" s="398">
        <v>26634</v>
      </c>
      <c r="B47" s="386">
        <v>69.397900000000007</v>
      </c>
      <c r="C47" s="387"/>
      <c r="D47" s="387"/>
    </row>
    <row r="48" spans="1:4" x14ac:dyDescent="0.25">
      <c r="A48" s="385">
        <v>26665</v>
      </c>
      <c r="B48" s="386">
        <v>69.142099999999999</v>
      </c>
      <c r="C48" s="387"/>
      <c r="D48" s="387"/>
    </row>
    <row r="49" spans="1:4" x14ac:dyDescent="0.25">
      <c r="A49" s="388">
        <v>26696</v>
      </c>
      <c r="B49" s="386">
        <v>71.496799999999993</v>
      </c>
      <c r="C49" s="387"/>
      <c r="D49" s="387"/>
    </row>
    <row r="50" spans="1:4" x14ac:dyDescent="0.25">
      <c r="A50" s="389">
        <v>26724</v>
      </c>
      <c r="B50" s="386">
        <v>73.561300000000003</v>
      </c>
      <c r="C50" s="387"/>
      <c r="D50" s="387"/>
    </row>
    <row r="51" spans="1:4" x14ac:dyDescent="0.25">
      <c r="A51" s="390">
        <v>26755</v>
      </c>
      <c r="B51" s="386">
        <v>72.597700000000003</v>
      </c>
      <c r="C51" s="387"/>
      <c r="D51" s="387"/>
    </row>
    <row r="52" spans="1:4" x14ac:dyDescent="0.25">
      <c r="A52" s="391">
        <v>26785</v>
      </c>
      <c r="B52" s="386">
        <v>73.023700000000005</v>
      </c>
      <c r="C52" s="387"/>
      <c r="D52" s="387"/>
    </row>
    <row r="53" spans="1:4" x14ac:dyDescent="0.25">
      <c r="A53" s="392">
        <v>26816</v>
      </c>
      <c r="B53" s="386">
        <v>73.910700000000006</v>
      </c>
      <c r="C53" s="387"/>
      <c r="D53" s="387"/>
    </row>
    <row r="54" spans="1:4" x14ac:dyDescent="0.25">
      <c r="A54" s="393">
        <v>26846</v>
      </c>
      <c r="B54" s="386">
        <v>74.195999999999998</v>
      </c>
      <c r="C54" s="387"/>
      <c r="D54" s="387"/>
    </row>
    <row r="55" spans="1:4" x14ac:dyDescent="0.25">
      <c r="A55" s="394">
        <v>26877</v>
      </c>
      <c r="B55" s="386">
        <v>72.823499999999996</v>
      </c>
      <c r="C55" s="387"/>
      <c r="D55" s="387"/>
    </row>
    <row r="56" spans="1:4" x14ac:dyDescent="0.25">
      <c r="A56" s="395">
        <v>26908</v>
      </c>
      <c r="B56" s="386">
        <v>72.1511</v>
      </c>
      <c r="C56" s="387"/>
      <c r="D56" s="387"/>
    </row>
    <row r="57" spans="1:4" x14ac:dyDescent="0.25">
      <c r="A57" s="396">
        <v>26938</v>
      </c>
      <c r="B57" s="386">
        <v>71.744399999999999</v>
      </c>
      <c r="C57" s="387"/>
      <c r="D57" s="387"/>
    </row>
    <row r="58" spans="1:4" x14ac:dyDescent="0.25">
      <c r="A58" s="397">
        <v>26969</v>
      </c>
      <c r="B58" s="386">
        <v>70.073499999999996</v>
      </c>
      <c r="C58" s="387"/>
      <c r="D58" s="387"/>
    </row>
    <row r="59" spans="1:4" x14ac:dyDescent="0.25">
      <c r="A59" s="398">
        <v>26999</v>
      </c>
      <c r="B59" s="386">
        <v>67.024299999999997</v>
      </c>
      <c r="C59" s="387"/>
      <c r="D59" s="387"/>
    </row>
    <row r="60" spans="1:4" x14ac:dyDescent="0.25">
      <c r="A60" s="385">
        <v>27030</v>
      </c>
      <c r="B60" s="386">
        <v>63.666200000000003</v>
      </c>
      <c r="C60" s="387"/>
      <c r="D60" s="387"/>
    </row>
    <row r="61" spans="1:4" x14ac:dyDescent="0.25">
      <c r="A61" s="388">
        <v>27061</v>
      </c>
      <c r="B61" s="386">
        <v>63.985100000000003</v>
      </c>
      <c r="C61" s="387"/>
      <c r="D61" s="387"/>
    </row>
    <row r="62" spans="1:4" x14ac:dyDescent="0.25">
      <c r="A62" s="389">
        <v>27089</v>
      </c>
      <c r="B62" s="386">
        <v>65.2851</v>
      </c>
      <c r="C62" s="387"/>
      <c r="D62" s="387"/>
    </row>
    <row r="63" spans="1:4" x14ac:dyDescent="0.25">
      <c r="A63" s="390">
        <v>27120</v>
      </c>
      <c r="B63" s="386">
        <v>65.789199999999994</v>
      </c>
      <c r="C63" s="387"/>
      <c r="D63" s="387"/>
    </row>
    <row r="64" spans="1:4" x14ac:dyDescent="0.25">
      <c r="A64" s="391">
        <v>27150</v>
      </c>
      <c r="B64" s="386">
        <v>66.302300000000002</v>
      </c>
      <c r="C64" s="387"/>
      <c r="D64" s="387"/>
    </row>
    <row r="65" spans="1:4" x14ac:dyDescent="0.25">
      <c r="A65" s="392">
        <v>27181</v>
      </c>
      <c r="B65" s="386">
        <v>65.806399999999996</v>
      </c>
      <c r="C65" s="387"/>
      <c r="D65" s="387"/>
    </row>
    <row r="66" spans="1:4" x14ac:dyDescent="0.25">
      <c r="A66" s="393">
        <v>27211</v>
      </c>
      <c r="B66" s="386">
        <v>65.307900000000004</v>
      </c>
      <c r="C66" s="387"/>
      <c r="D66" s="387"/>
    </row>
    <row r="67" spans="1:4" x14ac:dyDescent="0.25">
      <c r="A67" s="394">
        <v>27242</v>
      </c>
      <c r="B67" s="386">
        <v>64.632999999999996</v>
      </c>
      <c r="C67" s="387"/>
      <c r="D67" s="387"/>
    </row>
    <row r="68" spans="1:4" x14ac:dyDescent="0.25">
      <c r="A68" s="395">
        <v>27273</v>
      </c>
      <c r="B68" s="386">
        <v>64.321700000000007</v>
      </c>
      <c r="C68" s="387"/>
      <c r="D68" s="387"/>
    </row>
    <row r="69" spans="1:4" x14ac:dyDescent="0.25">
      <c r="A69" s="396">
        <v>27303</v>
      </c>
      <c r="B69" s="386">
        <v>64.518600000000006</v>
      </c>
      <c r="C69" s="387"/>
      <c r="D69" s="387"/>
    </row>
    <row r="70" spans="1:4" x14ac:dyDescent="0.25">
      <c r="A70" s="397">
        <v>27334</v>
      </c>
      <c r="B70" s="386">
        <v>63.505600000000001</v>
      </c>
      <c r="C70" s="387"/>
      <c r="D70" s="387"/>
    </row>
    <row r="71" spans="1:4" x14ac:dyDescent="0.25">
      <c r="A71" s="398">
        <v>27364</v>
      </c>
      <c r="B71" s="386">
        <v>64.101399999999998</v>
      </c>
      <c r="C71" s="387"/>
      <c r="D71" s="387"/>
    </row>
    <row r="72" spans="1:4" x14ac:dyDescent="0.25">
      <c r="A72" s="385">
        <v>27395</v>
      </c>
      <c r="B72" s="386">
        <v>64.607299999999995</v>
      </c>
      <c r="C72" s="387"/>
      <c r="D72" s="387"/>
    </row>
    <row r="73" spans="1:4" x14ac:dyDescent="0.25">
      <c r="A73" s="388">
        <v>27426</v>
      </c>
      <c r="B73" s="386">
        <v>65.271799999999999</v>
      </c>
      <c r="C73" s="387"/>
      <c r="D73" s="387"/>
    </row>
    <row r="74" spans="1:4" x14ac:dyDescent="0.25">
      <c r="A74" s="389">
        <v>27454</v>
      </c>
      <c r="B74" s="386">
        <v>65.736900000000006</v>
      </c>
      <c r="C74" s="387"/>
      <c r="D74" s="387"/>
    </row>
    <row r="75" spans="1:4" x14ac:dyDescent="0.25">
      <c r="A75" s="390">
        <v>27485</v>
      </c>
      <c r="B75" s="386">
        <v>65.456800000000001</v>
      </c>
      <c r="C75" s="387"/>
      <c r="D75" s="387"/>
    </row>
    <row r="76" spans="1:4" x14ac:dyDescent="0.25">
      <c r="A76" s="391">
        <v>27515</v>
      </c>
      <c r="B76" s="386">
        <v>65.335999999999999</v>
      </c>
      <c r="C76" s="387"/>
      <c r="D76" s="387"/>
    </row>
    <row r="77" spans="1:4" x14ac:dyDescent="0.25">
      <c r="A77" s="392">
        <v>27546</v>
      </c>
      <c r="B77" s="386">
        <v>64.859399999999994</v>
      </c>
      <c r="C77" s="387"/>
      <c r="D77" s="387"/>
    </row>
    <row r="78" spans="1:4" x14ac:dyDescent="0.25">
      <c r="A78" s="393">
        <v>27576</v>
      </c>
      <c r="B78" s="386">
        <v>63.162999999999997</v>
      </c>
      <c r="C78" s="387"/>
      <c r="D78" s="387"/>
    </row>
    <row r="79" spans="1:4" x14ac:dyDescent="0.25">
      <c r="A79" s="394">
        <v>27607</v>
      </c>
      <c r="B79" s="386">
        <v>61.847299999999997</v>
      </c>
      <c r="C79" s="387"/>
      <c r="D79" s="387"/>
    </row>
    <row r="80" spans="1:4" x14ac:dyDescent="0.25">
      <c r="A80" s="395">
        <v>27638</v>
      </c>
      <c r="B80" s="386">
        <v>61.432600000000001</v>
      </c>
      <c r="C80" s="387"/>
      <c r="D80" s="387"/>
    </row>
    <row r="81" spans="1:4" x14ac:dyDescent="0.25">
      <c r="A81" s="396">
        <v>27668</v>
      </c>
      <c r="B81" s="386">
        <v>61.506799999999998</v>
      </c>
      <c r="C81" s="387"/>
      <c r="D81" s="387"/>
    </row>
    <row r="82" spans="1:4" x14ac:dyDescent="0.25">
      <c r="A82" s="397">
        <v>27699</v>
      </c>
      <c r="B82" s="386">
        <v>61.367400000000004</v>
      </c>
      <c r="C82" s="387"/>
      <c r="D82" s="387"/>
    </row>
    <row r="83" spans="1:4" x14ac:dyDescent="0.25">
      <c r="A83" s="398">
        <v>27729</v>
      </c>
      <c r="B83" s="386">
        <v>60.840800000000002</v>
      </c>
      <c r="C83" s="387"/>
      <c r="D83" s="387"/>
    </row>
    <row r="84" spans="1:4" x14ac:dyDescent="0.25">
      <c r="A84" s="385">
        <v>27760</v>
      </c>
      <c r="B84" s="386">
        <v>60.191099999999999</v>
      </c>
      <c r="C84" s="387"/>
      <c r="D84" s="387"/>
    </row>
    <row r="85" spans="1:4" x14ac:dyDescent="0.25">
      <c r="A85" s="388">
        <v>27791</v>
      </c>
      <c r="B85" s="386">
        <v>58.875500000000002</v>
      </c>
      <c r="C85" s="387"/>
      <c r="D85" s="387"/>
    </row>
    <row r="86" spans="1:4" x14ac:dyDescent="0.25">
      <c r="A86" s="389">
        <v>27820</v>
      </c>
      <c r="B86" s="386">
        <v>58.283999999999999</v>
      </c>
      <c r="C86" s="387"/>
      <c r="D86" s="387"/>
    </row>
    <row r="87" spans="1:4" x14ac:dyDescent="0.25">
      <c r="A87" s="390">
        <v>27851</v>
      </c>
      <c r="B87" s="386">
        <v>58.274900000000002</v>
      </c>
      <c r="C87" s="387"/>
      <c r="D87" s="387"/>
    </row>
    <row r="88" spans="1:4" x14ac:dyDescent="0.25">
      <c r="A88" s="391">
        <v>27881</v>
      </c>
      <c r="B88" s="386">
        <v>58.260599999999997</v>
      </c>
      <c r="C88" s="387"/>
      <c r="D88" s="387"/>
    </row>
    <row r="89" spans="1:4" x14ac:dyDescent="0.25">
      <c r="A89" s="392">
        <v>27912</v>
      </c>
      <c r="B89" s="386">
        <v>57.962400000000002</v>
      </c>
      <c r="C89" s="387"/>
      <c r="D89" s="387"/>
    </row>
    <row r="90" spans="1:4" x14ac:dyDescent="0.25">
      <c r="A90" s="393">
        <v>27942</v>
      </c>
      <c r="B90" s="386">
        <v>57.851599999999998</v>
      </c>
      <c r="C90" s="387"/>
      <c r="D90" s="387"/>
    </row>
    <row r="91" spans="1:4" x14ac:dyDescent="0.25">
      <c r="A91" s="394">
        <v>27973</v>
      </c>
      <c r="B91" s="386">
        <v>57.901200000000003</v>
      </c>
      <c r="C91" s="387"/>
      <c r="D91" s="387"/>
    </row>
    <row r="92" spans="1:4" x14ac:dyDescent="0.25">
      <c r="A92" s="395">
        <v>28004</v>
      </c>
      <c r="B92" s="386">
        <v>88.079499999999996</v>
      </c>
      <c r="C92" s="387"/>
      <c r="D92" s="387"/>
    </row>
    <row r="93" spans="1:4" x14ac:dyDescent="0.25">
      <c r="A93" s="396">
        <v>28034</v>
      </c>
      <c r="B93" s="386">
        <v>89.671700000000001</v>
      </c>
      <c r="C93" s="387"/>
      <c r="D93" s="387"/>
    </row>
    <row r="94" spans="1:4" x14ac:dyDescent="0.25">
      <c r="A94" s="397">
        <v>28065</v>
      </c>
      <c r="B94" s="386">
        <v>100.6005</v>
      </c>
      <c r="C94" s="387"/>
      <c r="D94" s="387"/>
    </row>
    <row r="95" spans="1:4" x14ac:dyDescent="0.25">
      <c r="A95" s="398">
        <v>28095</v>
      </c>
      <c r="B95" s="386">
        <v>82.809200000000004</v>
      </c>
      <c r="C95" s="387"/>
      <c r="D95" s="387"/>
    </row>
    <row r="96" spans="1:4" x14ac:dyDescent="0.25">
      <c r="A96" s="385">
        <v>28126</v>
      </c>
      <c r="B96" s="386">
        <v>83.481300000000005</v>
      </c>
      <c r="C96" s="387"/>
      <c r="D96" s="387"/>
    </row>
    <row r="97" spans="1:4" x14ac:dyDescent="0.25">
      <c r="A97" s="388">
        <v>28157</v>
      </c>
      <c r="B97" s="386">
        <v>89.099199999999996</v>
      </c>
      <c r="C97" s="387"/>
      <c r="D97" s="387"/>
    </row>
    <row r="98" spans="1:4" x14ac:dyDescent="0.25">
      <c r="A98" s="389">
        <v>28185</v>
      </c>
      <c r="B98" s="386">
        <v>88.729600000000005</v>
      </c>
      <c r="C98" s="387"/>
      <c r="D98" s="387"/>
    </row>
    <row r="99" spans="1:4" x14ac:dyDescent="0.25">
      <c r="A99" s="390">
        <v>28216</v>
      </c>
      <c r="B99" s="386">
        <v>88.760199999999998</v>
      </c>
      <c r="C99" s="387"/>
      <c r="D99" s="387"/>
    </row>
    <row r="100" spans="1:4" x14ac:dyDescent="0.25">
      <c r="A100" s="391">
        <v>28246</v>
      </c>
      <c r="B100" s="386">
        <v>88.887200000000007</v>
      </c>
      <c r="C100" s="387"/>
      <c r="D100" s="387"/>
    </row>
    <row r="101" spans="1:4" x14ac:dyDescent="0.25">
      <c r="A101" s="392">
        <v>28277</v>
      </c>
      <c r="B101" s="386">
        <v>89.237799999999993</v>
      </c>
      <c r="C101" s="387"/>
      <c r="D101" s="387"/>
    </row>
    <row r="102" spans="1:4" x14ac:dyDescent="0.25">
      <c r="A102" s="393">
        <v>28307</v>
      </c>
      <c r="B102" s="386">
        <v>89.443899999999999</v>
      </c>
      <c r="C102" s="387"/>
      <c r="D102" s="387"/>
    </row>
    <row r="103" spans="1:4" x14ac:dyDescent="0.25">
      <c r="A103" s="394">
        <v>28338</v>
      </c>
      <c r="B103" s="386">
        <v>87.286199999999994</v>
      </c>
      <c r="C103" s="387"/>
      <c r="D103" s="387"/>
    </row>
    <row r="104" spans="1:4" x14ac:dyDescent="0.25">
      <c r="A104" s="395">
        <v>28369</v>
      </c>
      <c r="B104" s="386">
        <v>86.253799999999998</v>
      </c>
      <c r="C104" s="387"/>
      <c r="D104" s="387"/>
    </row>
    <row r="105" spans="1:4" x14ac:dyDescent="0.25">
      <c r="A105" s="396">
        <v>28399</v>
      </c>
      <c r="B105" s="386">
        <v>86.882800000000003</v>
      </c>
      <c r="C105" s="387"/>
      <c r="D105" s="387"/>
    </row>
    <row r="106" spans="1:4" x14ac:dyDescent="0.25">
      <c r="A106" s="397">
        <v>28430</v>
      </c>
      <c r="B106" s="386">
        <v>87.304699999999997</v>
      </c>
      <c r="C106" s="387"/>
      <c r="D106" s="387"/>
    </row>
    <row r="107" spans="1:4" x14ac:dyDescent="0.25">
      <c r="A107" s="398">
        <v>28460</v>
      </c>
      <c r="B107" s="386">
        <v>87.1464</v>
      </c>
      <c r="C107" s="387"/>
      <c r="D107" s="387"/>
    </row>
    <row r="108" spans="1:4" x14ac:dyDescent="0.25">
      <c r="A108" s="385">
        <v>28491</v>
      </c>
      <c r="B108" s="386">
        <v>86.571799999999996</v>
      </c>
      <c r="C108" s="387"/>
      <c r="D108" s="387"/>
    </row>
    <row r="109" spans="1:4" x14ac:dyDescent="0.25">
      <c r="A109" s="388">
        <v>28522</v>
      </c>
      <c r="B109" s="386">
        <v>85.907700000000006</v>
      </c>
      <c r="C109" s="387"/>
      <c r="D109" s="387"/>
    </row>
    <row r="110" spans="1:4" x14ac:dyDescent="0.25">
      <c r="A110" s="389">
        <v>28550</v>
      </c>
      <c r="B110" s="386">
        <v>86.813299999999998</v>
      </c>
      <c r="C110" s="387"/>
      <c r="D110" s="387"/>
    </row>
    <row r="111" spans="1:4" x14ac:dyDescent="0.25">
      <c r="A111" s="390">
        <v>28581</v>
      </c>
      <c r="B111" s="386">
        <v>87.120400000000004</v>
      </c>
      <c r="C111" s="387"/>
      <c r="D111" s="387"/>
    </row>
    <row r="112" spans="1:4" x14ac:dyDescent="0.25">
      <c r="A112" s="391">
        <v>28611</v>
      </c>
      <c r="B112" s="386">
        <v>85.712800000000001</v>
      </c>
      <c r="C112" s="387"/>
      <c r="D112" s="387"/>
    </row>
    <row r="113" spans="1:4" x14ac:dyDescent="0.25">
      <c r="A113" s="392">
        <v>28642</v>
      </c>
      <c r="B113" s="386">
        <v>86.447199999999995</v>
      </c>
      <c r="C113" s="387"/>
      <c r="D113" s="387"/>
    </row>
    <row r="114" spans="1:4" x14ac:dyDescent="0.25">
      <c r="A114" s="393">
        <v>28672</v>
      </c>
      <c r="B114" s="386">
        <v>87.269199999999998</v>
      </c>
      <c r="C114" s="387"/>
      <c r="D114" s="387"/>
    </row>
    <row r="115" spans="1:4" x14ac:dyDescent="0.25">
      <c r="A115" s="394">
        <v>28703</v>
      </c>
      <c r="B115" s="386">
        <v>88.285700000000006</v>
      </c>
      <c r="C115" s="387"/>
      <c r="D115" s="387"/>
    </row>
    <row r="116" spans="1:4" x14ac:dyDescent="0.25">
      <c r="A116" s="395">
        <v>28734</v>
      </c>
      <c r="B116" s="386">
        <v>88.028800000000004</v>
      </c>
      <c r="C116" s="387"/>
      <c r="D116" s="387"/>
    </row>
    <row r="117" spans="1:4" x14ac:dyDescent="0.25">
      <c r="A117" s="396">
        <v>28764</v>
      </c>
      <c r="B117" s="386">
        <v>89.558499999999995</v>
      </c>
      <c r="C117" s="387"/>
      <c r="D117" s="387"/>
    </row>
    <row r="118" spans="1:4" x14ac:dyDescent="0.25">
      <c r="A118" s="397">
        <v>28795</v>
      </c>
      <c r="B118" s="386">
        <v>87.168899999999994</v>
      </c>
      <c r="C118" s="387"/>
      <c r="D118" s="387"/>
    </row>
    <row r="119" spans="1:4" x14ac:dyDescent="0.25">
      <c r="A119" s="398">
        <v>28825</v>
      </c>
      <c r="B119" s="386">
        <v>86.678100000000001</v>
      </c>
      <c r="C119" s="387"/>
      <c r="D119" s="387"/>
    </row>
    <row r="120" spans="1:4" x14ac:dyDescent="0.25">
      <c r="A120" s="385">
        <v>28856</v>
      </c>
      <c r="B120" s="386">
        <v>84.627600000000001</v>
      </c>
      <c r="C120" s="387"/>
      <c r="D120" s="387"/>
    </row>
    <row r="121" spans="1:4" x14ac:dyDescent="0.25">
      <c r="A121" s="388">
        <v>28887</v>
      </c>
      <c r="B121" s="386">
        <v>83.758399999999995</v>
      </c>
      <c r="C121" s="387"/>
      <c r="D121" s="387"/>
    </row>
    <row r="122" spans="1:4" x14ac:dyDescent="0.25">
      <c r="A122" s="389">
        <v>28915</v>
      </c>
      <c r="B122" s="386">
        <v>82.959100000000007</v>
      </c>
      <c r="C122" s="387"/>
      <c r="D122" s="387"/>
    </row>
    <row r="123" spans="1:4" x14ac:dyDescent="0.25">
      <c r="A123" s="390">
        <v>28946</v>
      </c>
      <c r="B123" s="386">
        <v>82.572299999999998</v>
      </c>
      <c r="C123" s="387"/>
      <c r="D123" s="387"/>
    </row>
    <row r="124" spans="1:4" x14ac:dyDescent="0.25">
      <c r="A124" s="391">
        <v>28976</v>
      </c>
      <c r="B124" s="386">
        <v>81.866799999999998</v>
      </c>
      <c r="C124" s="387"/>
      <c r="D124" s="387"/>
    </row>
    <row r="125" spans="1:4" x14ac:dyDescent="0.25">
      <c r="A125" s="392">
        <v>29007</v>
      </c>
      <c r="B125" s="386">
        <v>81.807500000000005</v>
      </c>
      <c r="C125" s="387"/>
      <c r="D125" s="387"/>
    </row>
    <row r="126" spans="1:4" x14ac:dyDescent="0.25">
      <c r="A126" s="393">
        <v>29037</v>
      </c>
      <c r="B126" s="386">
        <v>83.206599999999995</v>
      </c>
      <c r="C126" s="387"/>
      <c r="D126" s="387"/>
    </row>
    <row r="127" spans="1:4" x14ac:dyDescent="0.25">
      <c r="A127" s="394">
        <v>29068</v>
      </c>
      <c r="B127" s="386">
        <v>82.113399999999999</v>
      </c>
      <c r="C127" s="387"/>
      <c r="D127" s="387"/>
    </row>
    <row r="128" spans="1:4" x14ac:dyDescent="0.25">
      <c r="A128" s="395">
        <v>29099</v>
      </c>
      <c r="B128" s="386">
        <v>81.9054</v>
      </c>
      <c r="C128" s="387"/>
      <c r="D128" s="387"/>
    </row>
    <row r="129" spans="1:4" x14ac:dyDescent="0.25">
      <c r="A129" s="396">
        <v>29129</v>
      </c>
      <c r="B129" s="386">
        <v>80.452399999999997</v>
      </c>
      <c r="C129" s="387"/>
      <c r="D129" s="387"/>
    </row>
    <row r="130" spans="1:4" x14ac:dyDescent="0.25">
      <c r="A130" s="397">
        <v>29160</v>
      </c>
      <c r="B130" s="386">
        <v>79.103300000000004</v>
      </c>
      <c r="C130" s="387"/>
      <c r="D130" s="387"/>
    </row>
    <row r="131" spans="1:4" x14ac:dyDescent="0.25">
      <c r="A131" s="398">
        <v>29190</v>
      </c>
      <c r="B131" s="386">
        <v>79.474199999999996</v>
      </c>
      <c r="C131" s="387"/>
      <c r="D131" s="387"/>
    </row>
    <row r="132" spans="1:4" x14ac:dyDescent="0.25">
      <c r="A132" s="385">
        <v>29221</v>
      </c>
      <c r="B132" s="386">
        <v>77.371200000000002</v>
      </c>
      <c r="C132" s="387"/>
      <c r="D132" s="387"/>
    </row>
    <row r="133" spans="1:4" x14ac:dyDescent="0.25">
      <c r="A133" s="388">
        <v>29252</v>
      </c>
      <c r="B133" s="386">
        <v>76.072400000000002</v>
      </c>
      <c r="C133" s="387"/>
      <c r="D133" s="387"/>
    </row>
    <row r="134" spans="1:4" x14ac:dyDescent="0.25">
      <c r="A134" s="389">
        <v>29281</v>
      </c>
      <c r="B134" s="386">
        <v>73.528599999999997</v>
      </c>
      <c r="C134" s="387"/>
      <c r="D134" s="387"/>
    </row>
    <row r="135" spans="1:4" x14ac:dyDescent="0.25">
      <c r="A135" s="390">
        <v>29312</v>
      </c>
      <c r="B135" s="386">
        <v>72.972200000000001</v>
      </c>
      <c r="C135" s="387"/>
      <c r="D135" s="387"/>
    </row>
    <row r="136" spans="1:4" x14ac:dyDescent="0.25">
      <c r="A136" s="391">
        <v>29342</v>
      </c>
      <c r="B136" s="386">
        <v>75.043000000000006</v>
      </c>
      <c r="C136" s="387"/>
      <c r="D136" s="387"/>
    </row>
    <row r="137" spans="1:4" x14ac:dyDescent="0.25">
      <c r="A137" s="392">
        <v>29373</v>
      </c>
      <c r="B137" s="386">
        <v>75.412000000000006</v>
      </c>
      <c r="C137" s="387"/>
      <c r="D137" s="387"/>
    </row>
    <row r="138" spans="1:4" x14ac:dyDescent="0.25">
      <c r="A138" s="393">
        <v>29403</v>
      </c>
      <c r="B138" s="386">
        <v>73.980699999999999</v>
      </c>
      <c r="C138" s="387"/>
      <c r="D138" s="387"/>
    </row>
    <row r="139" spans="1:4" x14ac:dyDescent="0.25">
      <c r="A139" s="394">
        <v>29434</v>
      </c>
      <c r="B139" s="386">
        <v>72.225099999999998</v>
      </c>
      <c r="C139" s="387"/>
      <c r="D139" s="387"/>
    </row>
    <row r="140" spans="1:4" x14ac:dyDescent="0.25">
      <c r="A140" s="395">
        <v>29465</v>
      </c>
      <c r="B140" s="386">
        <v>72.658500000000004</v>
      </c>
      <c r="C140" s="387"/>
      <c r="D140" s="387"/>
    </row>
    <row r="141" spans="1:4" x14ac:dyDescent="0.25">
      <c r="A141" s="396">
        <v>29495</v>
      </c>
      <c r="B141" s="386">
        <v>72.205100000000002</v>
      </c>
      <c r="C141" s="387"/>
      <c r="D141" s="387"/>
    </row>
    <row r="142" spans="1:4" x14ac:dyDescent="0.25">
      <c r="A142" s="397">
        <v>29526</v>
      </c>
      <c r="B142" s="386">
        <v>70.479699999999994</v>
      </c>
      <c r="C142" s="387"/>
      <c r="D142" s="387"/>
    </row>
    <row r="143" spans="1:4" x14ac:dyDescent="0.25">
      <c r="A143" s="398">
        <v>29556</v>
      </c>
      <c r="B143" s="386">
        <v>68.796400000000006</v>
      </c>
      <c r="C143" s="387"/>
      <c r="D143" s="387"/>
    </row>
    <row r="144" spans="1:4" x14ac:dyDescent="0.25">
      <c r="A144" s="385">
        <v>29587</v>
      </c>
      <c r="B144" s="386">
        <v>67.964699999999993</v>
      </c>
      <c r="C144" s="387"/>
      <c r="D144" s="387"/>
    </row>
    <row r="145" spans="1:4" x14ac:dyDescent="0.25">
      <c r="A145" s="388">
        <v>29618</v>
      </c>
      <c r="B145" s="386">
        <v>65.454300000000003</v>
      </c>
      <c r="C145" s="387"/>
      <c r="D145" s="387"/>
    </row>
    <row r="146" spans="1:4" x14ac:dyDescent="0.25">
      <c r="A146" s="389">
        <v>29646</v>
      </c>
      <c r="B146" s="386">
        <v>64.891300000000001</v>
      </c>
      <c r="C146" s="387"/>
      <c r="D146" s="387"/>
    </row>
    <row r="147" spans="1:4" x14ac:dyDescent="0.25">
      <c r="A147" s="390">
        <v>29677</v>
      </c>
      <c r="B147" s="386">
        <v>63.654000000000003</v>
      </c>
      <c r="C147" s="387"/>
      <c r="D147" s="387"/>
    </row>
    <row r="148" spans="1:4" x14ac:dyDescent="0.25">
      <c r="A148" s="391">
        <v>29707</v>
      </c>
      <c r="B148" s="386">
        <v>61.9206</v>
      </c>
      <c r="C148" s="387"/>
      <c r="D148" s="387"/>
    </row>
    <row r="149" spans="1:4" x14ac:dyDescent="0.25">
      <c r="A149" s="392">
        <v>29738</v>
      </c>
      <c r="B149" s="386">
        <v>60.936</v>
      </c>
      <c r="C149" s="387"/>
      <c r="D149" s="387"/>
    </row>
    <row r="150" spans="1:4" x14ac:dyDescent="0.25">
      <c r="A150" s="393">
        <v>29768</v>
      </c>
      <c r="B150" s="386">
        <v>59.826700000000002</v>
      </c>
      <c r="C150" s="387"/>
      <c r="D150" s="387"/>
    </row>
    <row r="151" spans="1:4" x14ac:dyDescent="0.25">
      <c r="A151" s="394">
        <v>29799</v>
      </c>
      <c r="B151" s="386">
        <v>58.5642</v>
      </c>
      <c r="C151" s="387"/>
      <c r="D151" s="387"/>
    </row>
    <row r="152" spans="1:4" x14ac:dyDescent="0.25">
      <c r="A152" s="395">
        <v>29830</v>
      </c>
      <c r="B152" s="386">
        <v>59.994700000000002</v>
      </c>
      <c r="C152" s="387"/>
      <c r="D152" s="387"/>
    </row>
    <row r="153" spans="1:4" x14ac:dyDescent="0.25">
      <c r="A153" s="396">
        <v>29860</v>
      </c>
      <c r="B153" s="386">
        <v>60.205800000000004</v>
      </c>
      <c r="C153" s="387"/>
      <c r="D153" s="387"/>
    </row>
    <row r="154" spans="1:4" x14ac:dyDescent="0.25">
      <c r="A154" s="397">
        <v>29891</v>
      </c>
      <c r="B154" s="386">
        <v>60.712200000000003</v>
      </c>
      <c r="C154" s="387"/>
      <c r="D154" s="387"/>
    </row>
    <row r="155" spans="1:4" x14ac:dyDescent="0.25">
      <c r="A155" s="398">
        <v>29921</v>
      </c>
      <c r="B155" s="386">
        <v>60.103299999999997</v>
      </c>
      <c r="C155" s="387"/>
      <c r="D155" s="387"/>
    </row>
    <row r="156" spans="1:4" x14ac:dyDescent="0.25">
      <c r="A156" s="385">
        <v>29952</v>
      </c>
      <c r="B156" s="386">
        <v>57.8902</v>
      </c>
      <c r="C156" s="387"/>
      <c r="D156" s="387"/>
    </row>
    <row r="157" spans="1:4" x14ac:dyDescent="0.25">
      <c r="A157" s="388">
        <v>29983</v>
      </c>
      <c r="B157" s="386">
        <v>66.836799999999997</v>
      </c>
      <c r="C157" s="387"/>
      <c r="D157" s="387"/>
    </row>
    <row r="158" spans="1:4" x14ac:dyDescent="0.25">
      <c r="A158" s="389">
        <v>30011</v>
      </c>
      <c r="B158" s="386">
        <v>90.409599999999998</v>
      </c>
      <c r="C158" s="387"/>
      <c r="D158" s="387"/>
    </row>
    <row r="159" spans="1:4" x14ac:dyDescent="0.25">
      <c r="A159" s="390">
        <v>30042</v>
      </c>
      <c r="B159" s="386">
        <v>86.011200000000002</v>
      </c>
      <c r="C159" s="387"/>
      <c r="D159" s="387"/>
    </row>
    <row r="160" spans="1:4" x14ac:dyDescent="0.25">
      <c r="A160" s="391">
        <v>30072</v>
      </c>
      <c r="B160" s="386">
        <v>85.040899999999993</v>
      </c>
      <c r="C160" s="387"/>
      <c r="D160" s="387"/>
    </row>
    <row r="161" spans="1:4" x14ac:dyDescent="0.25">
      <c r="A161" s="392">
        <v>30103</v>
      </c>
      <c r="B161" s="386">
        <v>80.471900000000005</v>
      </c>
      <c r="C161" s="387"/>
      <c r="D161" s="387"/>
    </row>
    <row r="162" spans="1:4" x14ac:dyDescent="0.25">
      <c r="A162" s="393">
        <v>30133</v>
      </c>
      <c r="B162" s="386">
        <v>77.246899999999997</v>
      </c>
      <c r="C162" s="387"/>
      <c r="D162" s="387"/>
    </row>
    <row r="163" spans="1:4" x14ac:dyDescent="0.25">
      <c r="A163" s="394">
        <v>30164</v>
      </c>
      <c r="B163" s="386">
        <v>100.0408</v>
      </c>
      <c r="C163" s="387"/>
      <c r="D163" s="387"/>
    </row>
    <row r="164" spans="1:4" x14ac:dyDescent="0.25">
      <c r="A164" s="395">
        <v>30195</v>
      </c>
      <c r="B164" s="386">
        <v>95.531800000000004</v>
      </c>
      <c r="C164" s="387"/>
      <c r="D164" s="387"/>
    </row>
    <row r="165" spans="1:4" x14ac:dyDescent="0.25">
      <c r="A165" s="396">
        <v>30225</v>
      </c>
      <c r="B165" s="386">
        <v>90.096199999999996</v>
      </c>
      <c r="C165" s="387"/>
      <c r="D165" s="387"/>
    </row>
    <row r="166" spans="1:4" x14ac:dyDescent="0.25">
      <c r="A166" s="397">
        <v>30256</v>
      </c>
      <c r="B166" s="386">
        <v>85.620900000000006</v>
      </c>
      <c r="C166" s="387"/>
      <c r="D166" s="387"/>
    </row>
    <row r="167" spans="1:4" x14ac:dyDescent="0.25">
      <c r="A167" s="398">
        <v>30286</v>
      </c>
      <c r="B167" s="386">
        <v>91.701899999999995</v>
      </c>
      <c r="C167" s="387"/>
      <c r="D167" s="387"/>
    </row>
    <row r="168" spans="1:4" x14ac:dyDescent="0.25">
      <c r="A168" s="385">
        <v>30317</v>
      </c>
      <c r="B168" s="386">
        <v>100.6369</v>
      </c>
      <c r="C168" s="387"/>
      <c r="D168" s="387"/>
    </row>
    <row r="169" spans="1:4" x14ac:dyDescent="0.25">
      <c r="A169" s="388">
        <v>30348</v>
      </c>
      <c r="B169" s="386">
        <v>100.54949999999999</v>
      </c>
      <c r="C169" s="387"/>
      <c r="D169" s="387"/>
    </row>
    <row r="170" spans="1:4" x14ac:dyDescent="0.25">
      <c r="A170" s="389">
        <v>30376</v>
      </c>
      <c r="B170" s="386">
        <v>99.328900000000004</v>
      </c>
      <c r="C170" s="387"/>
      <c r="D170" s="387"/>
    </row>
    <row r="171" spans="1:4" x14ac:dyDescent="0.25">
      <c r="A171" s="390">
        <v>30407</v>
      </c>
      <c r="B171" s="386">
        <v>97.032399999999996</v>
      </c>
      <c r="C171" s="387"/>
      <c r="D171" s="387"/>
    </row>
    <row r="172" spans="1:4" x14ac:dyDescent="0.25">
      <c r="A172" s="391">
        <v>30437</v>
      </c>
      <c r="B172" s="386">
        <v>97.0261</v>
      </c>
      <c r="C172" s="387"/>
      <c r="D172" s="387"/>
    </row>
    <row r="173" spans="1:4" x14ac:dyDescent="0.25">
      <c r="A173" s="392">
        <v>30468</v>
      </c>
      <c r="B173" s="386">
        <v>95.566400000000002</v>
      </c>
      <c r="C173" s="387"/>
      <c r="D173" s="387"/>
    </row>
    <row r="174" spans="1:4" x14ac:dyDescent="0.25">
      <c r="A174" s="393">
        <v>30498</v>
      </c>
      <c r="B174" s="386">
        <v>93.736199999999997</v>
      </c>
      <c r="C174" s="387"/>
      <c r="D174" s="387"/>
    </row>
    <row r="175" spans="1:4" x14ac:dyDescent="0.25">
      <c r="A175" s="394">
        <v>30529</v>
      </c>
      <c r="B175" s="386">
        <v>92.065600000000003</v>
      </c>
      <c r="C175" s="387"/>
      <c r="D175" s="387"/>
    </row>
    <row r="176" spans="1:4" x14ac:dyDescent="0.25">
      <c r="A176" s="395">
        <v>30560</v>
      </c>
      <c r="B176" s="386">
        <v>92.823700000000002</v>
      </c>
      <c r="C176" s="387"/>
      <c r="D176" s="387"/>
    </row>
    <row r="177" spans="1:4" x14ac:dyDescent="0.25">
      <c r="A177" s="396">
        <v>30590</v>
      </c>
      <c r="B177" s="386">
        <v>94.254099999999994</v>
      </c>
      <c r="C177" s="387"/>
      <c r="D177" s="387"/>
    </row>
    <row r="178" spans="1:4" x14ac:dyDescent="0.25">
      <c r="A178" s="397">
        <v>30621</v>
      </c>
      <c r="B178" s="386">
        <v>90.693299999999994</v>
      </c>
      <c r="C178" s="387"/>
      <c r="D178" s="387"/>
    </row>
    <row r="179" spans="1:4" x14ac:dyDescent="0.25">
      <c r="A179" s="398">
        <v>30651</v>
      </c>
      <c r="B179" s="386">
        <v>88.838300000000004</v>
      </c>
      <c r="C179" s="387"/>
      <c r="D179" s="387"/>
    </row>
    <row r="180" spans="1:4" x14ac:dyDescent="0.25">
      <c r="A180" s="385">
        <v>30682</v>
      </c>
      <c r="B180" s="386">
        <v>85.762799999999999</v>
      </c>
      <c r="C180" s="387"/>
      <c r="D180" s="387"/>
    </row>
    <row r="181" spans="1:4" x14ac:dyDescent="0.25">
      <c r="A181" s="388">
        <v>30713</v>
      </c>
      <c r="B181" s="386">
        <v>85.067400000000006</v>
      </c>
      <c r="C181" s="387"/>
      <c r="D181" s="387"/>
    </row>
    <row r="182" spans="1:4" x14ac:dyDescent="0.25">
      <c r="A182" s="389">
        <v>30742</v>
      </c>
      <c r="B182" s="386">
        <v>85.693600000000004</v>
      </c>
      <c r="C182" s="387"/>
      <c r="D182" s="387"/>
    </row>
    <row r="183" spans="1:4" x14ac:dyDescent="0.25">
      <c r="A183" s="390">
        <v>30773</v>
      </c>
      <c r="B183" s="386">
        <v>84.117999999999995</v>
      </c>
      <c r="C183" s="387"/>
      <c r="D183" s="387"/>
    </row>
    <row r="184" spans="1:4" x14ac:dyDescent="0.25">
      <c r="A184" s="391">
        <v>30803</v>
      </c>
      <c r="B184" s="386">
        <v>82.2136</v>
      </c>
      <c r="C184" s="387"/>
      <c r="D184" s="387"/>
    </row>
    <row r="185" spans="1:4" x14ac:dyDescent="0.25">
      <c r="A185" s="392">
        <v>30834</v>
      </c>
      <c r="B185" s="386">
        <v>81.296099999999996</v>
      </c>
      <c r="C185" s="387"/>
      <c r="D185" s="387"/>
    </row>
    <row r="186" spans="1:4" x14ac:dyDescent="0.25">
      <c r="A186" s="393">
        <v>30864</v>
      </c>
      <c r="B186" s="386">
        <v>78.816800000000001</v>
      </c>
      <c r="C186" s="387"/>
      <c r="D186" s="387"/>
    </row>
    <row r="187" spans="1:4" x14ac:dyDescent="0.25">
      <c r="A187" s="394">
        <v>30895</v>
      </c>
      <c r="B187" s="386">
        <v>78.177700000000002</v>
      </c>
      <c r="C187" s="387"/>
      <c r="D187" s="387"/>
    </row>
    <row r="188" spans="1:4" x14ac:dyDescent="0.25">
      <c r="A188" s="395">
        <v>30926</v>
      </c>
      <c r="B188" s="386">
        <v>76.536600000000007</v>
      </c>
      <c r="C188" s="387"/>
      <c r="D188" s="387"/>
    </row>
    <row r="189" spans="1:4" x14ac:dyDescent="0.25">
      <c r="A189" s="396">
        <v>30956</v>
      </c>
      <c r="B189" s="386">
        <v>75.277699999999996</v>
      </c>
      <c r="C189" s="387"/>
      <c r="D189" s="387"/>
    </row>
    <row r="190" spans="1:4" x14ac:dyDescent="0.25">
      <c r="A190" s="397">
        <v>30987</v>
      </c>
      <c r="B190" s="386">
        <v>75.365499999999997</v>
      </c>
      <c r="C190" s="387"/>
      <c r="D190" s="387"/>
    </row>
    <row r="191" spans="1:4" x14ac:dyDescent="0.25">
      <c r="A191" s="398">
        <v>31017</v>
      </c>
      <c r="B191" s="386">
        <v>72.8262</v>
      </c>
      <c r="C191" s="387"/>
      <c r="D191" s="387"/>
    </row>
    <row r="192" spans="1:4" x14ac:dyDescent="0.25">
      <c r="A192" s="385">
        <v>31048</v>
      </c>
      <c r="B192" s="386">
        <v>68.882400000000004</v>
      </c>
      <c r="C192" s="387"/>
      <c r="D192" s="387"/>
    </row>
    <row r="193" spans="1:4" x14ac:dyDescent="0.25">
      <c r="A193" s="388">
        <v>31079</v>
      </c>
      <c r="B193" s="386">
        <v>66.801599999999993</v>
      </c>
      <c r="C193" s="387"/>
      <c r="D193" s="387"/>
    </row>
    <row r="194" spans="1:4" x14ac:dyDescent="0.25">
      <c r="A194" s="389">
        <v>31107</v>
      </c>
      <c r="B194" s="386">
        <v>66.230999999999995</v>
      </c>
      <c r="C194" s="387"/>
      <c r="D194" s="387"/>
    </row>
    <row r="195" spans="1:4" x14ac:dyDescent="0.25">
      <c r="A195" s="390">
        <v>31138</v>
      </c>
      <c r="B195" s="386">
        <v>69.070400000000006</v>
      </c>
      <c r="C195" s="387"/>
      <c r="D195" s="387"/>
    </row>
    <row r="196" spans="1:4" x14ac:dyDescent="0.25">
      <c r="A196" s="391">
        <v>31168</v>
      </c>
      <c r="B196" s="386">
        <v>69.459500000000006</v>
      </c>
      <c r="C196" s="387"/>
      <c r="D196" s="387"/>
    </row>
    <row r="197" spans="1:4" x14ac:dyDescent="0.25">
      <c r="A197" s="392">
        <v>31199</v>
      </c>
      <c r="B197" s="386">
        <v>70.527600000000007</v>
      </c>
      <c r="C197" s="387"/>
      <c r="D197" s="387"/>
    </row>
    <row r="198" spans="1:4" x14ac:dyDescent="0.25">
      <c r="A198" s="393">
        <v>31229</v>
      </c>
      <c r="B198" s="386">
        <v>75.190700000000007</v>
      </c>
      <c r="C198" s="387"/>
      <c r="D198" s="387"/>
    </row>
    <row r="199" spans="1:4" x14ac:dyDescent="0.25">
      <c r="A199" s="394">
        <v>31260</v>
      </c>
      <c r="B199" s="386">
        <v>86.307000000000002</v>
      </c>
      <c r="C199" s="387"/>
      <c r="D199" s="387"/>
    </row>
    <row r="200" spans="1:4" x14ac:dyDescent="0.25">
      <c r="A200" s="395">
        <v>31291</v>
      </c>
      <c r="B200" s="386">
        <v>85.985600000000005</v>
      </c>
      <c r="C200" s="387"/>
      <c r="D200" s="387"/>
    </row>
    <row r="201" spans="1:4" x14ac:dyDescent="0.25">
      <c r="A201" s="396">
        <v>31321</v>
      </c>
      <c r="B201" s="386">
        <v>91.256</v>
      </c>
      <c r="C201" s="387"/>
      <c r="D201" s="387"/>
    </row>
    <row r="202" spans="1:4" x14ac:dyDescent="0.25">
      <c r="A202" s="397">
        <v>31352</v>
      </c>
      <c r="B202" s="386">
        <v>93.597200000000001</v>
      </c>
      <c r="C202" s="387"/>
      <c r="D202" s="387"/>
    </row>
    <row r="203" spans="1:4" x14ac:dyDescent="0.25">
      <c r="A203" s="398">
        <v>31382</v>
      </c>
      <c r="B203" s="386">
        <v>95.643100000000004</v>
      </c>
      <c r="C203" s="387"/>
      <c r="D203" s="387"/>
    </row>
    <row r="204" spans="1:4" x14ac:dyDescent="0.25">
      <c r="A204" s="385">
        <v>31413</v>
      </c>
      <c r="B204" s="386">
        <v>96.971100000000007</v>
      </c>
      <c r="C204" s="387"/>
      <c r="D204" s="387"/>
    </row>
    <row r="205" spans="1:4" x14ac:dyDescent="0.25">
      <c r="A205" s="388">
        <v>31444</v>
      </c>
      <c r="B205" s="386">
        <v>103.72110000000001</v>
      </c>
      <c r="C205" s="387"/>
      <c r="D205" s="387"/>
    </row>
    <row r="206" spans="1:4" x14ac:dyDescent="0.25">
      <c r="A206" s="389">
        <v>31472</v>
      </c>
      <c r="B206" s="386">
        <v>110.1404</v>
      </c>
      <c r="C206" s="387"/>
      <c r="D206" s="387"/>
    </row>
    <row r="207" spans="1:4" x14ac:dyDescent="0.25">
      <c r="A207" s="390">
        <v>31503</v>
      </c>
      <c r="B207" s="386">
        <v>112.0406</v>
      </c>
      <c r="C207" s="387"/>
      <c r="D207" s="387"/>
    </row>
    <row r="208" spans="1:4" x14ac:dyDescent="0.25">
      <c r="A208" s="391">
        <v>31533</v>
      </c>
      <c r="B208" s="386">
        <v>114.8355</v>
      </c>
      <c r="C208" s="387"/>
      <c r="D208" s="387"/>
    </row>
    <row r="209" spans="1:4" x14ac:dyDescent="0.25">
      <c r="A209" s="392">
        <v>31564</v>
      </c>
      <c r="B209" s="386">
        <v>115.146</v>
      </c>
      <c r="C209" s="387"/>
      <c r="D209" s="387"/>
    </row>
    <row r="210" spans="1:4" x14ac:dyDescent="0.25">
      <c r="A210" s="393">
        <v>31594</v>
      </c>
      <c r="B210" s="386">
        <v>121.3494</v>
      </c>
      <c r="C210" s="387"/>
      <c r="D210" s="387"/>
    </row>
    <row r="211" spans="1:4" x14ac:dyDescent="0.25">
      <c r="A211" s="394">
        <v>31625</v>
      </c>
      <c r="B211" s="386">
        <v>126.2962</v>
      </c>
      <c r="C211" s="387"/>
      <c r="D211" s="387"/>
    </row>
    <row r="212" spans="1:4" x14ac:dyDescent="0.25">
      <c r="A212" s="395">
        <v>31656</v>
      </c>
      <c r="B212" s="386">
        <v>130.76859999999999</v>
      </c>
      <c r="C212" s="387"/>
      <c r="D212" s="387"/>
    </row>
    <row r="213" spans="1:4" x14ac:dyDescent="0.25">
      <c r="A213" s="396">
        <v>31686</v>
      </c>
      <c r="B213" s="386">
        <v>133.83529999999999</v>
      </c>
      <c r="C213" s="387"/>
      <c r="D213" s="387"/>
    </row>
    <row r="214" spans="1:4" x14ac:dyDescent="0.25">
      <c r="A214" s="397">
        <v>31717</v>
      </c>
      <c r="B214" s="386">
        <v>132.6815</v>
      </c>
      <c r="C214" s="387"/>
      <c r="D214" s="387"/>
    </row>
    <row r="215" spans="1:4" x14ac:dyDescent="0.25">
      <c r="A215" s="398">
        <v>31747</v>
      </c>
      <c r="B215" s="386">
        <v>132.71559999999999</v>
      </c>
      <c r="C215" s="387"/>
      <c r="D215" s="387"/>
    </row>
    <row r="216" spans="1:4" x14ac:dyDescent="0.25">
      <c r="A216" s="385">
        <v>31778</v>
      </c>
      <c r="B216" s="386">
        <v>136.16839999999999</v>
      </c>
      <c r="C216" s="387"/>
      <c r="D216" s="387"/>
    </row>
    <row r="217" spans="1:4" x14ac:dyDescent="0.25">
      <c r="A217" s="388">
        <v>31809</v>
      </c>
      <c r="B217" s="386">
        <v>137.40090000000001</v>
      </c>
      <c r="C217" s="387"/>
      <c r="D217" s="387"/>
    </row>
    <row r="218" spans="1:4" x14ac:dyDescent="0.25">
      <c r="A218" s="389">
        <v>31837</v>
      </c>
      <c r="B218" s="386">
        <v>139.0916</v>
      </c>
      <c r="C218" s="387"/>
      <c r="D218" s="387"/>
    </row>
    <row r="219" spans="1:4" x14ac:dyDescent="0.25">
      <c r="A219" s="390">
        <v>31868</v>
      </c>
      <c r="B219" s="386">
        <v>139.29409999999999</v>
      </c>
      <c r="C219" s="387"/>
      <c r="D219" s="387"/>
    </row>
    <row r="220" spans="1:4" x14ac:dyDescent="0.25">
      <c r="A220" s="391">
        <v>31898</v>
      </c>
      <c r="B220" s="386">
        <v>139.2732</v>
      </c>
      <c r="C220" s="387"/>
      <c r="D220" s="387"/>
    </row>
    <row r="221" spans="1:4" x14ac:dyDescent="0.25">
      <c r="A221" s="392">
        <v>31929</v>
      </c>
      <c r="B221" s="386">
        <v>137.1388</v>
      </c>
      <c r="C221" s="387"/>
      <c r="D221" s="387"/>
    </row>
    <row r="222" spans="1:4" x14ac:dyDescent="0.25">
      <c r="A222" s="393">
        <v>31959</v>
      </c>
      <c r="B222" s="386">
        <v>132.46789999999999</v>
      </c>
      <c r="C222" s="387"/>
      <c r="D222" s="387"/>
    </row>
    <row r="223" spans="1:4" x14ac:dyDescent="0.25">
      <c r="A223" s="394">
        <v>31990</v>
      </c>
      <c r="B223" s="386">
        <v>129.27000000000001</v>
      </c>
      <c r="C223" s="387"/>
      <c r="D223" s="387"/>
    </row>
    <row r="224" spans="1:4" x14ac:dyDescent="0.25">
      <c r="A224" s="395">
        <v>32021</v>
      </c>
      <c r="B224" s="386">
        <v>130.32089999999999</v>
      </c>
      <c r="C224" s="387"/>
      <c r="D224" s="387"/>
    </row>
    <row r="225" spans="1:4" x14ac:dyDescent="0.25">
      <c r="A225" s="396">
        <v>32051</v>
      </c>
      <c r="B225" s="386">
        <v>126.9016</v>
      </c>
      <c r="C225" s="387"/>
      <c r="D225" s="387"/>
    </row>
    <row r="226" spans="1:4" x14ac:dyDescent="0.25">
      <c r="A226" s="397">
        <v>32082</v>
      </c>
      <c r="B226" s="386">
        <v>129.0206</v>
      </c>
      <c r="C226" s="387"/>
      <c r="D226" s="387"/>
    </row>
    <row r="227" spans="1:4" x14ac:dyDescent="0.25">
      <c r="A227" s="398">
        <v>32112</v>
      </c>
      <c r="B227" s="386">
        <v>135.8289</v>
      </c>
      <c r="C227" s="387"/>
      <c r="D227" s="387"/>
    </row>
    <row r="228" spans="1:4" x14ac:dyDescent="0.25">
      <c r="A228" s="385">
        <v>32143</v>
      </c>
      <c r="B228" s="386">
        <v>129.56549999999999</v>
      </c>
      <c r="C228" s="387"/>
      <c r="D228" s="387"/>
    </row>
    <row r="229" spans="1:4" x14ac:dyDescent="0.25">
      <c r="A229" s="388">
        <v>32174</v>
      </c>
      <c r="B229" s="386">
        <v>120.267</v>
      </c>
      <c r="C229" s="387"/>
      <c r="D229" s="387"/>
    </row>
    <row r="230" spans="1:4" x14ac:dyDescent="0.25">
      <c r="A230" s="389">
        <v>32203</v>
      </c>
      <c r="B230" s="386">
        <v>117.73099999999999</v>
      </c>
      <c r="C230" s="387"/>
      <c r="D230" s="387"/>
    </row>
    <row r="231" spans="1:4" x14ac:dyDescent="0.25">
      <c r="A231" s="390">
        <v>32234</v>
      </c>
      <c r="B231" s="386">
        <v>115.6377</v>
      </c>
      <c r="C231" s="387"/>
      <c r="D231" s="387"/>
    </row>
    <row r="232" spans="1:4" x14ac:dyDescent="0.25">
      <c r="A232" s="391">
        <v>32264</v>
      </c>
      <c r="B232" s="386">
        <v>113.35939999999999</v>
      </c>
      <c r="C232" s="387"/>
      <c r="D232" s="387"/>
    </row>
    <row r="233" spans="1:4" x14ac:dyDescent="0.25">
      <c r="A233" s="392">
        <v>32295</v>
      </c>
      <c r="B233" s="386">
        <v>109.4543</v>
      </c>
      <c r="C233" s="387"/>
      <c r="D233" s="387"/>
    </row>
    <row r="234" spans="1:4" x14ac:dyDescent="0.25">
      <c r="A234" s="393">
        <v>32325</v>
      </c>
      <c r="B234" s="386">
        <v>105.0227</v>
      </c>
      <c r="C234" s="387"/>
      <c r="D234" s="387"/>
    </row>
    <row r="235" spans="1:4" x14ac:dyDescent="0.25">
      <c r="A235" s="394">
        <v>32356</v>
      </c>
      <c r="B235" s="386">
        <v>103.5539</v>
      </c>
      <c r="C235" s="387"/>
      <c r="D235" s="387"/>
    </row>
    <row r="236" spans="1:4" x14ac:dyDescent="0.25">
      <c r="A236" s="395">
        <v>32387</v>
      </c>
      <c r="B236" s="386">
        <v>103.5706</v>
      </c>
      <c r="C236" s="387"/>
      <c r="D236" s="387"/>
    </row>
    <row r="237" spans="1:4" x14ac:dyDescent="0.25">
      <c r="A237" s="396">
        <v>32417</v>
      </c>
      <c r="B237" s="386">
        <v>105.1657</v>
      </c>
      <c r="C237" s="387"/>
      <c r="D237" s="387"/>
    </row>
    <row r="238" spans="1:4" x14ac:dyDescent="0.25">
      <c r="A238" s="397">
        <v>32448</v>
      </c>
      <c r="B238" s="386">
        <v>106.56019999999999</v>
      </c>
      <c r="C238" s="387"/>
      <c r="D238" s="387"/>
    </row>
    <row r="239" spans="1:4" x14ac:dyDescent="0.25">
      <c r="A239" s="398">
        <v>32478</v>
      </c>
      <c r="B239" s="386">
        <v>104.5994</v>
      </c>
      <c r="C239" s="387"/>
      <c r="D239" s="387"/>
    </row>
    <row r="240" spans="1:4" x14ac:dyDescent="0.25">
      <c r="A240" s="385">
        <v>32509</v>
      </c>
      <c r="B240" s="386">
        <v>101.25700000000001</v>
      </c>
      <c r="C240" s="387"/>
      <c r="D240" s="387"/>
    </row>
    <row r="241" spans="1:4" x14ac:dyDescent="0.25">
      <c r="A241" s="388">
        <v>32540</v>
      </c>
      <c r="B241" s="386">
        <v>101.0364</v>
      </c>
      <c r="C241" s="387"/>
      <c r="D241" s="387"/>
    </row>
    <row r="242" spans="1:4" x14ac:dyDescent="0.25">
      <c r="A242" s="389">
        <v>32568</v>
      </c>
      <c r="B242" s="386">
        <v>100.94110000000001</v>
      </c>
      <c r="C242" s="387"/>
      <c r="D242" s="387"/>
    </row>
    <row r="243" spans="1:4" x14ac:dyDescent="0.25">
      <c r="A243" s="390">
        <v>32599</v>
      </c>
      <c r="B243" s="386">
        <v>101.3574</v>
      </c>
      <c r="C243" s="387"/>
      <c r="D243" s="387"/>
    </row>
    <row r="244" spans="1:4" x14ac:dyDescent="0.25">
      <c r="A244" s="391">
        <v>32629</v>
      </c>
      <c r="B244" s="386">
        <v>99.126499999999993</v>
      </c>
      <c r="C244" s="387"/>
      <c r="D244" s="387"/>
    </row>
    <row r="245" spans="1:4" x14ac:dyDescent="0.25">
      <c r="A245" s="392">
        <v>32660</v>
      </c>
      <c r="B245" s="386">
        <v>97.815200000000004</v>
      </c>
      <c r="C245" s="387"/>
      <c r="D245" s="387"/>
    </row>
    <row r="246" spans="1:4" x14ac:dyDescent="0.25">
      <c r="A246" s="393">
        <v>32690</v>
      </c>
      <c r="B246" s="386">
        <v>100.4449</v>
      </c>
      <c r="C246" s="387"/>
      <c r="D246" s="387"/>
    </row>
    <row r="247" spans="1:4" x14ac:dyDescent="0.25">
      <c r="A247" s="394">
        <v>32721</v>
      </c>
      <c r="B247" s="386">
        <v>100.10420000000001</v>
      </c>
      <c r="C247" s="387"/>
      <c r="D247" s="387"/>
    </row>
    <row r="248" spans="1:4" x14ac:dyDescent="0.25">
      <c r="A248" s="395">
        <v>32752</v>
      </c>
      <c r="B248" s="386">
        <v>99.611599999999996</v>
      </c>
      <c r="C248" s="387"/>
      <c r="D248" s="387"/>
    </row>
    <row r="249" spans="1:4" x14ac:dyDescent="0.25">
      <c r="A249" s="396">
        <v>32782</v>
      </c>
      <c r="B249" s="386">
        <v>101.64709999999999</v>
      </c>
      <c r="C249" s="387"/>
      <c r="D249" s="387"/>
    </row>
    <row r="250" spans="1:4" x14ac:dyDescent="0.25">
      <c r="A250" s="397">
        <v>32813</v>
      </c>
      <c r="B250" s="386">
        <v>101.8439</v>
      </c>
      <c r="C250" s="387"/>
      <c r="D250" s="387"/>
    </row>
    <row r="251" spans="1:4" x14ac:dyDescent="0.25">
      <c r="A251" s="398">
        <v>32843</v>
      </c>
      <c r="B251" s="386">
        <v>101.3978</v>
      </c>
      <c r="C251" s="387"/>
      <c r="D251" s="387"/>
    </row>
    <row r="252" spans="1:4" x14ac:dyDescent="0.25">
      <c r="A252" s="385">
        <v>32874</v>
      </c>
      <c r="B252" s="386">
        <v>99.608699999999999</v>
      </c>
      <c r="C252" s="387"/>
      <c r="D252" s="387">
        <v>-31.516925730382983</v>
      </c>
    </row>
    <row r="253" spans="1:4" x14ac:dyDescent="0.25">
      <c r="A253" s="388">
        <v>32905</v>
      </c>
      <c r="B253" s="386">
        <v>99.173199999999994</v>
      </c>
      <c r="C253" s="387"/>
      <c r="D253" s="387">
        <v>-31.516925730382983</v>
      </c>
    </row>
    <row r="254" spans="1:4" x14ac:dyDescent="0.25">
      <c r="A254" s="389">
        <v>32933</v>
      </c>
      <c r="B254" s="386">
        <v>97.9285</v>
      </c>
      <c r="C254" s="387"/>
      <c r="D254" s="387">
        <v>-31.516925730382983</v>
      </c>
    </row>
    <row r="255" spans="1:4" x14ac:dyDescent="0.25">
      <c r="A255" s="390">
        <v>32964</v>
      </c>
      <c r="B255" s="386">
        <v>98.128900000000002</v>
      </c>
      <c r="C255" s="387"/>
      <c r="D255" s="387">
        <v>-31.516925730382983</v>
      </c>
    </row>
    <row r="256" spans="1:4" x14ac:dyDescent="0.25">
      <c r="A256" s="391">
        <v>32994</v>
      </c>
      <c r="B256" s="386">
        <v>99.118200000000002</v>
      </c>
      <c r="C256" s="387"/>
      <c r="D256" s="387">
        <v>-31.516925730382983</v>
      </c>
    </row>
    <row r="257" spans="1:4" x14ac:dyDescent="0.25">
      <c r="A257" s="392">
        <v>33025</v>
      </c>
      <c r="B257" s="386">
        <v>97.881699999999995</v>
      </c>
      <c r="C257" s="387"/>
      <c r="D257" s="387">
        <v>-31.516925730382983</v>
      </c>
    </row>
    <row r="258" spans="1:4" x14ac:dyDescent="0.25">
      <c r="A258" s="393">
        <v>33055</v>
      </c>
      <c r="B258" s="386">
        <v>98.822999999999993</v>
      </c>
      <c r="C258" s="387"/>
      <c r="D258" s="387">
        <v>-31.516925730382983</v>
      </c>
    </row>
    <row r="259" spans="1:4" x14ac:dyDescent="0.25">
      <c r="A259" s="394">
        <v>33086</v>
      </c>
      <c r="B259" s="386">
        <v>100.5587</v>
      </c>
      <c r="C259" s="387"/>
      <c r="D259" s="387">
        <v>-31.516925730382983</v>
      </c>
    </row>
    <row r="260" spans="1:4" x14ac:dyDescent="0.25">
      <c r="A260" s="395">
        <v>33117</v>
      </c>
      <c r="B260" s="386">
        <v>101.6493</v>
      </c>
      <c r="C260" s="387"/>
      <c r="D260" s="387">
        <v>-31.516925730382983</v>
      </c>
    </row>
    <row r="261" spans="1:4" x14ac:dyDescent="0.25">
      <c r="A261" s="396">
        <v>33147</v>
      </c>
      <c r="B261" s="386">
        <v>104.1964</v>
      </c>
      <c r="C261" s="387"/>
      <c r="D261" s="387">
        <v>-31.516925730382983</v>
      </c>
    </row>
    <row r="262" spans="1:4" x14ac:dyDescent="0.25">
      <c r="A262" s="397">
        <v>33178</v>
      </c>
      <c r="B262" s="386">
        <v>103.28279999999999</v>
      </c>
      <c r="C262" s="387"/>
      <c r="D262" s="387">
        <v>-31.516925730382983</v>
      </c>
    </row>
    <row r="263" spans="1:4" x14ac:dyDescent="0.25">
      <c r="A263" s="398">
        <v>33208</v>
      </c>
      <c r="B263" s="386">
        <v>99.650499999999994</v>
      </c>
      <c r="C263" s="387"/>
      <c r="D263" s="387">
        <v>-31.516925730382983</v>
      </c>
    </row>
    <row r="264" spans="1:4" x14ac:dyDescent="0.25">
      <c r="A264" s="385">
        <v>33239</v>
      </c>
      <c r="B264" s="386">
        <v>97.804699999999997</v>
      </c>
      <c r="C264" s="387"/>
      <c r="D264" s="387">
        <v>-31.516925730382983</v>
      </c>
    </row>
    <row r="265" spans="1:4" x14ac:dyDescent="0.25">
      <c r="A265" s="388">
        <v>33270</v>
      </c>
      <c r="B265" s="386">
        <v>97.720600000000005</v>
      </c>
      <c r="C265" s="387"/>
      <c r="D265" s="387">
        <v>-31.516925730382983</v>
      </c>
    </row>
    <row r="266" spans="1:4" x14ac:dyDescent="0.25">
      <c r="A266" s="389">
        <v>33298</v>
      </c>
      <c r="B266" s="386">
        <v>93.415300000000002</v>
      </c>
      <c r="C266" s="387"/>
      <c r="D266" s="387">
        <v>-31.516925730382983</v>
      </c>
    </row>
    <row r="267" spans="1:4" x14ac:dyDescent="0.25">
      <c r="A267" s="390">
        <v>33329</v>
      </c>
      <c r="B267" s="386">
        <v>91.329700000000003</v>
      </c>
      <c r="C267" s="387"/>
      <c r="D267" s="387">
        <v>-31.516925730382983</v>
      </c>
    </row>
    <row r="268" spans="1:4" x14ac:dyDescent="0.25">
      <c r="A268" s="391">
        <v>33359</v>
      </c>
      <c r="B268" s="386">
        <v>90.736099999999993</v>
      </c>
      <c r="C268" s="387"/>
      <c r="D268" s="387">
        <v>-31.516925730382983</v>
      </c>
    </row>
    <row r="269" spans="1:4" x14ac:dyDescent="0.25">
      <c r="A269" s="392">
        <v>33390</v>
      </c>
      <c r="B269" s="386">
        <v>88.688000000000002</v>
      </c>
      <c r="C269" s="387"/>
      <c r="D269" s="387">
        <v>-31.516925730382983</v>
      </c>
    </row>
    <row r="270" spans="1:4" x14ac:dyDescent="0.25">
      <c r="A270" s="393">
        <v>33420</v>
      </c>
      <c r="B270" s="386">
        <v>88.321600000000004</v>
      </c>
      <c r="C270" s="387"/>
      <c r="D270" s="387">
        <v>-31.516925730382983</v>
      </c>
    </row>
    <row r="271" spans="1:4" x14ac:dyDescent="0.25">
      <c r="A271" s="394">
        <v>33451</v>
      </c>
      <c r="B271" s="386">
        <v>89.148399999999995</v>
      </c>
      <c r="C271" s="387"/>
      <c r="D271" s="387">
        <v>-31.516925730382983</v>
      </c>
    </row>
    <row r="272" spans="1:4" x14ac:dyDescent="0.25">
      <c r="A272" s="395">
        <v>33482</v>
      </c>
      <c r="B272" s="386">
        <v>90.384900000000002</v>
      </c>
      <c r="C272" s="387"/>
      <c r="D272" s="387">
        <v>-31.516925730382983</v>
      </c>
    </row>
    <row r="273" spans="1:4" x14ac:dyDescent="0.25">
      <c r="A273" s="396">
        <v>33512</v>
      </c>
      <c r="B273" s="386">
        <v>90.555199999999999</v>
      </c>
      <c r="C273" s="387"/>
      <c r="D273" s="387">
        <v>-31.516925730382983</v>
      </c>
    </row>
    <row r="274" spans="1:4" x14ac:dyDescent="0.25">
      <c r="A274" s="397">
        <v>33543</v>
      </c>
      <c r="B274" s="386">
        <v>90.0244</v>
      </c>
      <c r="C274" s="387"/>
      <c r="D274" s="387">
        <v>-31.516925730382983</v>
      </c>
    </row>
    <row r="275" spans="1:4" x14ac:dyDescent="0.25">
      <c r="A275" s="398">
        <v>33573</v>
      </c>
      <c r="B275" s="386">
        <v>89.248699999999999</v>
      </c>
      <c r="C275" s="387"/>
      <c r="D275" s="387">
        <v>-31.516925730382983</v>
      </c>
    </row>
    <row r="276" spans="1:4" x14ac:dyDescent="0.25">
      <c r="A276" s="385">
        <v>33604</v>
      </c>
      <c r="B276" s="386">
        <v>88.268799999999999</v>
      </c>
      <c r="C276" s="387"/>
      <c r="D276" s="387">
        <v>-31.516925730382983</v>
      </c>
    </row>
    <row r="277" spans="1:4" x14ac:dyDescent="0.25">
      <c r="A277" s="388">
        <v>33635</v>
      </c>
      <c r="B277" s="386">
        <v>86.179199999999994</v>
      </c>
      <c r="C277" s="387"/>
      <c r="D277" s="387">
        <v>-31.516925730382983</v>
      </c>
    </row>
    <row r="278" spans="1:4" x14ac:dyDescent="0.25">
      <c r="A278" s="389">
        <v>33664</v>
      </c>
      <c r="B278" s="386">
        <v>84.336399999999998</v>
      </c>
      <c r="C278" s="387"/>
      <c r="D278" s="387">
        <v>-31.516925730382983</v>
      </c>
    </row>
    <row r="279" spans="1:4" x14ac:dyDescent="0.25">
      <c r="A279" s="390">
        <v>33695</v>
      </c>
      <c r="B279" s="386">
        <v>84.332300000000004</v>
      </c>
      <c r="C279" s="387"/>
      <c r="D279" s="387">
        <v>-31.516925730382983</v>
      </c>
    </row>
    <row r="280" spans="1:4" x14ac:dyDescent="0.25">
      <c r="A280" s="391">
        <v>33725</v>
      </c>
      <c r="B280" s="386">
        <v>85.707800000000006</v>
      </c>
      <c r="C280" s="387"/>
      <c r="D280" s="387">
        <v>-31.516925730382983</v>
      </c>
    </row>
    <row r="281" spans="1:4" x14ac:dyDescent="0.25">
      <c r="A281" s="392">
        <v>33756</v>
      </c>
      <c r="B281" s="386">
        <v>87.255700000000004</v>
      </c>
      <c r="C281" s="387"/>
      <c r="D281" s="387">
        <v>-31.516925730382983</v>
      </c>
    </row>
    <row r="282" spans="1:4" x14ac:dyDescent="0.25">
      <c r="A282" s="393">
        <v>33786</v>
      </c>
      <c r="B282" s="386">
        <v>88.534599999999998</v>
      </c>
      <c r="C282" s="387"/>
      <c r="D282" s="387">
        <v>-31.516925730382983</v>
      </c>
    </row>
    <row r="283" spans="1:4" x14ac:dyDescent="0.25">
      <c r="A283" s="394">
        <v>33817</v>
      </c>
      <c r="B283" s="386">
        <v>88.210899999999995</v>
      </c>
      <c r="C283" s="387"/>
      <c r="D283" s="387">
        <v>-31.516925730382983</v>
      </c>
    </row>
    <row r="284" spans="1:4" x14ac:dyDescent="0.25">
      <c r="A284" s="395">
        <v>33848</v>
      </c>
      <c r="B284" s="386">
        <v>87.299300000000002</v>
      </c>
      <c r="C284" s="387"/>
      <c r="D284" s="387">
        <v>-31.516925730382983</v>
      </c>
    </row>
    <row r="285" spans="1:4" x14ac:dyDescent="0.25">
      <c r="A285" s="396">
        <v>33878</v>
      </c>
      <c r="B285" s="386">
        <v>86.0792</v>
      </c>
      <c r="C285" s="387"/>
      <c r="D285" s="387">
        <v>-31.516925730382983</v>
      </c>
    </row>
    <row r="286" spans="1:4" x14ac:dyDescent="0.25">
      <c r="A286" s="397">
        <v>33909</v>
      </c>
      <c r="B286" s="386">
        <v>82.869399999999999</v>
      </c>
      <c r="C286" s="387"/>
      <c r="D286" s="387">
        <v>-31.516925730382983</v>
      </c>
    </row>
    <row r="287" spans="1:4" x14ac:dyDescent="0.25">
      <c r="A287" s="398">
        <v>33939</v>
      </c>
      <c r="B287" s="386">
        <v>81.439499999999995</v>
      </c>
      <c r="C287" s="387"/>
      <c r="D287" s="387">
        <v>-31.516925730382983</v>
      </c>
    </row>
    <row r="288" spans="1:4" x14ac:dyDescent="0.25">
      <c r="A288" s="385">
        <v>33970</v>
      </c>
      <c r="B288" s="386">
        <v>79.799099999999996</v>
      </c>
      <c r="C288" s="387"/>
      <c r="D288" s="387">
        <v>-31.516925730382983</v>
      </c>
    </row>
    <row r="289" spans="1:4" x14ac:dyDescent="0.25">
      <c r="A289" s="388">
        <v>34001</v>
      </c>
      <c r="B289" s="386">
        <v>78.855199999999996</v>
      </c>
      <c r="C289" s="387"/>
      <c r="D289" s="387">
        <v>-31.516925730382983</v>
      </c>
    </row>
    <row r="290" spans="1:4" x14ac:dyDescent="0.25">
      <c r="A290" s="389">
        <v>34029</v>
      </c>
      <c r="B290" s="386">
        <v>74.932199999999995</v>
      </c>
      <c r="C290" s="387"/>
      <c r="D290" s="387">
        <v>-31.516925730382983</v>
      </c>
    </row>
    <row r="291" spans="1:4" x14ac:dyDescent="0.25">
      <c r="A291" s="390">
        <v>34060</v>
      </c>
      <c r="B291" s="386">
        <v>73.375500000000002</v>
      </c>
      <c r="C291" s="387"/>
      <c r="D291" s="387">
        <v>-31.516925730382983</v>
      </c>
    </row>
    <row r="292" spans="1:4" x14ac:dyDescent="0.25">
      <c r="A292" s="391">
        <v>34090</v>
      </c>
      <c r="B292" s="386">
        <v>73.992699999999999</v>
      </c>
      <c r="C292" s="387"/>
      <c r="D292" s="387">
        <v>-31.516925730382983</v>
      </c>
    </row>
    <row r="293" spans="1:4" x14ac:dyDescent="0.25">
      <c r="A293" s="392">
        <v>34121</v>
      </c>
      <c r="B293" s="386">
        <v>73.284999999999997</v>
      </c>
      <c r="C293" s="387"/>
      <c r="D293" s="387">
        <v>-31.516925730382983</v>
      </c>
    </row>
    <row r="294" spans="1:4" x14ac:dyDescent="0.25">
      <c r="A294" s="393">
        <v>34151</v>
      </c>
      <c r="B294" s="386">
        <v>71.952399999999997</v>
      </c>
      <c r="C294" s="387"/>
      <c r="D294" s="387">
        <v>-31.516925730382983</v>
      </c>
    </row>
    <row r="295" spans="1:4" x14ac:dyDescent="0.25">
      <c r="A295" s="394">
        <v>34182</v>
      </c>
      <c r="B295" s="386">
        <v>71.737700000000004</v>
      </c>
      <c r="C295" s="387"/>
      <c r="D295" s="387">
        <v>-31.516925730382983</v>
      </c>
    </row>
    <row r="296" spans="1:4" x14ac:dyDescent="0.25">
      <c r="A296" s="395">
        <v>34213</v>
      </c>
      <c r="B296" s="386">
        <v>72.239699999999999</v>
      </c>
      <c r="C296" s="387"/>
      <c r="D296" s="387">
        <v>-31.516925730382983</v>
      </c>
    </row>
    <row r="297" spans="1:4" x14ac:dyDescent="0.25">
      <c r="A297" s="396">
        <v>34243</v>
      </c>
      <c r="B297" s="386">
        <v>71.5441</v>
      </c>
      <c r="C297" s="387"/>
      <c r="D297" s="387">
        <v>-31.516925730382983</v>
      </c>
    </row>
    <row r="298" spans="1:4" x14ac:dyDescent="0.25">
      <c r="A298" s="397">
        <v>34274</v>
      </c>
      <c r="B298" s="386">
        <v>71.261099999999999</v>
      </c>
      <c r="C298" s="387"/>
      <c r="D298" s="387">
        <v>-31.516925730382983</v>
      </c>
    </row>
    <row r="299" spans="1:4" x14ac:dyDescent="0.25">
      <c r="A299" s="398">
        <v>34304</v>
      </c>
      <c r="B299" s="386">
        <v>69.519400000000005</v>
      </c>
      <c r="C299" s="387"/>
      <c r="D299" s="387">
        <v>-31.516925730382983</v>
      </c>
    </row>
    <row r="300" spans="1:4" x14ac:dyDescent="0.25">
      <c r="A300" s="385">
        <v>34335</v>
      </c>
      <c r="B300" s="386">
        <v>68.215100000000007</v>
      </c>
      <c r="C300" s="387" t="s">
        <v>524</v>
      </c>
      <c r="D300" s="387">
        <f>(B300/B252-1)*100</f>
        <v>-31.516925730382983</v>
      </c>
    </row>
    <row r="301" spans="1:4" x14ac:dyDescent="0.25">
      <c r="A301" s="388">
        <v>34366</v>
      </c>
      <c r="B301" s="386">
        <v>68.793499999999995</v>
      </c>
      <c r="C301" s="387"/>
      <c r="D301" s="387">
        <v>76.550499816023134</v>
      </c>
    </row>
    <row r="302" spans="1:4" x14ac:dyDescent="0.25">
      <c r="A302" s="389">
        <v>34394</v>
      </c>
      <c r="B302" s="386">
        <v>73.134900000000002</v>
      </c>
      <c r="C302" s="387"/>
      <c r="D302" s="387">
        <v>76.550499816023134</v>
      </c>
    </row>
    <row r="303" spans="1:4" x14ac:dyDescent="0.25">
      <c r="A303" s="390">
        <v>34425</v>
      </c>
      <c r="B303" s="386">
        <v>74.532700000000006</v>
      </c>
      <c r="C303" s="387"/>
      <c r="D303" s="387">
        <v>76.550499816023134</v>
      </c>
    </row>
    <row r="304" spans="1:4" x14ac:dyDescent="0.25">
      <c r="A304" s="391">
        <v>34455</v>
      </c>
      <c r="B304" s="386">
        <v>73.977199999999996</v>
      </c>
      <c r="C304" s="387"/>
      <c r="D304" s="387">
        <v>76.550499816023134</v>
      </c>
    </row>
    <row r="305" spans="1:4" x14ac:dyDescent="0.25">
      <c r="A305" s="392">
        <v>34486</v>
      </c>
      <c r="B305" s="386">
        <v>75.415199999999999</v>
      </c>
      <c r="C305" s="387"/>
      <c r="D305" s="387">
        <v>76.550499816023134</v>
      </c>
    </row>
    <row r="306" spans="1:4" x14ac:dyDescent="0.25">
      <c r="A306" s="393">
        <v>34516</v>
      </c>
      <c r="B306" s="386">
        <v>77.524600000000007</v>
      </c>
      <c r="C306" s="387"/>
      <c r="D306" s="387">
        <v>76.550499816023134</v>
      </c>
    </row>
    <row r="307" spans="1:4" x14ac:dyDescent="0.25">
      <c r="A307" s="394">
        <v>34547</v>
      </c>
      <c r="B307" s="386">
        <v>76.963099999999997</v>
      </c>
      <c r="C307" s="387"/>
      <c r="D307" s="387">
        <v>76.550499816023134</v>
      </c>
    </row>
    <row r="308" spans="1:4" x14ac:dyDescent="0.25">
      <c r="A308" s="395">
        <v>34578</v>
      </c>
      <c r="B308" s="386">
        <v>77.663200000000003</v>
      </c>
      <c r="C308" s="387"/>
      <c r="D308" s="387">
        <v>76.550499816023134</v>
      </c>
    </row>
    <row r="309" spans="1:4" x14ac:dyDescent="0.25">
      <c r="A309" s="396">
        <v>34608</v>
      </c>
      <c r="B309" s="386">
        <v>78.595299999999995</v>
      </c>
      <c r="C309" s="387"/>
      <c r="D309" s="387">
        <v>76.550499816023134</v>
      </c>
    </row>
    <row r="310" spans="1:4" x14ac:dyDescent="0.25">
      <c r="A310" s="397">
        <v>34639</v>
      </c>
      <c r="B310" s="386">
        <v>78.493300000000005</v>
      </c>
      <c r="C310" s="387"/>
      <c r="D310" s="387">
        <v>76.550499816023134</v>
      </c>
    </row>
    <row r="311" spans="1:4" x14ac:dyDescent="0.25">
      <c r="A311" s="398">
        <v>34669</v>
      </c>
      <c r="B311" s="386">
        <v>87.881799999999998</v>
      </c>
      <c r="C311" s="387"/>
      <c r="D311" s="387">
        <v>76.550499816023134</v>
      </c>
    </row>
    <row r="312" spans="1:4" x14ac:dyDescent="0.25">
      <c r="A312" s="385">
        <v>34700</v>
      </c>
      <c r="B312" s="386">
        <v>120.4341</v>
      </c>
      <c r="C312" s="387" t="s">
        <v>525</v>
      </c>
      <c r="D312" s="387">
        <f>(B312/B300-1)*100</f>
        <v>76.550499816023134</v>
      </c>
    </row>
    <row r="313" spans="1:4" x14ac:dyDescent="0.25">
      <c r="A313" s="388">
        <v>34731</v>
      </c>
      <c r="B313" s="386">
        <v>120.62430000000001</v>
      </c>
      <c r="C313" s="387"/>
      <c r="D313" s="387">
        <v>-51.373821866066173</v>
      </c>
    </row>
    <row r="314" spans="1:4" x14ac:dyDescent="0.25">
      <c r="A314" s="389">
        <v>34759</v>
      </c>
      <c r="B314" s="386">
        <v>138.2252</v>
      </c>
      <c r="C314" s="387"/>
      <c r="D314" s="387">
        <v>-51.373821866066173</v>
      </c>
    </row>
    <row r="315" spans="1:4" x14ac:dyDescent="0.25">
      <c r="A315" s="390">
        <v>34790</v>
      </c>
      <c r="B315" s="386">
        <v>123.3456</v>
      </c>
      <c r="C315" s="387"/>
      <c r="D315" s="387">
        <v>-51.373821866066173</v>
      </c>
    </row>
    <row r="316" spans="1:4" x14ac:dyDescent="0.25">
      <c r="A316" s="391">
        <v>34820</v>
      </c>
      <c r="B316" s="386">
        <v>112.0471</v>
      </c>
      <c r="C316" s="387"/>
      <c r="D316" s="387">
        <v>-51.373821866066173</v>
      </c>
    </row>
    <row r="317" spans="1:4" x14ac:dyDescent="0.25">
      <c r="A317" s="392">
        <v>34851</v>
      </c>
      <c r="B317" s="386">
        <v>113.99039999999999</v>
      </c>
      <c r="C317" s="387"/>
      <c r="D317" s="387">
        <v>-51.373821866066173</v>
      </c>
    </row>
    <row r="318" spans="1:4" x14ac:dyDescent="0.25">
      <c r="A318" s="393">
        <v>34881</v>
      </c>
      <c r="B318" s="386">
        <v>110.1155</v>
      </c>
      <c r="C318" s="387"/>
      <c r="D318" s="387">
        <v>-51.373821866066173</v>
      </c>
    </row>
    <row r="319" spans="1:4" x14ac:dyDescent="0.25">
      <c r="A319" s="394">
        <v>34912</v>
      </c>
      <c r="B319" s="386">
        <v>107.1412</v>
      </c>
      <c r="C319" s="387"/>
      <c r="D319" s="387">
        <v>-51.373821866066173</v>
      </c>
    </row>
    <row r="320" spans="1:4" x14ac:dyDescent="0.25">
      <c r="A320" s="395">
        <v>34943</v>
      </c>
      <c r="B320" s="386">
        <v>105.7997</v>
      </c>
      <c r="C320" s="387"/>
      <c r="D320" s="387">
        <v>-51.373821866066173</v>
      </c>
    </row>
    <row r="321" spans="1:4" x14ac:dyDescent="0.25">
      <c r="A321" s="396">
        <v>34973</v>
      </c>
      <c r="B321" s="386">
        <v>111.0407</v>
      </c>
      <c r="C321" s="387"/>
      <c r="D321" s="387">
        <v>-51.373821866066173</v>
      </c>
    </row>
    <row r="322" spans="1:4" x14ac:dyDescent="0.25">
      <c r="A322" s="397">
        <v>35004</v>
      </c>
      <c r="B322" s="386">
        <v>123.95529999999999</v>
      </c>
      <c r="C322" s="387"/>
      <c r="D322" s="387">
        <v>-51.373821866066173</v>
      </c>
    </row>
    <row r="323" spans="1:4" x14ac:dyDescent="0.25">
      <c r="A323" s="398">
        <v>35034</v>
      </c>
      <c r="B323" s="386">
        <v>119.4965</v>
      </c>
      <c r="C323" s="387"/>
      <c r="D323" s="387">
        <v>-51.373821866066173</v>
      </c>
    </row>
    <row r="324" spans="1:4" x14ac:dyDescent="0.25">
      <c r="A324" s="385">
        <v>35065</v>
      </c>
      <c r="B324" s="386">
        <v>112.4924</v>
      </c>
      <c r="C324" s="387"/>
      <c r="D324" s="387">
        <v>-51.373821866066173</v>
      </c>
    </row>
    <row r="325" spans="1:4" x14ac:dyDescent="0.25">
      <c r="A325" s="388">
        <v>35096</v>
      </c>
      <c r="B325" s="386">
        <v>110.1845</v>
      </c>
      <c r="C325" s="387"/>
      <c r="D325" s="387">
        <v>-51.373821866066173</v>
      </c>
    </row>
    <row r="326" spans="1:4" x14ac:dyDescent="0.25">
      <c r="A326" s="389">
        <v>35125</v>
      </c>
      <c r="B326" s="386">
        <v>109.2289</v>
      </c>
      <c r="C326" s="387"/>
      <c r="D326" s="387">
        <v>-51.373821866066173</v>
      </c>
    </row>
    <row r="327" spans="1:4" x14ac:dyDescent="0.25">
      <c r="A327" s="390">
        <v>35156</v>
      </c>
      <c r="B327" s="386">
        <v>104.5909</v>
      </c>
      <c r="C327" s="387"/>
      <c r="D327" s="387">
        <v>-51.373821866066173</v>
      </c>
    </row>
    <row r="328" spans="1:4" x14ac:dyDescent="0.25">
      <c r="A328" s="391">
        <v>35186</v>
      </c>
      <c r="B328" s="386">
        <v>102.0522</v>
      </c>
      <c r="C328" s="387"/>
      <c r="D328" s="387">
        <v>-51.373821866066173</v>
      </c>
    </row>
    <row r="329" spans="1:4" x14ac:dyDescent="0.25">
      <c r="A329" s="392">
        <v>35217</v>
      </c>
      <c r="B329" s="386">
        <v>101.76690000000001</v>
      </c>
      <c r="C329" s="387"/>
      <c r="D329" s="387">
        <v>-51.373821866066173</v>
      </c>
    </row>
    <row r="330" spans="1:4" x14ac:dyDescent="0.25">
      <c r="A330" s="393">
        <v>35247</v>
      </c>
      <c r="B330" s="386">
        <v>101.8708</v>
      </c>
      <c r="C330" s="387"/>
      <c r="D330" s="387">
        <v>-51.373821866066173</v>
      </c>
    </row>
    <row r="331" spans="1:4" x14ac:dyDescent="0.25">
      <c r="A331" s="394">
        <v>35278</v>
      </c>
      <c r="B331" s="386">
        <v>99.823899999999995</v>
      </c>
      <c r="C331" s="387"/>
      <c r="D331" s="387">
        <v>-51.373821866066173</v>
      </c>
    </row>
    <row r="332" spans="1:4" x14ac:dyDescent="0.25">
      <c r="A332" s="395">
        <v>35309</v>
      </c>
      <c r="B332" s="386">
        <v>98.355599999999995</v>
      </c>
      <c r="C332" s="387"/>
      <c r="D332" s="387">
        <v>-51.373821866066173</v>
      </c>
    </row>
    <row r="333" spans="1:4" x14ac:dyDescent="0.25">
      <c r="A333" s="396">
        <v>35339</v>
      </c>
      <c r="B333" s="386">
        <v>98.609899999999996</v>
      </c>
      <c r="C333" s="387"/>
      <c r="D333" s="387">
        <v>-51.373821866066173</v>
      </c>
    </row>
    <row r="334" spans="1:4" x14ac:dyDescent="0.25">
      <c r="A334" s="397">
        <v>35370</v>
      </c>
      <c r="B334" s="386">
        <v>100.7166</v>
      </c>
      <c r="C334" s="387"/>
      <c r="D334" s="387">
        <v>-51.373821866066173</v>
      </c>
    </row>
    <row r="335" spans="1:4" x14ac:dyDescent="0.25">
      <c r="A335" s="398">
        <v>35400</v>
      </c>
      <c r="B335" s="386">
        <v>96.255300000000005</v>
      </c>
      <c r="C335" s="387"/>
      <c r="D335" s="387">
        <v>-51.373821866066173</v>
      </c>
    </row>
    <row r="336" spans="1:4" x14ac:dyDescent="0.25">
      <c r="A336" s="385">
        <v>35431</v>
      </c>
      <c r="B336" s="386">
        <v>92.142600000000002</v>
      </c>
      <c r="C336" s="387"/>
      <c r="D336" s="387">
        <v>-51.373821866066173</v>
      </c>
    </row>
    <row r="337" spans="1:4" x14ac:dyDescent="0.25">
      <c r="A337" s="388">
        <v>35462</v>
      </c>
      <c r="B337" s="386">
        <v>88.387200000000007</v>
      </c>
      <c r="C337" s="387"/>
      <c r="D337" s="387">
        <v>-51.373821866066173</v>
      </c>
    </row>
    <row r="338" spans="1:4" x14ac:dyDescent="0.25">
      <c r="A338" s="389">
        <v>35490</v>
      </c>
      <c r="B338" s="386">
        <v>88.858599999999996</v>
      </c>
      <c r="C338" s="387"/>
      <c r="D338" s="387">
        <v>-51.373821866066173</v>
      </c>
    </row>
    <row r="339" spans="1:4" x14ac:dyDescent="0.25">
      <c r="A339" s="390">
        <v>35521</v>
      </c>
      <c r="B339" s="386">
        <v>87.297399999999996</v>
      </c>
      <c r="C339" s="387"/>
      <c r="D339" s="387">
        <v>-51.373821866066173</v>
      </c>
    </row>
    <row r="340" spans="1:4" x14ac:dyDescent="0.25">
      <c r="A340" s="391">
        <v>35551</v>
      </c>
      <c r="B340" s="386">
        <v>87.569500000000005</v>
      </c>
      <c r="C340" s="387"/>
      <c r="D340" s="387">
        <v>-51.373821866066173</v>
      </c>
    </row>
    <row r="341" spans="1:4" x14ac:dyDescent="0.25">
      <c r="A341" s="392">
        <v>35582</v>
      </c>
      <c r="B341" s="386">
        <v>87.567999999999998</v>
      </c>
      <c r="C341" s="387"/>
      <c r="D341" s="387">
        <v>-51.373821866066173</v>
      </c>
    </row>
    <row r="342" spans="1:4" x14ac:dyDescent="0.25">
      <c r="A342" s="393">
        <v>35612</v>
      </c>
      <c r="B342" s="386">
        <v>85.173500000000004</v>
      </c>
      <c r="C342" s="387"/>
      <c r="D342" s="387">
        <v>-51.373821866066173</v>
      </c>
    </row>
    <row r="343" spans="1:4" x14ac:dyDescent="0.25">
      <c r="A343" s="394">
        <v>35643</v>
      </c>
      <c r="B343" s="386">
        <v>82.212299999999999</v>
      </c>
      <c r="C343" s="387"/>
      <c r="D343" s="387">
        <v>-51.373821866066173</v>
      </c>
    </row>
    <row r="344" spans="1:4" x14ac:dyDescent="0.25">
      <c r="A344" s="395">
        <v>35674</v>
      </c>
      <c r="B344" s="386">
        <v>81.735699999999994</v>
      </c>
      <c r="C344" s="387"/>
      <c r="D344" s="387">
        <v>-51.373821866066173</v>
      </c>
    </row>
    <row r="345" spans="1:4" x14ac:dyDescent="0.25">
      <c r="A345" s="396">
        <v>35704</v>
      </c>
      <c r="B345" s="386">
        <v>82.024900000000002</v>
      </c>
      <c r="C345" s="387"/>
      <c r="D345" s="387">
        <v>-51.373821866066173</v>
      </c>
    </row>
    <row r="346" spans="1:4" x14ac:dyDescent="0.25">
      <c r="A346" s="397">
        <v>35735</v>
      </c>
      <c r="B346" s="386">
        <v>85.787499999999994</v>
      </c>
      <c r="C346" s="387"/>
      <c r="D346" s="387">
        <v>-51.373821866066173</v>
      </c>
    </row>
    <row r="347" spans="1:4" x14ac:dyDescent="0.25">
      <c r="A347" s="398">
        <v>35765</v>
      </c>
      <c r="B347" s="386">
        <v>81.417699999999996</v>
      </c>
      <c r="C347" s="387"/>
      <c r="D347" s="387">
        <v>-51.373821866066173</v>
      </c>
    </row>
    <row r="348" spans="1:4" x14ac:dyDescent="0.25">
      <c r="A348" s="385">
        <v>35796</v>
      </c>
      <c r="B348" s="386">
        <v>79.394499999999994</v>
      </c>
      <c r="C348" s="387"/>
      <c r="D348" s="387">
        <v>-51.373821866066173</v>
      </c>
    </row>
    <row r="349" spans="1:4" x14ac:dyDescent="0.25">
      <c r="A349" s="388">
        <v>35827</v>
      </c>
      <c r="B349" s="386">
        <v>81.771199999999993</v>
      </c>
      <c r="C349" s="387"/>
      <c r="D349" s="387">
        <v>-51.373821866066173</v>
      </c>
    </row>
    <row r="350" spans="1:4" x14ac:dyDescent="0.25">
      <c r="A350" s="389">
        <v>35855</v>
      </c>
      <c r="B350" s="386">
        <v>81.4953</v>
      </c>
      <c r="C350" s="387"/>
      <c r="D350" s="387">
        <v>-51.373821866066173</v>
      </c>
    </row>
    <row r="351" spans="1:4" x14ac:dyDescent="0.25">
      <c r="A351" s="390">
        <v>35886</v>
      </c>
      <c r="B351" s="386">
        <v>80.268500000000003</v>
      </c>
      <c r="C351" s="387"/>
      <c r="D351" s="387">
        <v>-51.373821866066173</v>
      </c>
    </row>
    <row r="352" spans="1:4" x14ac:dyDescent="0.25">
      <c r="A352" s="391">
        <v>35916</v>
      </c>
      <c r="B352" s="386">
        <v>80.481899999999996</v>
      </c>
      <c r="C352" s="387"/>
      <c r="D352" s="387">
        <v>-51.373821866066173</v>
      </c>
    </row>
    <row r="353" spans="1:4" x14ac:dyDescent="0.25">
      <c r="A353" s="392">
        <v>35947</v>
      </c>
      <c r="B353" s="386">
        <v>81.746200000000002</v>
      </c>
      <c r="C353" s="387"/>
      <c r="D353" s="387">
        <v>-51.373821866066173</v>
      </c>
    </row>
    <row r="354" spans="1:4" x14ac:dyDescent="0.25">
      <c r="A354" s="393">
        <v>35977</v>
      </c>
      <c r="B354" s="386">
        <v>80.903599999999997</v>
      </c>
      <c r="C354" s="387"/>
      <c r="D354" s="387">
        <v>-51.373821866066173</v>
      </c>
    </row>
    <row r="355" spans="1:4" x14ac:dyDescent="0.25">
      <c r="A355" s="394">
        <v>36008</v>
      </c>
      <c r="B355" s="386">
        <v>82.992500000000007</v>
      </c>
      <c r="C355" s="387"/>
      <c r="D355" s="387">
        <v>-51.373821866066173</v>
      </c>
    </row>
    <row r="356" spans="1:4" x14ac:dyDescent="0.25">
      <c r="A356" s="395">
        <v>36039</v>
      </c>
      <c r="B356" s="386">
        <v>92.935199999999995</v>
      </c>
      <c r="C356" s="387"/>
      <c r="D356" s="387">
        <v>-51.373821866066173</v>
      </c>
    </row>
    <row r="357" spans="1:4" x14ac:dyDescent="0.25">
      <c r="A357" s="396">
        <v>36069</v>
      </c>
      <c r="B357" s="386">
        <v>93.980500000000006</v>
      </c>
      <c r="C357" s="387"/>
      <c r="D357" s="387">
        <v>-51.373821866066173</v>
      </c>
    </row>
    <row r="358" spans="1:4" x14ac:dyDescent="0.25">
      <c r="A358" s="397">
        <v>36100</v>
      </c>
      <c r="B358" s="386">
        <v>90.221500000000006</v>
      </c>
      <c r="C358" s="387"/>
      <c r="D358" s="387">
        <v>-51.373821866066173</v>
      </c>
    </row>
    <row r="359" spans="1:4" x14ac:dyDescent="0.25">
      <c r="A359" s="398">
        <v>36130</v>
      </c>
      <c r="B359" s="386">
        <v>87.9649</v>
      </c>
      <c r="C359" s="387"/>
      <c r="D359" s="387">
        <v>-51.373821866066173</v>
      </c>
    </row>
    <row r="360" spans="1:4" x14ac:dyDescent="0.25">
      <c r="A360" s="385">
        <v>36161</v>
      </c>
      <c r="B360" s="386">
        <v>87.6952</v>
      </c>
      <c r="C360" s="387"/>
      <c r="D360" s="387">
        <v>-51.373821866066173</v>
      </c>
    </row>
    <row r="361" spans="1:4" x14ac:dyDescent="0.25">
      <c r="A361" s="388">
        <v>36192</v>
      </c>
      <c r="B361" s="386">
        <v>84.355699999999999</v>
      </c>
      <c r="C361" s="387"/>
      <c r="D361" s="387">
        <v>-51.373821866066173</v>
      </c>
    </row>
    <row r="362" spans="1:4" x14ac:dyDescent="0.25">
      <c r="A362" s="389">
        <v>36220</v>
      </c>
      <c r="B362" s="386">
        <v>80.514300000000006</v>
      </c>
      <c r="C362" s="387"/>
      <c r="D362" s="387">
        <v>-51.373821866066173</v>
      </c>
    </row>
    <row r="363" spans="1:4" x14ac:dyDescent="0.25">
      <c r="A363" s="390">
        <v>36251</v>
      </c>
      <c r="B363" s="386">
        <v>77.214100000000002</v>
      </c>
      <c r="C363" s="387"/>
      <c r="D363" s="387">
        <v>-51.373821866066173</v>
      </c>
    </row>
    <row r="364" spans="1:4" x14ac:dyDescent="0.25">
      <c r="A364" s="391">
        <v>36281</v>
      </c>
      <c r="B364" s="386">
        <v>75.744600000000005</v>
      </c>
      <c r="C364" s="387"/>
      <c r="D364" s="387">
        <v>-51.373821866066173</v>
      </c>
    </row>
    <row r="365" spans="1:4" x14ac:dyDescent="0.25">
      <c r="A365" s="392">
        <v>36312</v>
      </c>
      <c r="B365" s="386">
        <v>76.174099999999996</v>
      </c>
      <c r="C365" s="387"/>
      <c r="D365" s="387">
        <v>-51.373821866066173</v>
      </c>
    </row>
    <row r="366" spans="1:4" x14ac:dyDescent="0.25">
      <c r="A366" s="393">
        <v>36342</v>
      </c>
      <c r="B366" s="386">
        <v>74.244299999999996</v>
      </c>
      <c r="C366" s="387"/>
      <c r="D366" s="387">
        <v>-51.373821866066173</v>
      </c>
    </row>
    <row r="367" spans="1:4" x14ac:dyDescent="0.25">
      <c r="A367" s="394">
        <v>36373</v>
      </c>
      <c r="B367" s="386">
        <v>75.511899999999997</v>
      </c>
      <c r="C367" s="387"/>
      <c r="D367" s="387">
        <v>-51.373821866066173</v>
      </c>
    </row>
    <row r="368" spans="1:4" x14ac:dyDescent="0.25">
      <c r="A368" s="395">
        <v>36404</v>
      </c>
      <c r="B368" s="386">
        <v>75.002499999999998</v>
      </c>
      <c r="C368" s="387"/>
      <c r="D368" s="387">
        <v>-51.373821866066173</v>
      </c>
    </row>
    <row r="369" spans="1:4" x14ac:dyDescent="0.25">
      <c r="A369" s="396">
        <v>36434</v>
      </c>
      <c r="B369" s="386">
        <v>76.993399999999994</v>
      </c>
      <c r="C369" s="387"/>
      <c r="D369" s="387">
        <v>-51.373821866066173</v>
      </c>
    </row>
    <row r="370" spans="1:4" x14ac:dyDescent="0.25">
      <c r="A370" s="397">
        <v>36465</v>
      </c>
      <c r="B370" s="386">
        <v>74.552300000000002</v>
      </c>
      <c r="C370" s="387"/>
      <c r="D370" s="387">
        <v>-51.373821866066173</v>
      </c>
    </row>
    <row r="371" spans="1:4" x14ac:dyDescent="0.25">
      <c r="A371" s="398">
        <v>36495</v>
      </c>
      <c r="B371" s="386">
        <v>73.606700000000004</v>
      </c>
      <c r="C371" s="387"/>
      <c r="D371" s="387">
        <v>-51.373821866066173</v>
      </c>
    </row>
    <row r="372" spans="1:4" x14ac:dyDescent="0.25">
      <c r="A372" s="385">
        <v>36526</v>
      </c>
      <c r="B372" s="386">
        <v>73.198899999999995</v>
      </c>
      <c r="C372" s="387"/>
      <c r="D372" s="387">
        <v>-51.373821866066173</v>
      </c>
    </row>
    <row r="373" spans="1:4" x14ac:dyDescent="0.25">
      <c r="A373" s="388">
        <v>36557</v>
      </c>
      <c r="B373" s="386">
        <v>71.284099999999995</v>
      </c>
      <c r="C373" s="387"/>
      <c r="D373" s="387">
        <v>-51.373821866066173</v>
      </c>
    </row>
    <row r="374" spans="1:4" x14ac:dyDescent="0.25">
      <c r="A374" s="389">
        <v>36586</v>
      </c>
      <c r="B374" s="386">
        <v>69.853800000000007</v>
      </c>
      <c r="C374" s="387"/>
      <c r="D374" s="387">
        <v>-51.373821866066173</v>
      </c>
    </row>
    <row r="375" spans="1:4" x14ac:dyDescent="0.25">
      <c r="A375" s="390">
        <v>36617</v>
      </c>
      <c r="B375" s="386">
        <v>69.863</v>
      </c>
      <c r="C375" s="387"/>
      <c r="D375" s="387">
        <v>-51.373821866066173</v>
      </c>
    </row>
    <row r="376" spans="1:4" x14ac:dyDescent="0.25">
      <c r="A376" s="391">
        <v>36647</v>
      </c>
      <c r="B376" s="386">
        <v>69.123699999999999</v>
      </c>
      <c r="C376" s="387"/>
      <c r="D376" s="387">
        <v>-51.373821866066173</v>
      </c>
    </row>
    <row r="377" spans="1:4" x14ac:dyDescent="0.25">
      <c r="A377" s="392">
        <v>36678</v>
      </c>
      <c r="B377" s="386">
        <v>72.290300000000002</v>
      </c>
      <c r="C377" s="387"/>
      <c r="D377" s="387">
        <v>-51.373821866066173</v>
      </c>
    </row>
    <row r="378" spans="1:4" x14ac:dyDescent="0.25">
      <c r="A378" s="393">
        <v>36708</v>
      </c>
      <c r="B378" s="386">
        <v>69.230800000000002</v>
      </c>
      <c r="C378" s="387"/>
      <c r="D378" s="387">
        <v>-51.373821866066173</v>
      </c>
    </row>
    <row r="379" spans="1:4" x14ac:dyDescent="0.25">
      <c r="A379" s="394">
        <v>36739</v>
      </c>
      <c r="B379" s="386">
        <v>66.667000000000002</v>
      </c>
      <c r="C379" s="387"/>
      <c r="D379" s="387">
        <v>-51.373821866066173</v>
      </c>
    </row>
    <row r="380" spans="1:4" x14ac:dyDescent="0.25">
      <c r="A380" s="395">
        <v>36770</v>
      </c>
      <c r="B380" s="386">
        <v>65.960899999999995</v>
      </c>
      <c r="C380" s="387"/>
      <c r="D380" s="387">
        <v>-51.373821866066173</v>
      </c>
    </row>
    <row r="381" spans="1:4" x14ac:dyDescent="0.25">
      <c r="A381" s="396">
        <v>36800</v>
      </c>
      <c r="B381" s="386">
        <v>66.2273</v>
      </c>
      <c r="C381" s="387"/>
      <c r="D381" s="387">
        <v>-51.373821866066173</v>
      </c>
    </row>
    <row r="382" spans="1:4" x14ac:dyDescent="0.25">
      <c r="A382" s="397">
        <v>36831</v>
      </c>
      <c r="B382" s="386">
        <v>65.560299999999998</v>
      </c>
      <c r="C382" s="387"/>
      <c r="D382" s="387">
        <v>-51.373821866066173</v>
      </c>
    </row>
    <row r="383" spans="1:4" x14ac:dyDescent="0.25">
      <c r="A383" s="398">
        <v>36861</v>
      </c>
      <c r="B383" s="386">
        <v>65.008099999999999</v>
      </c>
      <c r="C383" s="387"/>
      <c r="D383" s="387">
        <v>-51.373821866066173</v>
      </c>
    </row>
    <row r="384" spans="1:4" x14ac:dyDescent="0.25">
      <c r="A384" s="385">
        <v>36892</v>
      </c>
      <c r="B384" s="386">
        <v>67.741299999999995</v>
      </c>
      <c r="C384" s="387"/>
      <c r="D384" s="387">
        <v>-51.373821866066173</v>
      </c>
    </row>
    <row r="385" spans="1:4" x14ac:dyDescent="0.25">
      <c r="A385" s="388">
        <v>36923</v>
      </c>
      <c r="B385" s="386">
        <v>67.073400000000007</v>
      </c>
      <c r="C385" s="387"/>
      <c r="D385" s="387">
        <v>-51.373821866066173</v>
      </c>
    </row>
    <row r="386" spans="1:4" x14ac:dyDescent="0.25">
      <c r="A386" s="389">
        <v>36951</v>
      </c>
      <c r="B386" s="386">
        <v>65.269599999999997</v>
      </c>
      <c r="C386" s="387"/>
      <c r="D386" s="387">
        <v>-51.373821866066173</v>
      </c>
    </row>
    <row r="387" spans="1:4" x14ac:dyDescent="0.25">
      <c r="A387" s="390">
        <v>36982</v>
      </c>
      <c r="B387" s="386">
        <v>62.685600000000001</v>
      </c>
      <c r="C387" s="387"/>
      <c r="D387" s="387">
        <v>-51.373821866066173</v>
      </c>
    </row>
    <row r="388" spans="1:4" x14ac:dyDescent="0.25">
      <c r="A388" s="391">
        <v>37012</v>
      </c>
      <c r="B388" s="386">
        <v>61.220700000000001</v>
      </c>
      <c r="C388" s="387"/>
      <c r="D388" s="387">
        <v>-51.373821866066173</v>
      </c>
    </row>
    <row r="389" spans="1:4" x14ac:dyDescent="0.25">
      <c r="A389" s="392">
        <v>37043</v>
      </c>
      <c r="B389" s="386">
        <v>60.239899999999999</v>
      </c>
      <c r="C389" s="387"/>
      <c r="D389" s="387">
        <v>-51.373821866066173</v>
      </c>
    </row>
    <row r="390" spans="1:4" x14ac:dyDescent="0.25">
      <c r="A390" s="393">
        <v>37073</v>
      </c>
      <c r="B390" s="386">
        <v>60.662199999999999</v>
      </c>
      <c r="C390" s="387"/>
      <c r="D390" s="387">
        <v>-51.373821866066173</v>
      </c>
    </row>
    <row r="391" spans="1:4" x14ac:dyDescent="0.25">
      <c r="A391" s="394">
        <v>37104</v>
      </c>
      <c r="B391" s="386">
        <v>61.318399999999997</v>
      </c>
      <c r="C391" s="387"/>
      <c r="D391" s="387">
        <v>-51.373821866066173</v>
      </c>
    </row>
    <row r="392" spans="1:4" x14ac:dyDescent="0.25">
      <c r="A392" s="395">
        <v>37135</v>
      </c>
      <c r="B392" s="386">
        <v>63.008800000000001</v>
      </c>
      <c r="C392" s="387"/>
      <c r="D392" s="387">
        <v>-51.373821866066173</v>
      </c>
    </row>
    <row r="393" spans="1:4" x14ac:dyDescent="0.25">
      <c r="A393" s="396">
        <v>37165</v>
      </c>
      <c r="B393" s="386">
        <v>62.168500000000002</v>
      </c>
      <c r="C393" s="387"/>
      <c r="D393" s="387">
        <v>-51.373821866066173</v>
      </c>
    </row>
    <row r="394" spans="1:4" x14ac:dyDescent="0.25">
      <c r="A394" s="397">
        <v>37196</v>
      </c>
      <c r="B394" s="386">
        <v>60.42</v>
      </c>
      <c r="C394" s="387"/>
      <c r="D394" s="387">
        <v>-51.373821866066173</v>
      </c>
    </row>
    <row r="395" spans="1:4" x14ac:dyDescent="0.25">
      <c r="A395" s="398">
        <v>37226</v>
      </c>
      <c r="B395" s="386">
        <v>59.686599999999999</v>
      </c>
      <c r="C395" s="387"/>
      <c r="D395" s="387">
        <v>-51.373821866066173</v>
      </c>
    </row>
    <row r="396" spans="1:4" x14ac:dyDescent="0.25">
      <c r="A396" s="385">
        <v>37257</v>
      </c>
      <c r="B396" s="386">
        <v>58.5625</v>
      </c>
      <c r="C396" s="319" t="s">
        <v>526</v>
      </c>
      <c r="D396" s="387">
        <f>(B396/B312-1)*100</f>
        <v>-51.373821866066173</v>
      </c>
    </row>
    <row r="397" spans="1:4" x14ac:dyDescent="0.25">
      <c r="A397" s="388">
        <v>37288</v>
      </c>
      <c r="B397" s="386">
        <v>57.873600000000003</v>
      </c>
      <c r="C397" s="387"/>
      <c r="D397" s="387"/>
    </row>
    <row r="398" spans="1:4" x14ac:dyDescent="0.25">
      <c r="A398" s="389">
        <v>37316</v>
      </c>
      <c r="B398" s="386">
        <v>55.459600000000002</v>
      </c>
      <c r="C398" s="387"/>
      <c r="D398" s="387"/>
    </row>
    <row r="399" spans="1:4" x14ac:dyDescent="0.25">
      <c r="A399" s="390">
        <v>37347</v>
      </c>
      <c r="B399" s="386">
        <v>55.982100000000003</v>
      </c>
      <c r="C399" s="387"/>
      <c r="D399" s="387"/>
    </row>
    <row r="400" spans="1:4" x14ac:dyDescent="0.25">
      <c r="A400" s="391">
        <v>37377</v>
      </c>
      <c r="B400" s="386">
        <v>59.193399999999997</v>
      </c>
      <c r="C400" s="387"/>
      <c r="D400" s="387"/>
    </row>
    <row r="401" spans="1:4" x14ac:dyDescent="0.25">
      <c r="A401" s="392">
        <v>37408</v>
      </c>
      <c r="B401" s="386">
        <v>61.515099999999997</v>
      </c>
      <c r="C401" s="387"/>
      <c r="D401" s="387"/>
    </row>
    <row r="402" spans="1:4" x14ac:dyDescent="0.25">
      <c r="A402" s="393">
        <v>37438</v>
      </c>
      <c r="B402" s="386">
        <v>63.058300000000003</v>
      </c>
      <c r="C402" s="387"/>
      <c r="D402" s="387"/>
    </row>
    <row r="403" spans="1:4" x14ac:dyDescent="0.25">
      <c r="A403" s="394">
        <v>37469</v>
      </c>
      <c r="B403" s="386">
        <v>62.706099999999999</v>
      </c>
      <c r="C403" s="387"/>
      <c r="D403" s="387"/>
    </row>
    <row r="404" spans="1:4" x14ac:dyDescent="0.25">
      <c r="A404" s="395">
        <v>37500</v>
      </c>
      <c r="B404" s="386">
        <v>63.806899999999999</v>
      </c>
      <c r="C404" s="387"/>
      <c r="D404" s="387"/>
    </row>
    <row r="405" spans="1:4" x14ac:dyDescent="0.25">
      <c r="A405" s="396">
        <v>37530</v>
      </c>
      <c r="B405" s="386">
        <v>63.637599999999999</v>
      </c>
      <c r="C405" s="387"/>
      <c r="D405" s="387"/>
    </row>
    <row r="406" spans="1:4" x14ac:dyDescent="0.25">
      <c r="A406" s="397">
        <v>37561</v>
      </c>
      <c r="B406" s="386">
        <v>64.322699999999998</v>
      </c>
      <c r="C406" s="387"/>
      <c r="D406" s="387"/>
    </row>
    <row r="407" spans="1:4" x14ac:dyDescent="0.25">
      <c r="A407" s="398">
        <v>37591</v>
      </c>
      <c r="B407" s="386">
        <v>64.745000000000005</v>
      </c>
      <c r="C407" s="387"/>
      <c r="D407" s="387"/>
    </row>
    <row r="408" spans="1:4" x14ac:dyDescent="0.25">
      <c r="A408" s="385">
        <v>37622</v>
      </c>
      <c r="B408" s="386">
        <v>68.472099999999998</v>
      </c>
      <c r="C408" s="387"/>
      <c r="D408" s="387">
        <v>14.134954236835151</v>
      </c>
    </row>
    <row r="409" spans="1:4" x14ac:dyDescent="0.25">
      <c r="A409" s="388">
        <v>37653</v>
      </c>
      <c r="B409" s="386">
        <v>71.127399999999994</v>
      </c>
      <c r="C409" s="387"/>
      <c r="D409" s="387">
        <v>14.134954236835151</v>
      </c>
    </row>
    <row r="410" spans="1:4" x14ac:dyDescent="0.25">
      <c r="A410" s="389">
        <v>37681</v>
      </c>
      <c r="B410" s="386">
        <v>71.103800000000007</v>
      </c>
      <c r="C410" s="387"/>
      <c r="D410" s="387">
        <v>14.134954236835151</v>
      </c>
    </row>
    <row r="411" spans="1:4" x14ac:dyDescent="0.25">
      <c r="A411" s="390">
        <v>37712</v>
      </c>
      <c r="B411" s="386">
        <v>69.080100000000002</v>
      </c>
      <c r="C411" s="387"/>
      <c r="D411" s="387">
        <v>14.134954236835151</v>
      </c>
    </row>
    <row r="412" spans="1:4" x14ac:dyDescent="0.25">
      <c r="A412" s="391">
        <v>37742</v>
      </c>
      <c r="B412" s="386">
        <v>68.7453</v>
      </c>
      <c r="C412" s="387"/>
      <c r="D412" s="387">
        <v>14.134954236835151</v>
      </c>
    </row>
    <row r="413" spans="1:4" x14ac:dyDescent="0.25">
      <c r="A413" s="392">
        <v>37773</v>
      </c>
      <c r="B413" s="386">
        <v>70.586799999999997</v>
      </c>
      <c r="C413" s="387"/>
      <c r="D413" s="387">
        <v>14.134954236835151</v>
      </c>
    </row>
    <row r="414" spans="1:4" x14ac:dyDescent="0.25">
      <c r="A414" s="393">
        <v>37803</v>
      </c>
      <c r="B414" s="386">
        <v>69.461799999999997</v>
      </c>
      <c r="C414" s="387"/>
      <c r="D414" s="387">
        <v>14.134954236835151</v>
      </c>
    </row>
    <row r="415" spans="1:4" x14ac:dyDescent="0.25">
      <c r="A415" s="394">
        <v>37834</v>
      </c>
      <c r="B415" s="386">
        <v>70.745000000000005</v>
      </c>
      <c r="C415" s="387"/>
      <c r="D415" s="387">
        <v>14.134954236835151</v>
      </c>
    </row>
    <row r="416" spans="1:4" x14ac:dyDescent="0.25">
      <c r="A416" s="395">
        <v>37865</v>
      </c>
      <c r="B416" s="386">
        <v>72.422200000000004</v>
      </c>
      <c r="C416" s="387"/>
      <c r="D416" s="387">
        <v>14.134954236835151</v>
      </c>
    </row>
    <row r="417" spans="1:4" x14ac:dyDescent="0.25">
      <c r="A417" s="396">
        <v>37895</v>
      </c>
      <c r="B417" s="386">
        <v>75.653999999999996</v>
      </c>
      <c r="C417" s="387"/>
      <c r="D417" s="387">
        <v>14.134954236835151</v>
      </c>
    </row>
    <row r="418" spans="1:4" x14ac:dyDescent="0.25">
      <c r="A418" s="397">
        <v>37926</v>
      </c>
      <c r="B418" s="386">
        <v>74.685000000000002</v>
      </c>
      <c r="C418" s="387"/>
      <c r="D418" s="387">
        <v>14.134954236835151</v>
      </c>
    </row>
    <row r="419" spans="1:4" x14ac:dyDescent="0.25">
      <c r="A419" s="398">
        <v>37956</v>
      </c>
      <c r="B419" s="386">
        <v>76.990600000000001</v>
      </c>
      <c r="C419" s="387"/>
      <c r="D419" s="387">
        <v>14.134954236835151</v>
      </c>
    </row>
    <row r="420" spans="1:4" x14ac:dyDescent="0.25">
      <c r="A420" s="385">
        <v>37987</v>
      </c>
      <c r="B420" s="386">
        <v>75.395200000000003</v>
      </c>
      <c r="C420" s="387"/>
      <c r="D420" s="387">
        <v>14.134954236835151</v>
      </c>
    </row>
    <row r="421" spans="1:4" x14ac:dyDescent="0.25">
      <c r="A421" s="388">
        <v>38018</v>
      </c>
      <c r="B421" s="386">
        <v>75.798000000000002</v>
      </c>
      <c r="C421" s="387"/>
      <c r="D421" s="387">
        <v>14.134954236835151</v>
      </c>
    </row>
    <row r="422" spans="1:4" x14ac:dyDescent="0.25">
      <c r="A422" s="389">
        <v>38047</v>
      </c>
      <c r="B422" s="386">
        <v>74.747100000000003</v>
      </c>
      <c r="C422" s="387"/>
      <c r="D422" s="387">
        <v>14.134954236835151</v>
      </c>
    </row>
    <row r="423" spans="1:4" x14ac:dyDescent="0.25">
      <c r="A423" s="390">
        <v>38078</v>
      </c>
      <c r="B423" s="386">
        <v>76.196600000000004</v>
      </c>
      <c r="C423" s="387"/>
      <c r="D423" s="387">
        <v>14.134954236835151</v>
      </c>
    </row>
    <row r="424" spans="1:4" x14ac:dyDescent="0.25">
      <c r="A424" s="391">
        <v>38108</v>
      </c>
      <c r="B424" s="386">
        <v>77.607100000000003</v>
      </c>
      <c r="C424" s="387"/>
      <c r="D424" s="387">
        <v>14.134954236835151</v>
      </c>
    </row>
    <row r="425" spans="1:4" x14ac:dyDescent="0.25">
      <c r="A425" s="392">
        <v>38139</v>
      </c>
      <c r="B425" s="386">
        <v>77.519300000000001</v>
      </c>
      <c r="C425" s="387"/>
      <c r="D425" s="387">
        <v>14.134954236835151</v>
      </c>
    </row>
    <row r="426" spans="1:4" x14ac:dyDescent="0.25">
      <c r="A426" s="393">
        <v>38169</v>
      </c>
      <c r="B426" s="386">
        <v>78.297300000000007</v>
      </c>
      <c r="C426" s="387"/>
      <c r="D426" s="387">
        <v>14.134954236835151</v>
      </c>
    </row>
    <row r="427" spans="1:4" x14ac:dyDescent="0.25">
      <c r="A427" s="394">
        <v>38200</v>
      </c>
      <c r="B427" s="386">
        <v>77.061000000000007</v>
      </c>
      <c r="C427" s="387"/>
      <c r="D427" s="387">
        <v>14.134954236835151</v>
      </c>
    </row>
    <row r="428" spans="1:4" x14ac:dyDescent="0.25">
      <c r="A428" s="395">
        <v>38231</v>
      </c>
      <c r="B428" s="386">
        <v>77.292199999999994</v>
      </c>
      <c r="C428" s="387"/>
      <c r="D428" s="387">
        <v>14.134954236835151</v>
      </c>
    </row>
    <row r="429" spans="1:4" x14ac:dyDescent="0.25">
      <c r="A429" s="396">
        <v>38261</v>
      </c>
      <c r="B429" s="386">
        <v>77.2346</v>
      </c>
      <c r="C429" s="387"/>
      <c r="D429" s="387">
        <v>14.134954236835151</v>
      </c>
    </row>
    <row r="430" spans="1:4" x14ac:dyDescent="0.25">
      <c r="A430" s="397">
        <v>38292</v>
      </c>
      <c r="B430" s="386">
        <v>78.445099999999996</v>
      </c>
      <c r="C430" s="387"/>
      <c r="D430" s="387">
        <v>14.134954236835151</v>
      </c>
    </row>
    <row r="431" spans="1:4" x14ac:dyDescent="0.25">
      <c r="A431" s="398">
        <v>38322</v>
      </c>
      <c r="B431" s="386">
        <v>78.107100000000003</v>
      </c>
      <c r="C431" s="387"/>
      <c r="D431" s="387">
        <v>14.134954236835151</v>
      </c>
    </row>
    <row r="432" spans="1:4" x14ac:dyDescent="0.25">
      <c r="A432" s="385">
        <v>38353</v>
      </c>
      <c r="B432" s="386">
        <v>78.150599999999997</v>
      </c>
      <c r="C432" s="387" t="s">
        <v>527</v>
      </c>
      <c r="D432" s="387">
        <f>(B432/B408-1)*100</f>
        <v>14.134954236835151</v>
      </c>
    </row>
    <row r="433" spans="1:4" x14ac:dyDescent="0.25">
      <c r="A433" s="388">
        <v>38384</v>
      </c>
      <c r="B433" s="386">
        <v>76.953599999999994</v>
      </c>
      <c r="C433" s="387"/>
      <c r="D433" s="387">
        <v>-11.354743277722756</v>
      </c>
    </row>
    <row r="434" spans="1:4" x14ac:dyDescent="0.25">
      <c r="A434" s="389">
        <v>38412</v>
      </c>
      <c r="B434" s="386">
        <v>77.301400000000001</v>
      </c>
      <c r="C434" s="387"/>
      <c r="D434" s="387">
        <v>-11.354743277722756</v>
      </c>
    </row>
    <row r="435" spans="1:4" x14ac:dyDescent="0.25">
      <c r="A435" s="390">
        <v>38443</v>
      </c>
      <c r="B435" s="386">
        <v>76.486900000000006</v>
      </c>
      <c r="C435" s="387"/>
      <c r="D435" s="387">
        <v>-11.354743277722756</v>
      </c>
    </row>
    <row r="436" spans="1:4" x14ac:dyDescent="0.25">
      <c r="A436" s="391">
        <v>38473</v>
      </c>
      <c r="B436" s="386">
        <v>75.221599999999995</v>
      </c>
      <c r="C436" s="387"/>
      <c r="D436" s="387">
        <v>-11.354743277722756</v>
      </c>
    </row>
    <row r="437" spans="1:4" x14ac:dyDescent="0.25">
      <c r="A437" s="392">
        <v>38504</v>
      </c>
      <c r="B437" s="386">
        <v>72.915499999999994</v>
      </c>
      <c r="C437" s="387"/>
      <c r="D437" s="387">
        <v>-11.354743277722756</v>
      </c>
    </row>
    <row r="438" spans="1:4" x14ac:dyDescent="0.25">
      <c r="A438" s="393">
        <v>38534</v>
      </c>
      <c r="B438" s="386">
        <v>71.132099999999994</v>
      </c>
      <c r="C438" s="387"/>
      <c r="D438" s="387">
        <v>-11.354743277722756</v>
      </c>
    </row>
    <row r="439" spans="1:4" x14ac:dyDescent="0.25">
      <c r="A439" s="394">
        <v>38565</v>
      </c>
      <c r="B439" s="386">
        <v>71.905299999999997</v>
      </c>
      <c r="C439" s="387"/>
      <c r="D439" s="387">
        <v>-11.354743277722756</v>
      </c>
    </row>
    <row r="440" spans="1:4" x14ac:dyDescent="0.25">
      <c r="A440" s="395">
        <v>38596</v>
      </c>
      <c r="B440" s="386">
        <v>72.745800000000003</v>
      </c>
      <c r="C440" s="387"/>
      <c r="D440" s="387">
        <v>-11.354743277722756</v>
      </c>
    </row>
    <row r="441" spans="1:4" x14ac:dyDescent="0.25">
      <c r="A441" s="396">
        <v>38626</v>
      </c>
      <c r="B441" s="386">
        <v>72.017600000000002</v>
      </c>
      <c r="C441" s="387"/>
      <c r="D441" s="387">
        <v>-11.354743277722756</v>
      </c>
    </row>
    <row r="442" spans="1:4" x14ac:dyDescent="0.25">
      <c r="A442" s="397">
        <v>38657</v>
      </c>
      <c r="B442" s="386">
        <v>69.462100000000007</v>
      </c>
      <c r="C442" s="387"/>
      <c r="D442" s="387">
        <v>-11.354743277722756</v>
      </c>
    </row>
    <row r="443" spans="1:4" x14ac:dyDescent="0.25">
      <c r="A443" s="398">
        <v>38687</v>
      </c>
      <c r="B443" s="386">
        <v>68.828400000000002</v>
      </c>
      <c r="C443" s="387"/>
      <c r="D443" s="387">
        <v>-11.354743277722756</v>
      </c>
    </row>
    <row r="444" spans="1:4" x14ac:dyDescent="0.25">
      <c r="A444" s="385">
        <v>38718</v>
      </c>
      <c r="B444" s="386">
        <v>69.276799999999994</v>
      </c>
      <c r="C444" s="387" t="s">
        <v>528</v>
      </c>
      <c r="D444" s="387">
        <f>(B444/B432-1)*100</f>
        <v>-11.354743277722756</v>
      </c>
    </row>
    <row r="445" spans="1:4" x14ac:dyDescent="0.25">
      <c r="A445" s="388">
        <v>38749</v>
      </c>
      <c r="B445" s="386">
        <v>68.214500000000001</v>
      </c>
      <c r="C445" s="387"/>
      <c r="D445" s="387">
        <v>28.84544320753848</v>
      </c>
    </row>
    <row r="446" spans="1:4" x14ac:dyDescent="0.25">
      <c r="A446" s="389">
        <v>38777</v>
      </c>
      <c r="B446" s="386">
        <v>69.998800000000003</v>
      </c>
      <c r="C446" s="387"/>
      <c r="D446" s="387">
        <v>28.84544320753848</v>
      </c>
    </row>
    <row r="447" spans="1:4" x14ac:dyDescent="0.25">
      <c r="A447" s="390">
        <v>38808</v>
      </c>
      <c r="B447" s="386">
        <v>72.997799999999998</v>
      </c>
      <c r="C447" s="387"/>
      <c r="D447" s="387">
        <v>28.84544320753848</v>
      </c>
    </row>
    <row r="448" spans="1:4" x14ac:dyDescent="0.25">
      <c r="A448" s="391">
        <v>38838</v>
      </c>
      <c r="B448" s="386">
        <v>75.750500000000002</v>
      </c>
      <c r="C448" s="387"/>
      <c r="D448" s="387">
        <v>28.84544320753848</v>
      </c>
    </row>
    <row r="449" spans="1:4" x14ac:dyDescent="0.25">
      <c r="A449" s="392">
        <v>38869</v>
      </c>
      <c r="B449" s="386">
        <v>77.173199999999994</v>
      </c>
      <c r="C449" s="387"/>
      <c r="D449" s="387">
        <v>28.84544320753848</v>
      </c>
    </row>
    <row r="450" spans="1:4" x14ac:dyDescent="0.25">
      <c r="A450" s="393">
        <v>38899</v>
      </c>
      <c r="B450" s="386">
        <v>74.549099999999996</v>
      </c>
      <c r="C450" s="387"/>
      <c r="D450" s="387">
        <v>28.84544320753848</v>
      </c>
    </row>
    <row r="451" spans="1:4" x14ac:dyDescent="0.25">
      <c r="A451" s="394">
        <v>38930</v>
      </c>
      <c r="B451" s="386">
        <v>73.738100000000003</v>
      </c>
      <c r="C451" s="387"/>
      <c r="D451" s="387">
        <v>28.84544320753848</v>
      </c>
    </row>
    <row r="452" spans="1:4" x14ac:dyDescent="0.25">
      <c r="A452" s="395">
        <v>38961</v>
      </c>
      <c r="B452" s="386">
        <v>73.284099999999995</v>
      </c>
      <c r="C452" s="387"/>
      <c r="D452" s="387">
        <v>28.84544320753848</v>
      </c>
    </row>
    <row r="453" spans="1:4" x14ac:dyDescent="0.25">
      <c r="A453" s="396">
        <v>38991</v>
      </c>
      <c r="B453" s="386">
        <v>72.133799999999994</v>
      </c>
      <c r="C453" s="387"/>
      <c r="D453" s="387">
        <v>28.84544320753848</v>
      </c>
    </row>
    <row r="454" spans="1:4" x14ac:dyDescent="0.25">
      <c r="A454" s="397">
        <v>39022</v>
      </c>
      <c r="B454" s="386">
        <v>72.354100000000003</v>
      </c>
      <c r="C454" s="387"/>
      <c r="D454" s="387">
        <v>28.84544320753848</v>
      </c>
    </row>
    <row r="455" spans="1:4" x14ac:dyDescent="0.25">
      <c r="A455" s="398">
        <v>39052</v>
      </c>
      <c r="B455" s="386">
        <v>72.736999999999995</v>
      </c>
      <c r="C455" s="387"/>
      <c r="D455" s="387">
        <v>28.84544320753848</v>
      </c>
    </row>
    <row r="456" spans="1:4" x14ac:dyDescent="0.25">
      <c r="A456" s="385">
        <v>39083</v>
      </c>
      <c r="B456" s="386">
        <v>72.160499999999999</v>
      </c>
      <c r="C456" s="387"/>
      <c r="D456" s="387">
        <v>28.84544320753848</v>
      </c>
    </row>
    <row r="457" spans="1:4" x14ac:dyDescent="0.25">
      <c r="A457" s="388">
        <v>39114</v>
      </c>
      <c r="B457" s="386">
        <v>72.736000000000004</v>
      </c>
      <c r="C457" s="387"/>
      <c r="D457" s="387">
        <v>28.84544320753848</v>
      </c>
    </row>
    <row r="458" spans="1:4" x14ac:dyDescent="0.25">
      <c r="A458" s="389">
        <v>39142</v>
      </c>
      <c r="B458" s="386">
        <v>74.476799999999997</v>
      </c>
      <c r="C458" s="387"/>
      <c r="D458" s="387">
        <v>28.84544320753848</v>
      </c>
    </row>
    <row r="459" spans="1:4" x14ac:dyDescent="0.25">
      <c r="A459" s="390">
        <v>39173</v>
      </c>
      <c r="B459" s="386">
        <v>74.641499999999994</v>
      </c>
      <c r="C459" s="387"/>
      <c r="D459" s="387">
        <v>28.84544320753848</v>
      </c>
    </row>
    <row r="460" spans="1:4" x14ac:dyDescent="0.25">
      <c r="A460" s="391">
        <v>39203</v>
      </c>
      <c r="B460" s="386">
        <v>74.147400000000005</v>
      </c>
      <c r="C460" s="387"/>
      <c r="D460" s="387">
        <v>28.84544320753848</v>
      </c>
    </row>
    <row r="461" spans="1:4" x14ac:dyDescent="0.25">
      <c r="A461" s="392">
        <v>39234</v>
      </c>
      <c r="B461" s="386">
        <v>73.922499999999999</v>
      </c>
      <c r="C461" s="387"/>
      <c r="D461" s="387">
        <v>28.84544320753848</v>
      </c>
    </row>
    <row r="462" spans="1:4" x14ac:dyDescent="0.25">
      <c r="A462" s="393">
        <v>39264</v>
      </c>
      <c r="B462" s="386">
        <v>74.2624</v>
      </c>
      <c r="C462" s="387"/>
      <c r="D462" s="387">
        <v>28.84544320753848</v>
      </c>
    </row>
    <row r="463" spans="1:4" x14ac:dyDescent="0.25">
      <c r="A463" s="394">
        <v>39295</v>
      </c>
      <c r="B463" s="386">
        <v>75.877700000000004</v>
      </c>
      <c r="C463" s="387"/>
      <c r="D463" s="387">
        <v>28.84544320753848</v>
      </c>
    </row>
    <row r="464" spans="1:4" x14ac:dyDescent="0.25">
      <c r="A464" s="395">
        <v>39326</v>
      </c>
      <c r="B464" s="386">
        <v>76.2607</v>
      </c>
      <c r="C464" s="387"/>
      <c r="D464" s="387">
        <v>28.84544320753848</v>
      </c>
    </row>
    <row r="465" spans="1:4" x14ac:dyDescent="0.25">
      <c r="A465" s="396">
        <v>39356</v>
      </c>
      <c r="B465" s="386">
        <v>75.652900000000002</v>
      </c>
      <c r="C465" s="387"/>
      <c r="D465" s="387">
        <v>28.84544320753848</v>
      </c>
    </row>
    <row r="466" spans="1:4" x14ac:dyDescent="0.25">
      <c r="A466" s="397">
        <v>39387</v>
      </c>
      <c r="B466" s="386">
        <v>76.997699999999995</v>
      </c>
      <c r="C466" s="387"/>
      <c r="D466" s="387">
        <v>28.84544320753848</v>
      </c>
    </row>
    <row r="467" spans="1:4" x14ac:dyDescent="0.25">
      <c r="A467" s="398">
        <v>39417</v>
      </c>
      <c r="B467" s="386">
        <v>76.337100000000007</v>
      </c>
      <c r="C467" s="387"/>
      <c r="D467" s="387">
        <v>28.84544320753848</v>
      </c>
    </row>
    <row r="468" spans="1:4" x14ac:dyDescent="0.25">
      <c r="A468" s="385">
        <v>39448</v>
      </c>
      <c r="B468" s="386">
        <v>77.415800000000004</v>
      </c>
      <c r="C468" s="387"/>
      <c r="D468" s="387">
        <v>28.84544320753848</v>
      </c>
    </row>
    <row r="469" spans="1:4" x14ac:dyDescent="0.25">
      <c r="A469" s="388">
        <v>39479</v>
      </c>
      <c r="B469" s="386">
        <v>76.677800000000005</v>
      </c>
      <c r="C469" s="387"/>
      <c r="D469" s="387">
        <v>28.84544320753848</v>
      </c>
    </row>
    <row r="470" spans="1:4" x14ac:dyDescent="0.25">
      <c r="A470" s="389">
        <v>39508</v>
      </c>
      <c r="B470" s="386">
        <v>78.538300000000007</v>
      </c>
      <c r="C470" s="387"/>
      <c r="D470" s="387">
        <v>28.84544320753848</v>
      </c>
    </row>
    <row r="471" spans="1:4" x14ac:dyDescent="0.25">
      <c r="A471" s="390">
        <v>39539</v>
      </c>
      <c r="B471" s="386">
        <v>77.377499999999998</v>
      </c>
      <c r="C471" s="387"/>
      <c r="D471" s="387">
        <v>28.84544320753848</v>
      </c>
    </row>
    <row r="472" spans="1:4" x14ac:dyDescent="0.25">
      <c r="A472" s="391">
        <v>39569</v>
      </c>
      <c r="B472" s="386">
        <v>76.627200000000002</v>
      </c>
      <c r="C472" s="387"/>
      <c r="D472" s="387">
        <v>28.84544320753848</v>
      </c>
    </row>
    <row r="473" spans="1:4" x14ac:dyDescent="0.25">
      <c r="A473" s="392">
        <v>39600</v>
      </c>
      <c r="B473" s="386">
        <v>75.532499999999999</v>
      </c>
      <c r="C473" s="387"/>
      <c r="D473" s="387">
        <v>28.84544320753848</v>
      </c>
    </row>
    <row r="474" spans="1:4" x14ac:dyDescent="0.25">
      <c r="A474" s="393">
        <v>39630</v>
      </c>
      <c r="B474" s="386">
        <v>75.250900000000001</v>
      </c>
      <c r="C474" s="387"/>
      <c r="D474" s="387">
        <v>28.84544320753848</v>
      </c>
    </row>
    <row r="475" spans="1:4" x14ac:dyDescent="0.25">
      <c r="A475" s="394">
        <v>39661</v>
      </c>
      <c r="B475" s="386">
        <v>71.950500000000005</v>
      </c>
      <c r="C475" s="387"/>
      <c r="D475" s="387">
        <v>28.84544320753848</v>
      </c>
    </row>
    <row r="476" spans="1:4" x14ac:dyDescent="0.25">
      <c r="A476" s="395">
        <v>39692</v>
      </c>
      <c r="B476" s="386">
        <v>73.603999999999999</v>
      </c>
      <c r="C476" s="387"/>
      <c r="D476" s="387">
        <v>28.84544320753848</v>
      </c>
    </row>
    <row r="477" spans="1:4" x14ac:dyDescent="0.25">
      <c r="A477" s="396">
        <v>39722</v>
      </c>
      <c r="B477" s="386">
        <v>83.454899999999995</v>
      </c>
      <c r="C477" s="387"/>
      <c r="D477" s="387">
        <v>28.84544320753848</v>
      </c>
    </row>
    <row r="478" spans="1:4" x14ac:dyDescent="0.25">
      <c r="A478" s="397">
        <v>39753</v>
      </c>
      <c r="B478" s="386">
        <v>84.063599999999994</v>
      </c>
      <c r="C478" s="387"/>
      <c r="D478" s="387">
        <v>28.84544320753848</v>
      </c>
    </row>
    <row r="479" spans="1:4" x14ac:dyDescent="0.25">
      <c r="A479" s="398">
        <v>39783</v>
      </c>
      <c r="B479" s="386">
        <v>87.278400000000005</v>
      </c>
      <c r="C479" s="387"/>
      <c r="D479" s="387">
        <v>28.84544320753848</v>
      </c>
    </row>
    <row r="480" spans="1:4" x14ac:dyDescent="0.25">
      <c r="A480" s="385">
        <v>39814</v>
      </c>
      <c r="B480" s="386">
        <v>89.26</v>
      </c>
      <c r="C480" s="387" t="s">
        <v>529</v>
      </c>
      <c r="D480" s="387">
        <f>(B480/B444-1)*100</f>
        <v>28.84544320753848</v>
      </c>
    </row>
    <row r="481" spans="1:4" x14ac:dyDescent="0.25">
      <c r="A481" s="388">
        <v>39845</v>
      </c>
      <c r="B481" s="386">
        <v>92.056700000000006</v>
      </c>
      <c r="C481" s="387"/>
      <c r="D481" s="387">
        <v>-11.808760923145877</v>
      </c>
    </row>
    <row r="482" spans="1:4" x14ac:dyDescent="0.25">
      <c r="A482" s="389">
        <v>39873</v>
      </c>
      <c r="B482" s="386">
        <v>92.378200000000007</v>
      </c>
      <c r="C482" s="387"/>
      <c r="D482" s="387">
        <v>-11.808760923145877</v>
      </c>
    </row>
    <row r="483" spans="1:4" x14ac:dyDescent="0.25">
      <c r="A483" s="390">
        <v>39904</v>
      </c>
      <c r="B483" s="386">
        <v>85.283000000000001</v>
      </c>
      <c r="C483" s="387"/>
      <c r="D483" s="387">
        <v>-11.808760923145877</v>
      </c>
    </row>
    <row r="484" spans="1:4" x14ac:dyDescent="0.25">
      <c r="A484" s="391">
        <v>39934</v>
      </c>
      <c r="B484" s="386">
        <v>85.914299999999997</v>
      </c>
      <c r="C484" s="387"/>
      <c r="D484" s="387">
        <v>-11.808760923145877</v>
      </c>
    </row>
    <row r="485" spans="1:4" x14ac:dyDescent="0.25">
      <c r="A485" s="392">
        <v>39965</v>
      </c>
      <c r="B485" s="386">
        <v>88.079300000000003</v>
      </c>
      <c r="C485" s="387"/>
      <c r="D485" s="387">
        <v>-11.808760923145877</v>
      </c>
    </row>
    <row r="486" spans="1:4" x14ac:dyDescent="0.25">
      <c r="A486" s="393">
        <v>39995</v>
      </c>
      <c r="B486" s="386">
        <v>88.451300000000003</v>
      </c>
      <c r="C486" s="387"/>
      <c r="D486" s="387">
        <v>-11.808760923145877</v>
      </c>
    </row>
    <row r="487" spans="1:4" x14ac:dyDescent="0.25">
      <c r="A487" s="394">
        <v>40026</v>
      </c>
      <c r="B487" s="386">
        <v>86.703100000000006</v>
      </c>
      <c r="C487" s="387"/>
      <c r="D487" s="387">
        <v>-11.808760923145877</v>
      </c>
    </row>
    <row r="488" spans="1:4" x14ac:dyDescent="0.25">
      <c r="A488" s="395">
        <v>40057</v>
      </c>
      <c r="B488" s="386">
        <v>90.062299999999993</v>
      </c>
      <c r="C488" s="387"/>
      <c r="D488" s="387">
        <v>-11.808760923145877</v>
      </c>
    </row>
    <row r="489" spans="1:4" x14ac:dyDescent="0.25">
      <c r="A489" s="396">
        <v>40087</v>
      </c>
      <c r="B489" s="386">
        <v>89.781499999999994</v>
      </c>
      <c r="C489" s="387"/>
      <c r="D489" s="387">
        <v>-11.808760923145877</v>
      </c>
    </row>
    <row r="490" spans="1:4" x14ac:dyDescent="0.25">
      <c r="A490" s="397">
        <v>40118</v>
      </c>
      <c r="B490" s="386">
        <v>88.983099999999993</v>
      </c>
      <c r="C490" s="387"/>
      <c r="D490" s="387">
        <v>-11.808760923145877</v>
      </c>
    </row>
    <row r="491" spans="1:4" x14ac:dyDescent="0.25">
      <c r="A491" s="398">
        <v>40148</v>
      </c>
      <c r="B491" s="386">
        <v>86.059799999999996</v>
      </c>
      <c r="C491" s="387"/>
      <c r="D491" s="387">
        <v>-11.808760923145877</v>
      </c>
    </row>
    <row r="492" spans="1:4" x14ac:dyDescent="0.25">
      <c r="A492" s="385">
        <v>40179</v>
      </c>
      <c r="B492" s="386">
        <v>84.296199999999999</v>
      </c>
      <c r="C492" s="387"/>
      <c r="D492" s="387">
        <v>-11.808760923145877</v>
      </c>
    </row>
    <row r="493" spans="1:4" x14ac:dyDescent="0.25">
      <c r="A493" s="388">
        <v>40210</v>
      </c>
      <c r="B493" s="386">
        <v>83.776300000000006</v>
      </c>
      <c r="C493" s="387"/>
      <c r="D493" s="387">
        <v>-11.808760923145877</v>
      </c>
    </row>
    <row r="494" spans="1:4" x14ac:dyDescent="0.25">
      <c r="A494" s="389">
        <v>40238</v>
      </c>
      <c r="B494" s="386">
        <v>81.123000000000005</v>
      </c>
      <c r="C494" s="387"/>
      <c r="D494" s="387">
        <v>-11.808760923145877</v>
      </c>
    </row>
    <row r="495" spans="1:4" x14ac:dyDescent="0.25">
      <c r="A495" s="390">
        <v>40269</v>
      </c>
      <c r="B495" s="386">
        <v>78.679599999999994</v>
      </c>
      <c r="C495" s="387"/>
      <c r="D495" s="387">
        <v>-11.808760923145877</v>
      </c>
    </row>
    <row r="496" spans="1:4" x14ac:dyDescent="0.25">
      <c r="A496" s="391">
        <v>40299</v>
      </c>
      <c r="B496" s="386">
        <v>80.125399999999999</v>
      </c>
      <c r="C496" s="387"/>
      <c r="D496" s="387">
        <v>-11.808760923145877</v>
      </c>
    </row>
    <row r="497" spans="1:4" x14ac:dyDescent="0.25">
      <c r="A497" s="392">
        <v>40330</v>
      </c>
      <c r="B497" s="386">
        <v>79.692800000000005</v>
      </c>
      <c r="C497" s="387"/>
      <c r="D497" s="387">
        <v>-11.808760923145877</v>
      </c>
    </row>
    <row r="498" spans="1:4" x14ac:dyDescent="0.25">
      <c r="A498" s="393">
        <v>40360</v>
      </c>
      <c r="B498" s="386">
        <v>82.146000000000001</v>
      </c>
      <c r="C498" s="387"/>
      <c r="D498" s="387">
        <v>-11.808760923145877</v>
      </c>
    </row>
    <row r="499" spans="1:4" x14ac:dyDescent="0.25">
      <c r="A499" s="394">
        <v>40391</v>
      </c>
      <c r="B499" s="386">
        <v>82.263400000000004</v>
      </c>
      <c r="C499" s="387"/>
      <c r="D499" s="387">
        <v>-11.808760923145877</v>
      </c>
    </row>
    <row r="500" spans="1:4" x14ac:dyDescent="0.25">
      <c r="A500" s="395">
        <v>40422</v>
      </c>
      <c r="B500" s="386">
        <v>83.408000000000001</v>
      </c>
      <c r="C500" s="387"/>
      <c r="D500" s="387">
        <v>-11.808760923145877</v>
      </c>
    </row>
    <row r="501" spans="1:4" x14ac:dyDescent="0.25">
      <c r="A501" s="396">
        <v>40452</v>
      </c>
      <c r="B501" s="386">
        <v>82.744</v>
      </c>
      <c r="C501" s="387"/>
      <c r="D501" s="387">
        <v>-11.808760923145877</v>
      </c>
    </row>
    <row r="502" spans="1:4" x14ac:dyDescent="0.25">
      <c r="A502" s="397">
        <v>40483</v>
      </c>
      <c r="B502" s="386">
        <v>80.782300000000006</v>
      </c>
      <c r="C502" s="387"/>
      <c r="D502" s="387">
        <v>-11.808760923145877</v>
      </c>
    </row>
    <row r="503" spans="1:4" x14ac:dyDescent="0.25">
      <c r="A503" s="398">
        <v>40513</v>
      </c>
      <c r="B503" s="386">
        <v>80.075999999999993</v>
      </c>
      <c r="C503" s="387"/>
      <c r="D503" s="387">
        <v>-11.808760923145877</v>
      </c>
    </row>
    <row r="504" spans="1:4" x14ac:dyDescent="0.25">
      <c r="A504" s="385">
        <v>40544</v>
      </c>
      <c r="B504" s="386">
        <v>78.719499999999996</v>
      </c>
      <c r="C504" s="387" t="s">
        <v>531</v>
      </c>
      <c r="D504" s="387">
        <f>(B504/B480-1)*100</f>
        <v>-11.808760923145877</v>
      </c>
    </row>
    <row r="505" spans="1:4" x14ac:dyDescent="0.25">
      <c r="A505" s="388">
        <v>40575</v>
      </c>
      <c r="B505" s="386">
        <v>78.985100000000003</v>
      </c>
      <c r="C505" s="387"/>
      <c r="D505" s="399">
        <v>9.4218078112793044</v>
      </c>
    </row>
    <row r="506" spans="1:4" x14ac:dyDescent="0.25">
      <c r="A506" s="389">
        <v>40603</v>
      </c>
      <c r="B506" s="386">
        <v>79.858699999999999</v>
      </c>
      <c r="C506" s="387"/>
      <c r="D506" s="399">
        <v>9.4218078112793044</v>
      </c>
    </row>
    <row r="507" spans="1:4" x14ac:dyDescent="0.25">
      <c r="A507" s="390">
        <v>40634</v>
      </c>
      <c r="B507" s="386">
        <v>79.263599999999997</v>
      </c>
      <c r="C507" s="387"/>
      <c r="D507" s="399">
        <v>9.4218078112793044</v>
      </c>
    </row>
    <row r="508" spans="1:4" x14ac:dyDescent="0.25">
      <c r="A508" s="391">
        <v>40664</v>
      </c>
      <c r="B508" s="386">
        <v>79.405299999999997</v>
      </c>
      <c r="C508" s="387"/>
      <c r="D508" s="399">
        <v>9.4218078112793044</v>
      </c>
    </row>
    <row r="509" spans="1:4" x14ac:dyDescent="0.25">
      <c r="A509" s="392">
        <v>40695</v>
      </c>
      <c r="B509" s="386">
        <v>80.477000000000004</v>
      </c>
      <c r="C509" s="387"/>
      <c r="D509" s="399">
        <v>9.4218078112793044</v>
      </c>
    </row>
    <row r="510" spans="1:4" x14ac:dyDescent="0.25">
      <c r="A510" s="393">
        <v>40725</v>
      </c>
      <c r="B510" s="386">
        <v>79.512</v>
      </c>
      <c r="C510" s="387"/>
      <c r="D510" s="399">
        <v>9.4218078112793044</v>
      </c>
    </row>
    <row r="511" spans="1:4" x14ac:dyDescent="0.25">
      <c r="A511" s="394">
        <v>40756</v>
      </c>
      <c r="B511" s="386">
        <v>83.438500000000005</v>
      </c>
      <c r="C511" s="387"/>
      <c r="D511" s="399">
        <v>9.4218078112793044</v>
      </c>
    </row>
    <row r="512" spans="1:4" x14ac:dyDescent="0.25">
      <c r="A512" s="395">
        <v>40787</v>
      </c>
      <c r="B512" s="386">
        <v>86.939599999999999</v>
      </c>
      <c r="C512" s="387"/>
      <c r="D512" s="399">
        <v>9.4218078112793044</v>
      </c>
    </row>
    <row r="513" spans="1:4" x14ac:dyDescent="0.25">
      <c r="A513" s="396">
        <v>40817</v>
      </c>
      <c r="B513" s="386">
        <v>89.864599999999996</v>
      </c>
      <c r="C513" s="387"/>
      <c r="D513" s="399">
        <v>9.4218078112793044</v>
      </c>
    </row>
    <row r="514" spans="1:4" x14ac:dyDescent="0.25">
      <c r="A514" s="397">
        <v>40848</v>
      </c>
      <c r="B514" s="386">
        <v>89.371499999999997</v>
      </c>
      <c r="C514" s="387"/>
      <c r="D514" s="399">
        <v>9.4218078112793044</v>
      </c>
    </row>
    <row r="515" spans="1:4" x14ac:dyDescent="0.25">
      <c r="A515" s="398">
        <v>40878</v>
      </c>
      <c r="B515" s="386">
        <v>88.428299999999993</v>
      </c>
      <c r="D515" s="399">
        <v>9.4218078112793044</v>
      </c>
    </row>
    <row r="516" spans="1:4" x14ac:dyDescent="0.25">
      <c r="A516" s="385">
        <v>40909</v>
      </c>
      <c r="B516" s="386">
        <v>86.136300000000006</v>
      </c>
      <c r="C516" s="319" t="s">
        <v>530</v>
      </c>
      <c r="D516" s="387">
        <f>(B516/B504-1)*100</f>
        <v>9.4218078112793044</v>
      </c>
    </row>
    <row r="517" spans="1:4" x14ac:dyDescent="0.25">
      <c r="A517" s="388">
        <v>40940</v>
      </c>
      <c r="B517" s="386">
        <v>82.421499999999995</v>
      </c>
      <c r="C517" s="387"/>
      <c r="D517" s="387"/>
    </row>
    <row r="518" spans="1:4" x14ac:dyDescent="0.25">
      <c r="A518" s="389">
        <v>40969</v>
      </c>
      <c r="B518" s="386">
        <v>81.885199999999998</v>
      </c>
      <c r="C518" s="387"/>
      <c r="D518" s="387"/>
    </row>
    <row r="519" spans="1:4" x14ac:dyDescent="0.25">
      <c r="A519" s="390">
        <v>41000</v>
      </c>
      <c r="B519" s="386">
        <v>84.404799999999994</v>
      </c>
      <c r="C519" s="387"/>
      <c r="D519" s="387"/>
    </row>
    <row r="520" spans="1:4" x14ac:dyDescent="0.25">
      <c r="A520" s="391">
        <v>41030</v>
      </c>
      <c r="B520" s="386">
        <v>87.144999999999996</v>
      </c>
      <c r="C520" s="387"/>
      <c r="D520" s="387"/>
    </row>
    <row r="521" spans="1:4" x14ac:dyDescent="0.25">
      <c r="A521" s="392">
        <v>41061</v>
      </c>
      <c r="B521" s="386">
        <v>88.648899999999998</v>
      </c>
      <c r="C521" s="387"/>
      <c r="D521" s="387"/>
    </row>
    <row r="522" spans="1:4" x14ac:dyDescent="0.25">
      <c r="A522" s="393">
        <v>41091</v>
      </c>
      <c r="B522" s="386">
        <v>84.040700000000001</v>
      </c>
      <c r="C522" s="387"/>
      <c r="D522" s="387"/>
    </row>
    <row r="523" spans="1:4" x14ac:dyDescent="0.25">
      <c r="A523" s="394">
        <v>41122</v>
      </c>
      <c r="B523" s="386">
        <v>83.278300000000002</v>
      </c>
      <c r="C523" s="387"/>
      <c r="D523" s="400">
        <f>(B523/B403-1)*100</f>
        <v>32.807334533641864</v>
      </c>
    </row>
  </sheetData>
  <sheetProtection password="DD17" sheet="1" objects="1" scenarios="1" selectLockedCell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pageSetUpPr fitToPage="1"/>
  </sheetPr>
  <dimension ref="A1:AZ247"/>
  <sheetViews>
    <sheetView topLeftCell="Z1" workbookViewId="0">
      <selection activeCell="AK24" sqref="AK24"/>
    </sheetView>
  </sheetViews>
  <sheetFormatPr baseColWidth="10" defaultRowHeight="12.75" x14ac:dyDescent="0.2"/>
  <cols>
    <col min="1" max="1" width="13.625" style="56" customWidth="1"/>
    <col min="2" max="2" width="9.875" style="56" bestFit="1" customWidth="1"/>
    <col min="3" max="3" width="9.5" style="56" bestFit="1" customWidth="1"/>
    <col min="4" max="4" width="6.875" style="56" customWidth="1"/>
    <col min="5" max="5" width="10.5" style="56" bestFit="1" customWidth="1"/>
    <col min="6" max="7" width="9.875" style="56" bestFit="1" customWidth="1"/>
    <col min="8" max="8" width="10.375" style="56" bestFit="1" customWidth="1"/>
    <col min="9" max="9" width="9.875" style="56" bestFit="1" customWidth="1"/>
    <col min="10" max="10" width="13.625" style="56" bestFit="1" customWidth="1"/>
    <col min="11" max="11" width="9" style="56" bestFit="1" customWidth="1"/>
    <col min="12" max="12" width="10.625" style="56" bestFit="1" customWidth="1"/>
    <col min="13" max="13" width="13.875" style="56" customWidth="1"/>
    <col min="14" max="14" width="9.5" style="56" bestFit="1" customWidth="1"/>
    <col min="15" max="15" width="9" style="56" bestFit="1" customWidth="1"/>
    <col min="16" max="16" width="9.875" style="56" bestFit="1" customWidth="1"/>
    <col min="17" max="17" width="10.375" style="56" bestFit="1" customWidth="1"/>
    <col min="18" max="18" width="10.625" style="56" bestFit="1" customWidth="1"/>
    <col min="19" max="19" width="8.125" style="56" bestFit="1" customWidth="1"/>
    <col min="20" max="20" width="10.5" style="56" bestFit="1" customWidth="1"/>
    <col min="21" max="21" width="12.875" style="56" bestFit="1" customWidth="1"/>
    <col min="22" max="23" width="7.625" style="56" bestFit="1" customWidth="1"/>
    <col min="24" max="25" width="6.625" style="56" bestFit="1" customWidth="1"/>
    <col min="26" max="26" width="8" style="56" customWidth="1"/>
    <col min="27" max="27" width="12.375" style="56" customWidth="1"/>
    <col min="28" max="28" width="8" style="56" customWidth="1"/>
    <col min="29" max="30" width="7.125" style="56" bestFit="1" customWidth="1"/>
    <col min="31" max="31" width="7.625" style="56" bestFit="1" customWidth="1"/>
    <col min="32" max="35" width="7.125" style="56" bestFit="1" customWidth="1"/>
    <col min="36" max="256" width="8" style="56" customWidth="1"/>
    <col min="257" max="257" width="13.625" style="56" customWidth="1"/>
    <col min="258" max="258" width="9.625" style="56" bestFit="1" customWidth="1"/>
    <col min="259" max="259" width="7.625" style="56" bestFit="1" customWidth="1"/>
    <col min="260" max="260" width="6.875" style="56" customWidth="1"/>
    <col min="261" max="261" width="12.625" style="56" bestFit="1" customWidth="1"/>
    <col min="262" max="262" width="6.875" style="56" bestFit="1" customWidth="1"/>
    <col min="263" max="264" width="5.625" style="56" bestFit="1" customWidth="1"/>
    <col min="265" max="265" width="6" style="56" bestFit="1" customWidth="1"/>
    <col min="266" max="266" width="13.375" style="56" bestFit="1" customWidth="1"/>
    <col min="267" max="267" width="7.625" style="56" bestFit="1" customWidth="1"/>
    <col min="268" max="268" width="10.375" style="56" bestFit="1" customWidth="1"/>
    <col min="269" max="269" width="13.875" style="56" customWidth="1"/>
    <col min="270" max="270" width="7.625" style="56" bestFit="1" customWidth="1"/>
    <col min="271" max="271" width="6.875" style="56" bestFit="1" customWidth="1"/>
    <col min="272" max="272" width="5.625" style="56" bestFit="1" customWidth="1"/>
    <col min="273" max="273" width="6" style="56" bestFit="1" customWidth="1"/>
    <col min="274" max="274" width="10.5" style="56" bestFit="1" customWidth="1"/>
    <col min="275" max="275" width="7.625" style="56" bestFit="1" customWidth="1"/>
    <col min="276" max="276" width="10.375" style="56" bestFit="1" customWidth="1"/>
    <col min="277" max="277" width="12.625" style="56" bestFit="1" customWidth="1"/>
    <col min="278" max="279" width="7.375" style="56" bestFit="1" customWidth="1"/>
    <col min="280" max="281" width="6.125" style="56" bestFit="1" customWidth="1"/>
    <col min="282" max="512" width="8" style="56" customWidth="1"/>
    <col min="513" max="513" width="13.625" style="56" customWidth="1"/>
    <col min="514" max="514" width="9.625" style="56" bestFit="1" customWidth="1"/>
    <col min="515" max="515" width="7.625" style="56" bestFit="1" customWidth="1"/>
    <col min="516" max="516" width="6.875" style="56" customWidth="1"/>
    <col min="517" max="517" width="12.625" style="56" bestFit="1" customWidth="1"/>
    <col min="518" max="518" width="6.875" style="56" bestFit="1" customWidth="1"/>
    <col min="519" max="520" width="5.625" style="56" bestFit="1" customWidth="1"/>
    <col min="521" max="521" width="6" style="56" bestFit="1" customWidth="1"/>
    <col min="522" max="522" width="13.375" style="56" bestFit="1" customWidth="1"/>
    <col min="523" max="523" width="7.625" style="56" bestFit="1" customWidth="1"/>
    <col min="524" max="524" width="10.375" style="56" bestFit="1" customWidth="1"/>
    <col min="525" max="525" width="13.875" style="56" customWidth="1"/>
    <col min="526" max="526" width="7.625" style="56" bestFit="1" customWidth="1"/>
    <col min="527" max="527" width="6.875" style="56" bestFit="1" customWidth="1"/>
    <col min="528" max="528" width="5.625" style="56" bestFit="1" customWidth="1"/>
    <col min="529" max="529" width="6" style="56" bestFit="1" customWidth="1"/>
    <col min="530" max="530" width="10.5" style="56" bestFit="1" customWidth="1"/>
    <col min="531" max="531" width="7.625" style="56" bestFit="1" customWidth="1"/>
    <col min="532" max="532" width="10.375" style="56" bestFit="1" customWidth="1"/>
    <col min="533" max="533" width="12.625" style="56" bestFit="1" customWidth="1"/>
    <col min="534" max="535" width="7.375" style="56" bestFit="1" customWidth="1"/>
    <col min="536" max="537" width="6.125" style="56" bestFit="1" customWidth="1"/>
    <col min="538" max="768" width="8" style="56" customWidth="1"/>
    <col min="769" max="769" width="13.625" style="56" customWidth="1"/>
    <col min="770" max="770" width="9.625" style="56" bestFit="1" customWidth="1"/>
    <col min="771" max="771" width="7.625" style="56" bestFit="1" customWidth="1"/>
    <col min="772" max="772" width="6.875" style="56" customWidth="1"/>
    <col min="773" max="773" width="12.625" style="56" bestFit="1" customWidth="1"/>
    <col min="774" max="774" width="6.875" style="56" bestFit="1" customWidth="1"/>
    <col min="775" max="776" width="5.625" style="56" bestFit="1" customWidth="1"/>
    <col min="777" max="777" width="6" style="56" bestFit="1" customWidth="1"/>
    <col min="778" max="778" width="13.375" style="56" bestFit="1" customWidth="1"/>
    <col min="779" max="779" width="7.625" style="56" bestFit="1" customWidth="1"/>
    <col min="780" max="780" width="10.375" style="56" bestFit="1" customWidth="1"/>
    <col min="781" max="781" width="13.875" style="56" customWidth="1"/>
    <col min="782" max="782" width="7.625" style="56" bestFit="1" customWidth="1"/>
    <col min="783" max="783" width="6.875" style="56" bestFit="1" customWidth="1"/>
    <col min="784" max="784" width="5.625" style="56" bestFit="1" customWidth="1"/>
    <col min="785" max="785" width="6" style="56" bestFit="1" customWidth="1"/>
    <col min="786" max="786" width="10.5" style="56" bestFit="1" customWidth="1"/>
    <col min="787" max="787" width="7.625" style="56" bestFit="1" customWidth="1"/>
    <col min="788" max="788" width="10.375" style="56" bestFit="1" customWidth="1"/>
    <col min="789" max="789" width="12.625" style="56" bestFit="1" customWidth="1"/>
    <col min="790" max="791" width="7.375" style="56" bestFit="1" customWidth="1"/>
    <col min="792" max="793" width="6.125" style="56" bestFit="1" customWidth="1"/>
    <col min="794" max="1024" width="8" style="56" customWidth="1"/>
    <col min="1025" max="1025" width="13.625" style="56" customWidth="1"/>
    <col min="1026" max="1026" width="9.625" style="56" bestFit="1" customWidth="1"/>
    <col min="1027" max="1027" width="7.625" style="56" bestFit="1" customWidth="1"/>
    <col min="1028" max="1028" width="6.875" style="56" customWidth="1"/>
    <col min="1029" max="1029" width="12.625" style="56" bestFit="1" customWidth="1"/>
    <col min="1030" max="1030" width="6.875" style="56" bestFit="1" customWidth="1"/>
    <col min="1031" max="1032" width="5.625" style="56" bestFit="1" customWidth="1"/>
    <col min="1033" max="1033" width="6" style="56" bestFit="1" customWidth="1"/>
    <col min="1034" max="1034" width="13.375" style="56" bestFit="1" customWidth="1"/>
    <col min="1035" max="1035" width="7.625" style="56" bestFit="1" customWidth="1"/>
    <col min="1036" max="1036" width="10.375" style="56" bestFit="1" customWidth="1"/>
    <col min="1037" max="1037" width="13.875" style="56" customWidth="1"/>
    <col min="1038" max="1038" width="7.625" style="56" bestFit="1" customWidth="1"/>
    <col min="1039" max="1039" width="6.875" style="56" bestFit="1" customWidth="1"/>
    <col min="1040" max="1040" width="5.625" style="56" bestFit="1" customWidth="1"/>
    <col min="1041" max="1041" width="6" style="56" bestFit="1" customWidth="1"/>
    <col min="1042" max="1042" width="10.5" style="56" bestFit="1" customWidth="1"/>
    <col min="1043" max="1043" width="7.625" style="56" bestFit="1" customWidth="1"/>
    <col min="1044" max="1044" width="10.375" style="56" bestFit="1" customWidth="1"/>
    <col min="1045" max="1045" width="12.625" style="56" bestFit="1" customWidth="1"/>
    <col min="1046" max="1047" width="7.375" style="56" bestFit="1" customWidth="1"/>
    <col min="1048" max="1049" width="6.125" style="56" bestFit="1" customWidth="1"/>
    <col min="1050" max="1280" width="8" style="56" customWidth="1"/>
    <col min="1281" max="1281" width="13.625" style="56" customWidth="1"/>
    <col min="1282" max="1282" width="9.625" style="56" bestFit="1" customWidth="1"/>
    <col min="1283" max="1283" width="7.625" style="56" bestFit="1" customWidth="1"/>
    <col min="1284" max="1284" width="6.875" style="56" customWidth="1"/>
    <col min="1285" max="1285" width="12.625" style="56" bestFit="1" customWidth="1"/>
    <col min="1286" max="1286" width="6.875" style="56" bestFit="1" customWidth="1"/>
    <col min="1287" max="1288" width="5.625" style="56" bestFit="1" customWidth="1"/>
    <col min="1289" max="1289" width="6" style="56" bestFit="1" customWidth="1"/>
    <col min="1290" max="1290" width="13.375" style="56" bestFit="1" customWidth="1"/>
    <col min="1291" max="1291" width="7.625" style="56" bestFit="1" customWidth="1"/>
    <col min="1292" max="1292" width="10.375" style="56" bestFit="1" customWidth="1"/>
    <col min="1293" max="1293" width="13.875" style="56" customWidth="1"/>
    <col min="1294" max="1294" width="7.625" style="56" bestFit="1" customWidth="1"/>
    <col min="1295" max="1295" width="6.875" style="56" bestFit="1" customWidth="1"/>
    <col min="1296" max="1296" width="5.625" style="56" bestFit="1" customWidth="1"/>
    <col min="1297" max="1297" width="6" style="56" bestFit="1" customWidth="1"/>
    <col min="1298" max="1298" width="10.5" style="56" bestFit="1" customWidth="1"/>
    <col min="1299" max="1299" width="7.625" style="56" bestFit="1" customWidth="1"/>
    <col min="1300" max="1300" width="10.375" style="56" bestFit="1" customWidth="1"/>
    <col min="1301" max="1301" width="12.625" style="56" bestFit="1" customWidth="1"/>
    <col min="1302" max="1303" width="7.375" style="56" bestFit="1" customWidth="1"/>
    <col min="1304" max="1305" width="6.125" style="56" bestFit="1" customWidth="1"/>
    <col min="1306" max="1536" width="8" style="56" customWidth="1"/>
    <col min="1537" max="1537" width="13.625" style="56" customWidth="1"/>
    <col min="1538" max="1538" width="9.625" style="56" bestFit="1" customWidth="1"/>
    <col min="1539" max="1539" width="7.625" style="56" bestFit="1" customWidth="1"/>
    <col min="1540" max="1540" width="6.875" style="56" customWidth="1"/>
    <col min="1541" max="1541" width="12.625" style="56" bestFit="1" customWidth="1"/>
    <col min="1542" max="1542" width="6.875" style="56" bestFit="1" customWidth="1"/>
    <col min="1543" max="1544" width="5.625" style="56" bestFit="1" customWidth="1"/>
    <col min="1545" max="1545" width="6" style="56" bestFit="1" customWidth="1"/>
    <col min="1546" max="1546" width="13.375" style="56" bestFit="1" customWidth="1"/>
    <col min="1547" max="1547" width="7.625" style="56" bestFit="1" customWidth="1"/>
    <col min="1548" max="1548" width="10.375" style="56" bestFit="1" customWidth="1"/>
    <col min="1549" max="1549" width="13.875" style="56" customWidth="1"/>
    <col min="1550" max="1550" width="7.625" style="56" bestFit="1" customWidth="1"/>
    <col min="1551" max="1551" width="6.875" style="56" bestFit="1" customWidth="1"/>
    <col min="1552" max="1552" width="5.625" style="56" bestFit="1" customWidth="1"/>
    <col min="1553" max="1553" width="6" style="56" bestFit="1" customWidth="1"/>
    <col min="1554" max="1554" width="10.5" style="56" bestFit="1" customWidth="1"/>
    <col min="1555" max="1555" width="7.625" style="56" bestFit="1" customWidth="1"/>
    <col min="1556" max="1556" width="10.375" style="56" bestFit="1" customWidth="1"/>
    <col min="1557" max="1557" width="12.625" style="56" bestFit="1" customWidth="1"/>
    <col min="1558" max="1559" width="7.375" style="56" bestFit="1" customWidth="1"/>
    <col min="1560" max="1561" width="6.125" style="56" bestFit="1" customWidth="1"/>
    <col min="1562" max="1792" width="8" style="56" customWidth="1"/>
    <col min="1793" max="1793" width="13.625" style="56" customWidth="1"/>
    <col min="1794" max="1794" width="9.625" style="56" bestFit="1" customWidth="1"/>
    <col min="1795" max="1795" width="7.625" style="56" bestFit="1" customWidth="1"/>
    <col min="1796" max="1796" width="6.875" style="56" customWidth="1"/>
    <col min="1797" max="1797" width="12.625" style="56" bestFit="1" customWidth="1"/>
    <col min="1798" max="1798" width="6.875" style="56" bestFit="1" customWidth="1"/>
    <col min="1799" max="1800" width="5.625" style="56" bestFit="1" customWidth="1"/>
    <col min="1801" max="1801" width="6" style="56" bestFit="1" customWidth="1"/>
    <col min="1802" max="1802" width="13.375" style="56" bestFit="1" customWidth="1"/>
    <col min="1803" max="1803" width="7.625" style="56" bestFit="1" customWidth="1"/>
    <col min="1804" max="1804" width="10.375" style="56" bestFit="1" customWidth="1"/>
    <col min="1805" max="1805" width="13.875" style="56" customWidth="1"/>
    <col min="1806" max="1806" width="7.625" style="56" bestFit="1" customWidth="1"/>
    <col min="1807" max="1807" width="6.875" style="56" bestFit="1" customWidth="1"/>
    <col min="1808" max="1808" width="5.625" style="56" bestFit="1" customWidth="1"/>
    <col min="1809" max="1809" width="6" style="56" bestFit="1" customWidth="1"/>
    <col min="1810" max="1810" width="10.5" style="56" bestFit="1" customWidth="1"/>
    <col min="1811" max="1811" width="7.625" style="56" bestFit="1" customWidth="1"/>
    <col min="1812" max="1812" width="10.375" style="56" bestFit="1" customWidth="1"/>
    <col min="1813" max="1813" width="12.625" style="56" bestFit="1" customWidth="1"/>
    <col min="1814" max="1815" width="7.375" style="56" bestFit="1" customWidth="1"/>
    <col min="1816" max="1817" width="6.125" style="56" bestFit="1" customWidth="1"/>
    <col min="1818" max="2048" width="8" style="56" customWidth="1"/>
    <col min="2049" max="2049" width="13.625" style="56" customWidth="1"/>
    <col min="2050" max="2050" width="9.625" style="56" bestFit="1" customWidth="1"/>
    <col min="2051" max="2051" width="7.625" style="56" bestFit="1" customWidth="1"/>
    <col min="2052" max="2052" width="6.875" style="56" customWidth="1"/>
    <col min="2053" max="2053" width="12.625" style="56" bestFit="1" customWidth="1"/>
    <col min="2054" max="2054" width="6.875" style="56" bestFit="1" customWidth="1"/>
    <col min="2055" max="2056" width="5.625" style="56" bestFit="1" customWidth="1"/>
    <col min="2057" max="2057" width="6" style="56" bestFit="1" customWidth="1"/>
    <col min="2058" max="2058" width="13.375" style="56" bestFit="1" customWidth="1"/>
    <col min="2059" max="2059" width="7.625" style="56" bestFit="1" customWidth="1"/>
    <col min="2060" max="2060" width="10.375" style="56" bestFit="1" customWidth="1"/>
    <col min="2061" max="2061" width="13.875" style="56" customWidth="1"/>
    <col min="2062" max="2062" width="7.625" style="56" bestFit="1" customWidth="1"/>
    <col min="2063" max="2063" width="6.875" style="56" bestFit="1" customWidth="1"/>
    <col min="2064" max="2064" width="5.625" style="56" bestFit="1" customWidth="1"/>
    <col min="2065" max="2065" width="6" style="56" bestFit="1" customWidth="1"/>
    <col min="2066" max="2066" width="10.5" style="56" bestFit="1" customWidth="1"/>
    <col min="2067" max="2067" width="7.625" style="56" bestFit="1" customWidth="1"/>
    <col min="2068" max="2068" width="10.375" style="56" bestFit="1" customWidth="1"/>
    <col min="2069" max="2069" width="12.625" style="56" bestFit="1" customWidth="1"/>
    <col min="2070" max="2071" width="7.375" style="56" bestFit="1" customWidth="1"/>
    <col min="2072" max="2073" width="6.125" style="56" bestFit="1" customWidth="1"/>
    <col min="2074" max="2304" width="8" style="56" customWidth="1"/>
    <col min="2305" max="2305" width="13.625" style="56" customWidth="1"/>
    <col min="2306" max="2306" width="9.625" style="56" bestFit="1" customWidth="1"/>
    <col min="2307" max="2307" width="7.625" style="56" bestFit="1" customWidth="1"/>
    <col min="2308" max="2308" width="6.875" style="56" customWidth="1"/>
    <col min="2309" max="2309" width="12.625" style="56" bestFit="1" customWidth="1"/>
    <col min="2310" max="2310" width="6.875" style="56" bestFit="1" customWidth="1"/>
    <col min="2311" max="2312" width="5.625" style="56" bestFit="1" customWidth="1"/>
    <col min="2313" max="2313" width="6" style="56" bestFit="1" customWidth="1"/>
    <col min="2314" max="2314" width="13.375" style="56" bestFit="1" customWidth="1"/>
    <col min="2315" max="2315" width="7.625" style="56" bestFit="1" customWidth="1"/>
    <col min="2316" max="2316" width="10.375" style="56" bestFit="1" customWidth="1"/>
    <col min="2317" max="2317" width="13.875" style="56" customWidth="1"/>
    <col min="2318" max="2318" width="7.625" style="56" bestFit="1" customWidth="1"/>
    <col min="2319" max="2319" width="6.875" style="56" bestFit="1" customWidth="1"/>
    <col min="2320" max="2320" width="5.625" style="56" bestFit="1" customWidth="1"/>
    <col min="2321" max="2321" width="6" style="56" bestFit="1" customWidth="1"/>
    <col min="2322" max="2322" width="10.5" style="56" bestFit="1" customWidth="1"/>
    <col min="2323" max="2323" width="7.625" style="56" bestFit="1" customWidth="1"/>
    <col min="2324" max="2324" width="10.375" style="56" bestFit="1" customWidth="1"/>
    <col min="2325" max="2325" width="12.625" style="56" bestFit="1" customWidth="1"/>
    <col min="2326" max="2327" width="7.375" style="56" bestFit="1" customWidth="1"/>
    <col min="2328" max="2329" width="6.125" style="56" bestFit="1" customWidth="1"/>
    <col min="2330" max="2560" width="8" style="56" customWidth="1"/>
    <col min="2561" max="2561" width="13.625" style="56" customWidth="1"/>
    <col min="2562" max="2562" width="9.625" style="56" bestFit="1" customWidth="1"/>
    <col min="2563" max="2563" width="7.625" style="56" bestFit="1" customWidth="1"/>
    <col min="2564" max="2564" width="6.875" style="56" customWidth="1"/>
    <col min="2565" max="2565" width="12.625" style="56" bestFit="1" customWidth="1"/>
    <col min="2566" max="2566" width="6.875" style="56" bestFit="1" customWidth="1"/>
    <col min="2567" max="2568" width="5.625" style="56" bestFit="1" customWidth="1"/>
    <col min="2569" max="2569" width="6" style="56" bestFit="1" customWidth="1"/>
    <col min="2570" max="2570" width="13.375" style="56" bestFit="1" customWidth="1"/>
    <col min="2571" max="2571" width="7.625" style="56" bestFit="1" customWidth="1"/>
    <col min="2572" max="2572" width="10.375" style="56" bestFit="1" customWidth="1"/>
    <col min="2573" max="2573" width="13.875" style="56" customWidth="1"/>
    <col min="2574" max="2574" width="7.625" style="56" bestFit="1" customWidth="1"/>
    <col min="2575" max="2575" width="6.875" style="56" bestFit="1" customWidth="1"/>
    <col min="2576" max="2576" width="5.625" style="56" bestFit="1" customWidth="1"/>
    <col min="2577" max="2577" width="6" style="56" bestFit="1" customWidth="1"/>
    <col min="2578" max="2578" width="10.5" style="56" bestFit="1" customWidth="1"/>
    <col min="2579" max="2579" width="7.625" style="56" bestFit="1" customWidth="1"/>
    <col min="2580" max="2580" width="10.375" style="56" bestFit="1" customWidth="1"/>
    <col min="2581" max="2581" width="12.625" style="56" bestFit="1" customWidth="1"/>
    <col min="2582" max="2583" width="7.375" style="56" bestFit="1" customWidth="1"/>
    <col min="2584" max="2585" width="6.125" style="56" bestFit="1" customWidth="1"/>
    <col min="2586" max="2816" width="8" style="56" customWidth="1"/>
    <col min="2817" max="2817" width="13.625" style="56" customWidth="1"/>
    <col min="2818" max="2818" width="9.625" style="56" bestFit="1" customWidth="1"/>
    <col min="2819" max="2819" width="7.625" style="56" bestFit="1" customWidth="1"/>
    <col min="2820" max="2820" width="6.875" style="56" customWidth="1"/>
    <col min="2821" max="2821" width="12.625" style="56" bestFit="1" customWidth="1"/>
    <col min="2822" max="2822" width="6.875" style="56" bestFit="1" customWidth="1"/>
    <col min="2823" max="2824" width="5.625" style="56" bestFit="1" customWidth="1"/>
    <col min="2825" max="2825" width="6" style="56" bestFit="1" customWidth="1"/>
    <col min="2826" max="2826" width="13.375" style="56" bestFit="1" customWidth="1"/>
    <col min="2827" max="2827" width="7.625" style="56" bestFit="1" customWidth="1"/>
    <col min="2828" max="2828" width="10.375" style="56" bestFit="1" customWidth="1"/>
    <col min="2829" max="2829" width="13.875" style="56" customWidth="1"/>
    <col min="2830" max="2830" width="7.625" style="56" bestFit="1" customWidth="1"/>
    <col min="2831" max="2831" width="6.875" style="56" bestFit="1" customWidth="1"/>
    <col min="2832" max="2832" width="5.625" style="56" bestFit="1" customWidth="1"/>
    <col min="2833" max="2833" width="6" style="56" bestFit="1" customWidth="1"/>
    <col min="2834" max="2834" width="10.5" style="56" bestFit="1" customWidth="1"/>
    <col min="2835" max="2835" width="7.625" style="56" bestFit="1" customWidth="1"/>
    <col min="2836" max="2836" width="10.375" style="56" bestFit="1" customWidth="1"/>
    <col min="2837" max="2837" width="12.625" style="56" bestFit="1" customWidth="1"/>
    <col min="2838" max="2839" width="7.375" style="56" bestFit="1" customWidth="1"/>
    <col min="2840" max="2841" width="6.125" style="56" bestFit="1" customWidth="1"/>
    <col min="2842" max="3072" width="8" style="56" customWidth="1"/>
    <col min="3073" max="3073" width="13.625" style="56" customWidth="1"/>
    <col min="3074" max="3074" width="9.625" style="56" bestFit="1" customWidth="1"/>
    <col min="3075" max="3075" width="7.625" style="56" bestFit="1" customWidth="1"/>
    <col min="3076" max="3076" width="6.875" style="56" customWidth="1"/>
    <col min="3077" max="3077" width="12.625" style="56" bestFit="1" customWidth="1"/>
    <col min="3078" max="3078" width="6.875" style="56" bestFit="1" customWidth="1"/>
    <col min="3079" max="3080" width="5.625" style="56" bestFit="1" customWidth="1"/>
    <col min="3081" max="3081" width="6" style="56" bestFit="1" customWidth="1"/>
    <col min="3082" max="3082" width="13.375" style="56" bestFit="1" customWidth="1"/>
    <col min="3083" max="3083" width="7.625" style="56" bestFit="1" customWidth="1"/>
    <col min="3084" max="3084" width="10.375" style="56" bestFit="1" customWidth="1"/>
    <col min="3085" max="3085" width="13.875" style="56" customWidth="1"/>
    <col min="3086" max="3086" width="7.625" style="56" bestFit="1" customWidth="1"/>
    <col min="3087" max="3087" width="6.875" style="56" bestFit="1" customWidth="1"/>
    <col min="3088" max="3088" width="5.625" style="56" bestFit="1" customWidth="1"/>
    <col min="3089" max="3089" width="6" style="56" bestFit="1" customWidth="1"/>
    <col min="3090" max="3090" width="10.5" style="56" bestFit="1" customWidth="1"/>
    <col min="3091" max="3091" width="7.625" style="56" bestFit="1" customWidth="1"/>
    <col min="3092" max="3092" width="10.375" style="56" bestFit="1" customWidth="1"/>
    <col min="3093" max="3093" width="12.625" style="56" bestFit="1" customWidth="1"/>
    <col min="3094" max="3095" width="7.375" style="56" bestFit="1" customWidth="1"/>
    <col min="3096" max="3097" width="6.125" style="56" bestFit="1" customWidth="1"/>
    <col min="3098" max="3328" width="8" style="56" customWidth="1"/>
    <col min="3329" max="3329" width="13.625" style="56" customWidth="1"/>
    <col min="3330" max="3330" width="9.625" style="56" bestFit="1" customWidth="1"/>
    <col min="3331" max="3331" width="7.625" style="56" bestFit="1" customWidth="1"/>
    <col min="3332" max="3332" width="6.875" style="56" customWidth="1"/>
    <col min="3333" max="3333" width="12.625" style="56" bestFit="1" customWidth="1"/>
    <col min="3334" max="3334" width="6.875" style="56" bestFit="1" customWidth="1"/>
    <col min="3335" max="3336" width="5.625" style="56" bestFit="1" customWidth="1"/>
    <col min="3337" max="3337" width="6" style="56" bestFit="1" customWidth="1"/>
    <col min="3338" max="3338" width="13.375" style="56" bestFit="1" customWidth="1"/>
    <col min="3339" max="3339" width="7.625" style="56" bestFit="1" customWidth="1"/>
    <col min="3340" max="3340" width="10.375" style="56" bestFit="1" customWidth="1"/>
    <col min="3341" max="3341" width="13.875" style="56" customWidth="1"/>
    <col min="3342" max="3342" width="7.625" style="56" bestFit="1" customWidth="1"/>
    <col min="3343" max="3343" width="6.875" style="56" bestFit="1" customWidth="1"/>
    <col min="3344" max="3344" width="5.625" style="56" bestFit="1" customWidth="1"/>
    <col min="3345" max="3345" width="6" style="56" bestFit="1" customWidth="1"/>
    <col min="3346" max="3346" width="10.5" style="56" bestFit="1" customWidth="1"/>
    <col min="3347" max="3347" width="7.625" style="56" bestFit="1" customWidth="1"/>
    <col min="3348" max="3348" width="10.375" style="56" bestFit="1" customWidth="1"/>
    <col min="3349" max="3349" width="12.625" style="56" bestFit="1" customWidth="1"/>
    <col min="3350" max="3351" width="7.375" style="56" bestFit="1" customWidth="1"/>
    <col min="3352" max="3353" width="6.125" style="56" bestFit="1" customWidth="1"/>
    <col min="3354" max="3584" width="8" style="56" customWidth="1"/>
    <col min="3585" max="3585" width="13.625" style="56" customWidth="1"/>
    <col min="3586" max="3586" width="9.625" style="56" bestFit="1" customWidth="1"/>
    <col min="3587" max="3587" width="7.625" style="56" bestFit="1" customWidth="1"/>
    <col min="3588" max="3588" width="6.875" style="56" customWidth="1"/>
    <col min="3589" max="3589" width="12.625" style="56" bestFit="1" customWidth="1"/>
    <col min="3590" max="3590" width="6.875" style="56" bestFit="1" customWidth="1"/>
    <col min="3591" max="3592" width="5.625" style="56" bestFit="1" customWidth="1"/>
    <col min="3593" max="3593" width="6" style="56" bestFit="1" customWidth="1"/>
    <col min="3594" max="3594" width="13.375" style="56" bestFit="1" customWidth="1"/>
    <col min="3595" max="3595" width="7.625" style="56" bestFit="1" customWidth="1"/>
    <col min="3596" max="3596" width="10.375" style="56" bestFit="1" customWidth="1"/>
    <col min="3597" max="3597" width="13.875" style="56" customWidth="1"/>
    <col min="3598" max="3598" width="7.625" style="56" bestFit="1" customWidth="1"/>
    <col min="3599" max="3599" width="6.875" style="56" bestFit="1" customWidth="1"/>
    <col min="3600" max="3600" width="5.625" style="56" bestFit="1" customWidth="1"/>
    <col min="3601" max="3601" width="6" style="56" bestFit="1" customWidth="1"/>
    <col min="3602" max="3602" width="10.5" style="56" bestFit="1" customWidth="1"/>
    <col min="3603" max="3603" width="7.625" style="56" bestFit="1" customWidth="1"/>
    <col min="3604" max="3604" width="10.375" style="56" bestFit="1" customWidth="1"/>
    <col min="3605" max="3605" width="12.625" style="56" bestFit="1" customWidth="1"/>
    <col min="3606" max="3607" width="7.375" style="56" bestFit="1" customWidth="1"/>
    <col min="3608" max="3609" width="6.125" style="56" bestFit="1" customWidth="1"/>
    <col min="3610" max="3840" width="8" style="56" customWidth="1"/>
    <col min="3841" max="3841" width="13.625" style="56" customWidth="1"/>
    <col min="3842" max="3842" width="9.625" style="56" bestFit="1" customWidth="1"/>
    <col min="3843" max="3843" width="7.625" style="56" bestFit="1" customWidth="1"/>
    <col min="3844" max="3844" width="6.875" style="56" customWidth="1"/>
    <col min="3845" max="3845" width="12.625" style="56" bestFit="1" customWidth="1"/>
    <col min="3846" max="3846" width="6.875" style="56" bestFit="1" customWidth="1"/>
    <col min="3847" max="3848" width="5.625" style="56" bestFit="1" customWidth="1"/>
    <col min="3849" max="3849" width="6" style="56" bestFit="1" customWidth="1"/>
    <col min="3850" max="3850" width="13.375" style="56" bestFit="1" customWidth="1"/>
    <col min="3851" max="3851" width="7.625" style="56" bestFit="1" customWidth="1"/>
    <col min="3852" max="3852" width="10.375" style="56" bestFit="1" customWidth="1"/>
    <col min="3853" max="3853" width="13.875" style="56" customWidth="1"/>
    <col min="3854" max="3854" width="7.625" style="56" bestFit="1" customWidth="1"/>
    <col min="3855" max="3855" width="6.875" style="56" bestFit="1" customWidth="1"/>
    <col min="3856" max="3856" width="5.625" style="56" bestFit="1" customWidth="1"/>
    <col min="3857" max="3857" width="6" style="56" bestFit="1" customWidth="1"/>
    <col min="3858" max="3858" width="10.5" style="56" bestFit="1" customWidth="1"/>
    <col min="3859" max="3859" width="7.625" style="56" bestFit="1" customWidth="1"/>
    <col min="3860" max="3860" width="10.375" style="56" bestFit="1" customWidth="1"/>
    <col min="3861" max="3861" width="12.625" style="56" bestFit="1" customWidth="1"/>
    <col min="3862" max="3863" width="7.375" style="56" bestFit="1" customWidth="1"/>
    <col min="3864" max="3865" width="6.125" style="56" bestFit="1" customWidth="1"/>
    <col min="3866" max="4096" width="8" style="56" customWidth="1"/>
    <col min="4097" max="4097" width="13.625" style="56" customWidth="1"/>
    <col min="4098" max="4098" width="9.625" style="56" bestFit="1" customWidth="1"/>
    <col min="4099" max="4099" width="7.625" style="56" bestFit="1" customWidth="1"/>
    <col min="4100" max="4100" width="6.875" style="56" customWidth="1"/>
    <col min="4101" max="4101" width="12.625" style="56" bestFit="1" customWidth="1"/>
    <col min="4102" max="4102" width="6.875" style="56" bestFit="1" customWidth="1"/>
    <col min="4103" max="4104" width="5.625" style="56" bestFit="1" customWidth="1"/>
    <col min="4105" max="4105" width="6" style="56" bestFit="1" customWidth="1"/>
    <col min="4106" max="4106" width="13.375" style="56" bestFit="1" customWidth="1"/>
    <col min="4107" max="4107" width="7.625" style="56" bestFit="1" customWidth="1"/>
    <col min="4108" max="4108" width="10.375" style="56" bestFit="1" customWidth="1"/>
    <col min="4109" max="4109" width="13.875" style="56" customWidth="1"/>
    <col min="4110" max="4110" width="7.625" style="56" bestFit="1" customWidth="1"/>
    <col min="4111" max="4111" width="6.875" style="56" bestFit="1" customWidth="1"/>
    <col min="4112" max="4112" width="5.625" style="56" bestFit="1" customWidth="1"/>
    <col min="4113" max="4113" width="6" style="56" bestFit="1" customWidth="1"/>
    <col min="4114" max="4114" width="10.5" style="56" bestFit="1" customWidth="1"/>
    <col min="4115" max="4115" width="7.625" style="56" bestFit="1" customWidth="1"/>
    <col min="4116" max="4116" width="10.375" style="56" bestFit="1" customWidth="1"/>
    <col min="4117" max="4117" width="12.625" style="56" bestFit="1" customWidth="1"/>
    <col min="4118" max="4119" width="7.375" style="56" bestFit="1" customWidth="1"/>
    <col min="4120" max="4121" width="6.125" style="56" bestFit="1" customWidth="1"/>
    <col min="4122" max="4352" width="8" style="56" customWidth="1"/>
    <col min="4353" max="4353" width="13.625" style="56" customWidth="1"/>
    <col min="4354" max="4354" width="9.625" style="56" bestFit="1" customWidth="1"/>
    <col min="4355" max="4355" width="7.625" style="56" bestFit="1" customWidth="1"/>
    <col min="4356" max="4356" width="6.875" style="56" customWidth="1"/>
    <col min="4357" max="4357" width="12.625" style="56" bestFit="1" customWidth="1"/>
    <col min="4358" max="4358" width="6.875" style="56" bestFit="1" customWidth="1"/>
    <col min="4359" max="4360" width="5.625" style="56" bestFit="1" customWidth="1"/>
    <col min="4361" max="4361" width="6" style="56" bestFit="1" customWidth="1"/>
    <col min="4362" max="4362" width="13.375" style="56" bestFit="1" customWidth="1"/>
    <col min="4363" max="4363" width="7.625" style="56" bestFit="1" customWidth="1"/>
    <col min="4364" max="4364" width="10.375" style="56" bestFit="1" customWidth="1"/>
    <col min="4365" max="4365" width="13.875" style="56" customWidth="1"/>
    <col min="4366" max="4366" width="7.625" style="56" bestFit="1" customWidth="1"/>
    <col min="4367" max="4367" width="6.875" style="56" bestFit="1" customWidth="1"/>
    <col min="4368" max="4368" width="5.625" style="56" bestFit="1" customWidth="1"/>
    <col min="4369" max="4369" width="6" style="56" bestFit="1" customWidth="1"/>
    <col min="4370" max="4370" width="10.5" style="56" bestFit="1" customWidth="1"/>
    <col min="4371" max="4371" width="7.625" style="56" bestFit="1" customWidth="1"/>
    <col min="4372" max="4372" width="10.375" style="56" bestFit="1" customWidth="1"/>
    <col min="4373" max="4373" width="12.625" style="56" bestFit="1" customWidth="1"/>
    <col min="4374" max="4375" width="7.375" style="56" bestFit="1" customWidth="1"/>
    <col min="4376" max="4377" width="6.125" style="56" bestFit="1" customWidth="1"/>
    <col min="4378" max="4608" width="8" style="56" customWidth="1"/>
    <col min="4609" max="4609" width="13.625" style="56" customWidth="1"/>
    <col min="4610" max="4610" width="9.625" style="56" bestFit="1" customWidth="1"/>
    <col min="4611" max="4611" width="7.625" style="56" bestFit="1" customWidth="1"/>
    <col min="4612" max="4612" width="6.875" style="56" customWidth="1"/>
    <col min="4613" max="4613" width="12.625" style="56" bestFit="1" customWidth="1"/>
    <col min="4614" max="4614" width="6.875" style="56" bestFit="1" customWidth="1"/>
    <col min="4615" max="4616" width="5.625" style="56" bestFit="1" customWidth="1"/>
    <col min="4617" max="4617" width="6" style="56" bestFit="1" customWidth="1"/>
    <col min="4618" max="4618" width="13.375" style="56" bestFit="1" customWidth="1"/>
    <col min="4619" max="4619" width="7.625" style="56" bestFit="1" customWidth="1"/>
    <col min="4620" max="4620" width="10.375" style="56" bestFit="1" customWidth="1"/>
    <col min="4621" max="4621" width="13.875" style="56" customWidth="1"/>
    <col min="4622" max="4622" width="7.625" style="56" bestFit="1" customWidth="1"/>
    <col min="4623" max="4623" width="6.875" style="56" bestFit="1" customWidth="1"/>
    <col min="4624" max="4624" width="5.625" style="56" bestFit="1" customWidth="1"/>
    <col min="4625" max="4625" width="6" style="56" bestFit="1" customWidth="1"/>
    <col min="4626" max="4626" width="10.5" style="56" bestFit="1" customWidth="1"/>
    <col min="4627" max="4627" width="7.625" style="56" bestFit="1" customWidth="1"/>
    <col min="4628" max="4628" width="10.375" style="56" bestFit="1" customWidth="1"/>
    <col min="4629" max="4629" width="12.625" style="56" bestFit="1" customWidth="1"/>
    <col min="4630" max="4631" width="7.375" style="56" bestFit="1" customWidth="1"/>
    <col min="4632" max="4633" width="6.125" style="56" bestFit="1" customWidth="1"/>
    <col min="4634" max="4864" width="8" style="56" customWidth="1"/>
    <col min="4865" max="4865" width="13.625" style="56" customWidth="1"/>
    <col min="4866" max="4866" width="9.625" style="56" bestFit="1" customWidth="1"/>
    <col min="4867" max="4867" width="7.625" style="56" bestFit="1" customWidth="1"/>
    <col min="4868" max="4868" width="6.875" style="56" customWidth="1"/>
    <col min="4869" max="4869" width="12.625" style="56" bestFit="1" customWidth="1"/>
    <col min="4870" max="4870" width="6.875" style="56" bestFit="1" customWidth="1"/>
    <col min="4871" max="4872" width="5.625" style="56" bestFit="1" customWidth="1"/>
    <col min="4873" max="4873" width="6" style="56" bestFit="1" customWidth="1"/>
    <col min="4874" max="4874" width="13.375" style="56" bestFit="1" customWidth="1"/>
    <col min="4875" max="4875" width="7.625" style="56" bestFit="1" customWidth="1"/>
    <col min="4876" max="4876" width="10.375" style="56" bestFit="1" customWidth="1"/>
    <col min="4877" max="4877" width="13.875" style="56" customWidth="1"/>
    <col min="4878" max="4878" width="7.625" style="56" bestFit="1" customWidth="1"/>
    <col min="4879" max="4879" width="6.875" style="56" bestFit="1" customWidth="1"/>
    <col min="4880" max="4880" width="5.625" style="56" bestFit="1" customWidth="1"/>
    <col min="4881" max="4881" width="6" style="56" bestFit="1" customWidth="1"/>
    <col min="4882" max="4882" width="10.5" style="56" bestFit="1" customWidth="1"/>
    <col min="4883" max="4883" width="7.625" style="56" bestFit="1" customWidth="1"/>
    <col min="4884" max="4884" width="10.375" style="56" bestFit="1" customWidth="1"/>
    <col min="4885" max="4885" width="12.625" style="56" bestFit="1" customWidth="1"/>
    <col min="4886" max="4887" width="7.375" style="56" bestFit="1" customWidth="1"/>
    <col min="4888" max="4889" width="6.125" style="56" bestFit="1" customWidth="1"/>
    <col min="4890" max="5120" width="8" style="56" customWidth="1"/>
    <col min="5121" max="5121" width="13.625" style="56" customWidth="1"/>
    <col min="5122" max="5122" width="9.625" style="56" bestFit="1" customWidth="1"/>
    <col min="5123" max="5123" width="7.625" style="56" bestFit="1" customWidth="1"/>
    <col min="5124" max="5124" width="6.875" style="56" customWidth="1"/>
    <col min="5125" max="5125" width="12.625" style="56" bestFit="1" customWidth="1"/>
    <col min="5126" max="5126" width="6.875" style="56" bestFit="1" customWidth="1"/>
    <col min="5127" max="5128" width="5.625" style="56" bestFit="1" customWidth="1"/>
    <col min="5129" max="5129" width="6" style="56" bestFit="1" customWidth="1"/>
    <col min="5130" max="5130" width="13.375" style="56" bestFit="1" customWidth="1"/>
    <col min="5131" max="5131" width="7.625" style="56" bestFit="1" customWidth="1"/>
    <col min="5132" max="5132" width="10.375" style="56" bestFit="1" customWidth="1"/>
    <col min="5133" max="5133" width="13.875" style="56" customWidth="1"/>
    <col min="5134" max="5134" width="7.625" style="56" bestFit="1" customWidth="1"/>
    <col min="5135" max="5135" width="6.875" style="56" bestFit="1" customWidth="1"/>
    <col min="5136" max="5136" width="5.625" style="56" bestFit="1" customWidth="1"/>
    <col min="5137" max="5137" width="6" style="56" bestFit="1" customWidth="1"/>
    <col min="5138" max="5138" width="10.5" style="56" bestFit="1" customWidth="1"/>
    <col min="5139" max="5139" width="7.625" style="56" bestFit="1" customWidth="1"/>
    <col min="5140" max="5140" width="10.375" style="56" bestFit="1" customWidth="1"/>
    <col min="5141" max="5141" width="12.625" style="56" bestFit="1" customWidth="1"/>
    <col min="5142" max="5143" width="7.375" style="56" bestFit="1" customWidth="1"/>
    <col min="5144" max="5145" width="6.125" style="56" bestFit="1" customWidth="1"/>
    <col min="5146" max="5376" width="8" style="56" customWidth="1"/>
    <col min="5377" max="5377" width="13.625" style="56" customWidth="1"/>
    <col min="5378" max="5378" width="9.625" style="56" bestFit="1" customWidth="1"/>
    <col min="5379" max="5379" width="7.625" style="56" bestFit="1" customWidth="1"/>
    <col min="5380" max="5380" width="6.875" style="56" customWidth="1"/>
    <col min="5381" max="5381" width="12.625" style="56" bestFit="1" customWidth="1"/>
    <col min="5382" max="5382" width="6.875" style="56" bestFit="1" customWidth="1"/>
    <col min="5383" max="5384" width="5.625" style="56" bestFit="1" customWidth="1"/>
    <col min="5385" max="5385" width="6" style="56" bestFit="1" customWidth="1"/>
    <col min="5386" max="5386" width="13.375" style="56" bestFit="1" customWidth="1"/>
    <col min="5387" max="5387" width="7.625" style="56" bestFit="1" customWidth="1"/>
    <col min="5388" max="5388" width="10.375" style="56" bestFit="1" customWidth="1"/>
    <col min="5389" max="5389" width="13.875" style="56" customWidth="1"/>
    <col min="5390" max="5390" width="7.625" style="56" bestFit="1" customWidth="1"/>
    <col min="5391" max="5391" width="6.875" style="56" bestFit="1" customWidth="1"/>
    <col min="5392" max="5392" width="5.625" style="56" bestFit="1" customWidth="1"/>
    <col min="5393" max="5393" width="6" style="56" bestFit="1" customWidth="1"/>
    <col min="5394" max="5394" width="10.5" style="56" bestFit="1" customWidth="1"/>
    <col min="5395" max="5395" width="7.625" style="56" bestFit="1" customWidth="1"/>
    <col min="5396" max="5396" width="10.375" style="56" bestFit="1" customWidth="1"/>
    <col min="5397" max="5397" width="12.625" style="56" bestFit="1" customWidth="1"/>
    <col min="5398" max="5399" width="7.375" style="56" bestFit="1" customWidth="1"/>
    <col min="5400" max="5401" width="6.125" style="56" bestFit="1" customWidth="1"/>
    <col min="5402" max="5632" width="8" style="56" customWidth="1"/>
    <col min="5633" max="5633" width="13.625" style="56" customWidth="1"/>
    <col min="5634" max="5634" width="9.625" style="56" bestFit="1" customWidth="1"/>
    <col min="5635" max="5635" width="7.625" style="56" bestFit="1" customWidth="1"/>
    <col min="5636" max="5636" width="6.875" style="56" customWidth="1"/>
    <col min="5637" max="5637" width="12.625" style="56" bestFit="1" customWidth="1"/>
    <col min="5638" max="5638" width="6.875" style="56" bestFit="1" customWidth="1"/>
    <col min="5639" max="5640" width="5.625" style="56" bestFit="1" customWidth="1"/>
    <col min="5641" max="5641" width="6" style="56" bestFit="1" customWidth="1"/>
    <col min="5642" max="5642" width="13.375" style="56" bestFit="1" customWidth="1"/>
    <col min="5643" max="5643" width="7.625" style="56" bestFit="1" customWidth="1"/>
    <col min="5644" max="5644" width="10.375" style="56" bestFit="1" customWidth="1"/>
    <col min="5645" max="5645" width="13.875" style="56" customWidth="1"/>
    <col min="5646" max="5646" width="7.625" style="56" bestFit="1" customWidth="1"/>
    <col min="5647" max="5647" width="6.875" style="56" bestFit="1" customWidth="1"/>
    <col min="5648" max="5648" width="5.625" style="56" bestFit="1" customWidth="1"/>
    <col min="5649" max="5649" width="6" style="56" bestFit="1" customWidth="1"/>
    <col min="5650" max="5650" width="10.5" style="56" bestFit="1" customWidth="1"/>
    <col min="5651" max="5651" width="7.625" style="56" bestFit="1" customWidth="1"/>
    <col min="5652" max="5652" width="10.375" style="56" bestFit="1" customWidth="1"/>
    <col min="5653" max="5653" width="12.625" style="56" bestFit="1" customWidth="1"/>
    <col min="5654" max="5655" width="7.375" style="56" bestFit="1" customWidth="1"/>
    <col min="5656" max="5657" width="6.125" style="56" bestFit="1" customWidth="1"/>
    <col min="5658" max="5888" width="8" style="56" customWidth="1"/>
    <col min="5889" max="5889" width="13.625" style="56" customWidth="1"/>
    <col min="5890" max="5890" width="9.625" style="56" bestFit="1" customWidth="1"/>
    <col min="5891" max="5891" width="7.625" style="56" bestFit="1" customWidth="1"/>
    <col min="5892" max="5892" width="6.875" style="56" customWidth="1"/>
    <col min="5893" max="5893" width="12.625" style="56" bestFit="1" customWidth="1"/>
    <col min="5894" max="5894" width="6.875" style="56" bestFit="1" customWidth="1"/>
    <col min="5895" max="5896" width="5.625" style="56" bestFit="1" customWidth="1"/>
    <col min="5897" max="5897" width="6" style="56" bestFit="1" customWidth="1"/>
    <col min="5898" max="5898" width="13.375" style="56" bestFit="1" customWidth="1"/>
    <col min="5899" max="5899" width="7.625" style="56" bestFit="1" customWidth="1"/>
    <col min="5900" max="5900" width="10.375" style="56" bestFit="1" customWidth="1"/>
    <col min="5901" max="5901" width="13.875" style="56" customWidth="1"/>
    <col min="5902" max="5902" width="7.625" style="56" bestFit="1" customWidth="1"/>
    <col min="5903" max="5903" width="6.875" style="56" bestFit="1" customWidth="1"/>
    <col min="5904" max="5904" width="5.625" style="56" bestFit="1" customWidth="1"/>
    <col min="5905" max="5905" width="6" style="56" bestFit="1" customWidth="1"/>
    <col min="5906" max="5906" width="10.5" style="56" bestFit="1" customWidth="1"/>
    <col min="5907" max="5907" width="7.625" style="56" bestFit="1" customWidth="1"/>
    <col min="5908" max="5908" width="10.375" style="56" bestFit="1" customWidth="1"/>
    <col min="5909" max="5909" width="12.625" style="56" bestFit="1" customWidth="1"/>
    <col min="5910" max="5911" width="7.375" style="56" bestFit="1" customWidth="1"/>
    <col min="5912" max="5913" width="6.125" style="56" bestFit="1" customWidth="1"/>
    <col min="5914" max="6144" width="8" style="56" customWidth="1"/>
    <col min="6145" max="6145" width="13.625" style="56" customWidth="1"/>
    <col min="6146" max="6146" width="9.625" style="56" bestFit="1" customWidth="1"/>
    <col min="6147" max="6147" width="7.625" style="56" bestFit="1" customWidth="1"/>
    <col min="6148" max="6148" width="6.875" style="56" customWidth="1"/>
    <col min="6149" max="6149" width="12.625" style="56" bestFit="1" customWidth="1"/>
    <col min="6150" max="6150" width="6.875" style="56" bestFit="1" customWidth="1"/>
    <col min="6151" max="6152" width="5.625" style="56" bestFit="1" customWidth="1"/>
    <col min="6153" max="6153" width="6" style="56" bestFit="1" customWidth="1"/>
    <col min="6154" max="6154" width="13.375" style="56" bestFit="1" customWidth="1"/>
    <col min="6155" max="6155" width="7.625" style="56" bestFit="1" customWidth="1"/>
    <col min="6156" max="6156" width="10.375" style="56" bestFit="1" customWidth="1"/>
    <col min="6157" max="6157" width="13.875" style="56" customWidth="1"/>
    <col min="6158" max="6158" width="7.625" style="56" bestFit="1" customWidth="1"/>
    <col min="6159" max="6159" width="6.875" style="56" bestFit="1" customWidth="1"/>
    <col min="6160" max="6160" width="5.625" style="56" bestFit="1" customWidth="1"/>
    <col min="6161" max="6161" width="6" style="56" bestFit="1" customWidth="1"/>
    <col min="6162" max="6162" width="10.5" style="56" bestFit="1" customWidth="1"/>
    <col min="6163" max="6163" width="7.625" style="56" bestFit="1" customWidth="1"/>
    <col min="6164" max="6164" width="10.375" style="56" bestFit="1" customWidth="1"/>
    <col min="6165" max="6165" width="12.625" style="56" bestFit="1" customWidth="1"/>
    <col min="6166" max="6167" width="7.375" style="56" bestFit="1" customWidth="1"/>
    <col min="6168" max="6169" width="6.125" style="56" bestFit="1" customWidth="1"/>
    <col min="6170" max="6400" width="8" style="56" customWidth="1"/>
    <col min="6401" max="6401" width="13.625" style="56" customWidth="1"/>
    <col min="6402" max="6402" width="9.625" style="56" bestFit="1" customWidth="1"/>
    <col min="6403" max="6403" width="7.625" style="56" bestFit="1" customWidth="1"/>
    <col min="6404" max="6404" width="6.875" style="56" customWidth="1"/>
    <col min="6405" max="6405" width="12.625" style="56" bestFit="1" customWidth="1"/>
    <col min="6406" max="6406" width="6.875" style="56" bestFit="1" customWidth="1"/>
    <col min="6407" max="6408" width="5.625" style="56" bestFit="1" customWidth="1"/>
    <col min="6409" max="6409" width="6" style="56" bestFit="1" customWidth="1"/>
    <col min="6410" max="6410" width="13.375" style="56" bestFit="1" customWidth="1"/>
    <col min="6411" max="6411" width="7.625" style="56" bestFit="1" customWidth="1"/>
    <col min="6412" max="6412" width="10.375" style="56" bestFit="1" customWidth="1"/>
    <col min="6413" max="6413" width="13.875" style="56" customWidth="1"/>
    <col min="6414" max="6414" width="7.625" style="56" bestFit="1" customWidth="1"/>
    <col min="6415" max="6415" width="6.875" style="56" bestFit="1" customWidth="1"/>
    <col min="6416" max="6416" width="5.625" style="56" bestFit="1" customWidth="1"/>
    <col min="6417" max="6417" width="6" style="56" bestFit="1" customWidth="1"/>
    <col min="6418" max="6418" width="10.5" style="56" bestFit="1" customWidth="1"/>
    <col min="6419" max="6419" width="7.625" style="56" bestFit="1" customWidth="1"/>
    <col min="6420" max="6420" width="10.375" style="56" bestFit="1" customWidth="1"/>
    <col min="6421" max="6421" width="12.625" style="56" bestFit="1" customWidth="1"/>
    <col min="6422" max="6423" width="7.375" style="56" bestFit="1" customWidth="1"/>
    <col min="6424" max="6425" width="6.125" style="56" bestFit="1" customWidth="1"/>
    <col min="6426" max="6656" width="8" style="56" customWidth="1"/>
    <col min="6657" max="6657" width="13.625" style="56" customWidth="1"/>
    <col min="6658" max="6658" width="9.625" style="56" bestFit="1" customWidth="1"/>
    <col min="6659" max="6659" width="7.625" style="56" bestFit="1" customWidth="1"/>
    <col min="6660" max="6660" width="6.875" style="56" customWidth="1"/>
    <col min="6661" max="6661" width="12.625" style="56" bestFit="1" customWidth="1"/>
    <col min="6662" max="6662" width="6.875" style="56" bestFit="1" customWidth="1"/>
    <col min="6663" max="6664" width="5.625" style="56" bestFit="1" customWidth="1"/>
    <col min="6665" max="6665" width="6" style="56" bestFit="1" customWidth="1"/>
    <col min="6666" max="6666" width="13.375" style="56" bestFit="1" customWidth="1"/>
    <col min="6667" max="6667" width="7.625" style="56" bestFit="1" customWidth="1"/>
    <col min="6668" max="6668" width="10.375" style="56" bestFit="1" customWidth="1"/>
    <col min="6669" max="6669" width="13.875" style="56" customWidth="1"/>
    <col min="6670" max="6670" width="7.625" style="56" bestFit="1" customWidth="1"/>
    <col min="6671" max="6671" width="6.875" style="56" bestFit="1" customWidth="1"/>
    <col min="6672" max="6672" width="5.625" style="56" bestFit="1" customWidth="1"/>
    <col min="6673" max="6673" width="6" style="56" bestFit="1" customWidth="1"/>
    <col min="6674" max="6674" width="10.5" style="56" bestFit="1" customWidth="1"/>
    <col min="6675" max="6675" width="7.625" style="56" bestFit="1" customWidth="1"/>
    <col min="6676" max="6676" width="10.375" style="56" bestFit="1" customWidth="1"/>
    <col min="6677" max="6677" width="12.625" style="56" bestFit="1" customWidth="1"/>
    <col min="6678" max="6679" width="7.375" style="56" bestFit="1" customWidth="1"/>
    <col min="6680" max="6681" width="6.125" style="56" bestFit="1" customWidth="1"/>
    <col min="6682" max="6912" width="8" style="56" customWidth="1"/>
    <col min="6913" max="6913" width="13.625" style="56" customWidth="1"/>
    <col min="6914" max="6914" width="9.625" style="56" bestFit="1" customWidth="1"/>
    <col min="6915" max="6915" width="7.625" style="56" bestFit="1" customWidth="1"/>
    <col min="6916" max="6916" width="6.875" style="56" customWidth="1"/>
    <col min="6917" max="6917" width="12.625" style="56" bestFit="1" customWidth="1"/>
    <col min="6918" max="6918" width="6.875" style="56" bestFit="1" customWidth="1"/>
    <col min="6919" max="6920" width="5.625" style="56" bestFit="1" customWidth="1"/>
    <col min="6921" max="6921" width="6" style="56" bestFit="1" customWidth="1"/>
    <col min="6922" max="6922" width="13.375" style="56" bestFit="1" customWidth="1"/>
    <col min="6923" max="6923" width="7.625" style="56" bestFit="1" customWidth="1"/>
    <col min="6924" max="6924" width="10.375" style="56" bestFit="1" customWidth="1"/>
    <col min="6925" max="6925" width="13.875" style="56" customWidth="1"/>
    <col min="6926" max="6926" width="7.625" style="56" bestFit="1" customWidth="1"/>
    <col min="6927" max="6927" width="6.875" style="56" bestFit="1" customWidth="1"/>
    <col min="6928" max="6928" width="5.625" style="56" bestFit="1" customWidth="1"/>
    <col min="6929" max="6929" width="6" style="56" bestFit="1" customWidth="1"/>
    <col min="6930" max="6930" width="10.5" style="56" bestFit="1" customWidth="1"/>
    <col min="6931" max="6931" width="7.625" style="56" bestFit="1" customWidth="1"/>
    <col min="6932" max="6932" width="10.375" style="56" bestFit="1" customWidth="1"/>
    <col min="6933" max="6933" width="12.625" style="56" bestFit="1" customWidth="1"/>
    <col min="6934" max="6935" width="7.375" style="56" bestFit="1" customWidth="1"/>
    <col min="6936" max="6937" width="6.125" style="56" bestFit="1" customWidth="1"/>
    <col min="6938" max="7168" width="8" style="56" customWidth="1"/>
    <col min="7169" max="7169" width="13.625" style="56" customWidth="1"/>
    <col min="7170" max="7170" width="9.625" style="56" bestFit="1" customWidth="1"/>
    <col min="7171" max="7171" width="7.625" style="56" bestFit="1" customWidth="1"/>
    <col min="7172" max="7172" width="6.875" style="56" customWidth="1"/>
    <col min="7173" max="7173" width="12.625" style="56" bestFit="1" customWidth="1"/>
    <col min="7174" max="7174" width="6.875" style="56" bestFit="1" customWidth="1"/>
    <col min="7175" max="7176" width="5.625" style="56" bestFit="1" customWidth="1"/>
    <col min="7177" max="7177" width="6" style="56" bestFit="1" customWidth="1"/>
    <col min="7178" max="7178" width="13.375" style="56" bestFit="1" customWidth="1"/>
    <col min="7179" max="7179" width="7.625" style="56" bestFit="1" customWidth="1"/>
    <col min="7180" max="7180" width="10.375" style="56" bestFit="1" customWidth="1"/>
    <col min="7181" max="7181" width="13.875" style="56" customWidth="1"/>
    <col min="7182" max="7182" width="7.625" style="56" bestFit="1" customWidth="1"/>
    <col min="7183" max="7183" width="6.875" style="56" bestFit="1" customWidth="1"/>
    <col min="7184" max="7184" width="5.625" style="56" bestFit="1" customWidth="1"/>
    <col min="7185" max="7185" width="6" style="56" bestFit="1" customWidth="1"/>
    <col min="7186" max="7186" width="10.5" style="56" bestFit="1" customWidth="1"/>
    <col min="7187" max="7187" width="7.625" style="56" bestFit="1" customWidth="1"/>
    <col min="7188" max="7188" width="10.375" style="56" bestFit="1" customWidth="1"/>
    <col min="7189" max="7189" width="12.625" style="56" bestFit="1" customWidth="1"/>
    <col min="7190" max="7191" width="7.375" style="56" bestFit="1" customWidth="1"/>
    <col min="7192" max="7193" width="6.125" style="56" bestFit="1" customWidth="1"/>
    <col min="7194" max="7424" width="8" style="56" customWidth="1"/>
    <col min="7425" max="7425" width="13.625" style="56" customWidth="1"/>
    <col min="7426" max="7426" width="9.625" style="56" bestFit="1" customWidth="1"/>
    <col min="7427" max="7427" width="7.625" style="56" bestFit="1" customWidth="1"/>
    <col min="7428" max="7428" width="6.875" style="56" customWidth="1"/>
    <col min="7429" max="7429" width="12.625" style="56" bestFit="1" customWidth="1"/>
    <col min="7430" max="7430" width="6.875" style="56" bestFit="1" customWidth="1"/>
    <col min="7431" max="7432" width="5.625" style="56" bestFit="1" customWidth="1"/>
    <col min="7433" max="7433" width="6" style="56" bestFit="1" customWidth="1"/>
    <col min="7434" max="7434" width="13.375" style="56" bestFit="1" customWidth="1"/>
    <col min="7435" max="7435" width="7.625" style="56" bestFit="1" customWidth="1"/>
    <col min="7436" max="7436" width="10.375" style="56" bestFit="1" customWidth="1"/>
    <col min="7437" max="7437" width="13.875" style="56" customWidth="1"/>
    <col min="7438" max="7438" width="7.625" style="56" bestFit="1" customWidth="1"/>
    <col min="7439" max="7439" width="6.875" style="56" bestFit="1" customWidth="1"/>
    <col min="7440" max="7440" width="5.625" style="56" bestFit="1" customWidth="1"/>
    <col min="7441" max="7441" width="6" style="56" bestFit="1" customWidth="1"/>
    <col min="7442" max="7442" width="10.5" style="56" bestFit="1" customWidth="1"/>
    <col min="7443" max="7443" width="7.625" style="56" bestFit="1" customWidth="1"/>
    <col min="7444" max="7444" width="10.375" style="56" bestFit="1" customWidth="1"/>
    <col min="7445" max="7445" width="12.625" style="56" bestFit="1" customWidth="1"/>
    <col min="7446" max="7447" width="7.375" style="56" bestFit="1" customWidth="1"/>
    <col min="7448" max="7449" width="6.125" style="56" bestFit="1" customWidth="1"/>
    <col min="7450" max="7680" width="8" style="56" customWidth="1"/>
    <col min="7681" max="7681" width="13.625" style="56" customWidth="1"/>
    <col min="7682" max="7682" width="9.625" style="56" bestFit="1" customWidth="1"/>
    <col min="7683" max="7683" width="7.625" style="56" bestFit="1" customWidth="1"/>
    <col min="7684" max="7684" width="6.875" style="56" customWidth="1"/>
    <col min="7685" max="7685" width="12.625" style="56" bestFit="1" customWidth="1"/>
    <col min="7686" max="7686" width="6.875" style="56" bestFit="1" customWidth="1"/>
    <col min="7687" max="7688" width="5.625" style="56" bestFit="1" customWidth="1"/>
    <col min="7689" max="7689" width="6" style="56" bestFit="1" customWidth="1"/>
    <col min="7690" max="7690" width="13.375" style="56" bestFit="1" customWidth="1"/>
    <col min="7691" max="7691" width="7.625" style="56" bestFit="1" customWidth="1"/>
    <col min="7692" max="7692" width="10.375" style="56" bestFit="1" customWidth="1"/>
    <col min="7693" max="7693" width="13.875" style="56" customWidth="1"/>
    <col min="7694" max="7694" width="7.625" style="56" bestFit="1" customWidth="1"/>
    <col min="7695" max="7695" width="6.875" style="56" bestFit="1" customWidth="1"/>
    <col min="7696" max="7696" width="5.625" style="56" bestFit="1" customWidth="1"/>
    <col min="7697" max="7697" width="6" style="56" bestFit="1" customWidth="1"/>
    <col min="7698" max="7698" width="10.5" style="56" bestFit="1" customWidth="1"/>
    <col min="7699" max="7699" width="7.625" style="56" bestFit="1" customWidth="1"/>
    <col min="7700" max="7700" width="10.375" style="56" bestFit="1" customWidth="1"/>
    <col min="7701" max="7701" width="12.625" style="56" bestFit="1" customWidth="1"/>
    <col min="7702" max="7703" width="7.375" style="56" bestFit="1" customWidth="1"/>
    <col min="7704" max="7705" width="6.125" style="56" bestFit="1" customWidth="1"/>
    <col min="7706" max="7936" width="8" style="56" customWidth="1"/>
    <col min="7937" max="7937" width="13.625" style="56" customWidth="1"/>
    <col min="7938" max="7938" width="9.625" style="56" bestFit="1" customWidth="1"/>
    <col min="7939" max="7939" width="7.625" style="56" bestFit="1" customWidth="1"/>
    <col min="7940" max="7940" width="6.875" style="56" customWidth="1"/>
    <col min="7941" max="7941" width="12.625" style="56" bestFit="1" customWidth="1"/>
    <col min="7942" max="7942" width="6.875" style="56" bestFit="1" customWidth="1"/>
    <col min="7943" max="7944" width="5.625" style="56" bestFit="1" customWidth="1"/>
    <col min="7945" max="7945" width="6" style="56" bestFit="1" customWidth="1"/>
    <col min="7946" max="7946" width="13.375" style="56" bestFit="1" customWidth="1"/>
    <col min="7947" max="7947" width="7.625" style="56" bestFit="1" customWidth="1"/>
    <col min="7948" max="7948" width="10.375" style="56" bestFit="1" customWidth="1"/>
    <col min="7949" max="7949" width="13.875" style="56" customWidth="1"/>
    <col min="7950" max="7950" width="7.625" style="56" bestFit="1" customWidth="1"/>
    <col min="7951" max="7951" width="6.875" style="56" bestFit="1" customWidth="1"/>
    <col min="7952" max="7952" width="5.625" style="56" bestFit="1" customWidth="1"/>
    <col min="7953" max="7953" width="6" style="56" bestFit="1" customWidth="1"/>
    <col min="7954" max="7954" width="10.5" style="56" bestFit="1" customWidth="1"/>
    <col min="7955" max="7955" width="7.625" style="56" bestFit="1" customWidth="1"/>
    <col min="7956" max="7956" width="10.375" style="56" bestFit="1" customWidth="1"/>
    <col min="7957" max="7957" width="12.625" style="56" bestFit="1" customWidth="1"/>
    <col min="7958" max="7959" width="7.375" style="56" bestFit="1" customWidth="1"/>
    <col min="7960" max="7961" width="6.125" style="56" bestFit="1" customWidth="1"/>
    <col min="7962" max="8192" width="8" style="56" customWidth="1"/>
    <col min="8193" max="8193" width="13.625" style="56" customWidth="1"/>
    <col min="8194" max="8194" width="9.625" style="56" bestFit="1" customWidth="1"/>
    <col min="8195" max="8195" width="7.625" style="56" bestFit="1" customWidth="1"/>
    <col min="8196" max="8196" width="6.875" style="56" customWidth="1"/>
    <col min="8197" max="8197" width="12.625" style="56" bestFit="1" customWidth="1"/>
    <col min="8198" max="8198" width="6.875" style="56" bestFit="1" customWidth="1"/>
    <col min="8199" max="8200" width="5.625" style="56" bestFit="1" customWidth="1"/>
    <col min="8201" max="8201" width="6" style="56" bestFit="1" customWidth="1"/>
    <col min="8202" max="8202" width="13.375" style="56" bestFit="1" customWidth="1"/>
    <col min="8203" max="8203" width="7.625" style="56" bestFit="1" customWidth="1"/>
    <col min="8204" max="8204" width="10.375" style="56" bestFit="1" customWidth="1"/>
    <col min="8205" max="8205" width="13.875" style="56" customWidth="1"/>
    <col min="8206" max="8206" width="7.625" style="56" bestFit="1" customWidth="1"/>
    <col min="8207" max="8207" width="6.875" style="56" bestFit="1" customWidth="1"/>
    <col min="8208" max="8208" width="5.625" style="56" bestFit="1" customWidth="1"/>
    <col min="8209" max="8209" width="6" style="56" bestFit="1" customWidth="1"/>
    <col min="8210" max="8210" width="10.5" style="56" bestFit="1" customWidth="1"/>
    <col min="8211" max="8211" width="7.625" style="56" bestFit="1" customWidth="1"/>
    <col min="8212" max="8212" width="10.375" style="56" bestFit="1" customWidth="1"/>
    <col min="8213" max="8213" width="12.625" style="56" bestFit="1" customWidth="1"/>
    <col min="8214" max="8215" width="7.375" style="56" bestFit="1" customWidth="1"/>
    <col min="8216" max="8217" width="6.125" style="56" bestFit="1" customWidth="1"/>
    <col min="8218" max="8448" width="8" style="56" customWidth="1"/>
    <col min="8449" max="8449" width="13.625" style="56" customWidth="1"/>
    <col min="8450" max="8450" width="9.625" style="56" bestFit="1" customWidth="1"/>
    <col min="8451" max="8451" width="7.625" style="56" bestFit="1" customWidth="1"/>
    <col min="8452" max="8452" width="6.875" style="56" customWidth="1"/>
    <col min="8453" max="8453" width="12.625" style="56" bestFit="1" customWidth="1"/>
    <col min="8454" max="8454" width="6.875" style="56" bestFit="1" customWidth="1"/>
    <col min="8455" max="8456" width="5.625" style="56" bestFit="1" customWidth="1"/>
    <col min="8457" max="8457" width="6" style="56" bestFit="1" customWidth="1"/>
    <col min="8458" max="8458" width="13.375" style="56" bestFit="1" customWidth="1"/>
    <col min="8459" max="8459" width="7.625" style="56" bestFit="1" customWidth="1"/>
    <col min="8460" max="8460" width="10.375" style="56" bestFit="1" customWidth="1"/>
    <col min="8461" max="8461" width="13.875" style="56" customWidth="1"/>
    <col min="8462" max="8462" width="7.625" style="56" bestFit="1" customWidth="1"/>
    <col min="8463" max="8463" width="6.875" style="56" bestFit="1" customWidth="1"/>
    <col min="8464" max="8464" width="5.625" style="56" bestFit="1" customWidth="1"/>
    <col min="8465" max="8465" width="6" style="56" bestFit="1" customWidth="1"/>
    <col min="8466" max="8466" width="10.5" style="56" bestFit="1" customWidth="1"/>
    <col min="8467" max="8467" width="7.625" style="56" bestFit="1" customWidth="1"/>
    <col min="8468" max="8468" width="10.375" style="56" bestFit="1" customWidth="1"/>
    <col min="8469" max="8469" width="12.625" style="56" bestFit="1" customWidth="1"/>
    <col min="8470" max="8471" width="7.375" style="56" bestFit="1" customWidth="1"/>
    <col min="8472" max="8473" width="6.125" style="56" bestFit="1" customWidth="1"/>
    <col min="8474" max="8704" width="8" style="56" customWidth="1"/>
    <col min="8705" max="8705" width="13.625" style="56" customWidth="1"/>
    <col min="8706" max="8706" width="9.625" style="56" bestFit="1" customWidth="1"/>
    <col min="8707" max="8707" width="7.625" style="56" bestFit="1" customWidth="1"/>
    <col min="8708" max="8708" width="6.875" style="56" customWidth="1"/>
    <col min="8709" max="8709" width="12.625" style="56" bestFit="1" customWidth="1"/>
    <col min="8710" max="8710" width="6.875" style="56" bestFit="1" customWidth="1"/>
    <col min="8711" max="8712" width="5.625" style="56" bestFit="1" customWidth="1"/>
    <col min="8713" max="8713" width="6" style="56" bestFit="1" customWidth="1"/>
    <col min="8714" max="8714" width="13.375" style="56" bestFit="1" customWidth="1"/>
    <col min="8715" max="8715" width="7.625" style="56" bestFit="1" customWidth="1"/>
    <col min="8716" max="8716" width="10.375" style="56" bestFit="1" customWidth="1"/>
    <col min="8717" max="8717" width="13.875" style="56" customWidth="1"/>
    <col min="8718" max="8718" width="7.625" style="56" bestFit="1" customWidth="1"/>
    <col min="8719" max="8719" width="6.875" style="56" bestFit="1" customWidth="1"/>
    <col min="8720" max="8720" width="5.625" style="56" bestFit="1" customWidth="1"/>
    <col min="8721" max="8721" width="6" style="56" bestFit="1" customWidth="1"/>
    <col min="8722" max="8722" width="10.5" style="56" bestFit="1" customWidth="1"/>
    <col min="8723" max="8723" width="7.625" style="56" bestFit="1" customWidth="1"/>
    <col min="8724" max="8724" width="10.375" style="56" bestFit="1" customWidth="1"/>
    <col min="8725" max="8725" width="12.625" style="56" bestFit="1" customWidth="1"/>
    <col min="8726" max="8727" width="7.375" style="56" bestFit="1" customWidth="1"/>
    <col min="8728" max="8729" width="6.125" style="56" bestFit="1" customWidth="1"/>
    <col min="8730" max="8960" width="8" style="56" customWidth="1"/>
    <col min="8961" max="8961" width="13.625" style="56" customWidth="1"/>
    <col min="8962" max="8962" width="9.625" style="56" bestFit="1" customWidth="1"/>
    <col min="8963" max="8963" width="7.625" style="56" bestFit="1" customWidth="1"/>
    <col min="8964" max="8964" width="6.875" style="56" customWidth="1"/>
    <col min="8965" max="8965" width="12.625" style="56" bestFit="1" customWidth="1"/>
    <col min="8966" max="8966" width="6.875" style="56" bestFit="1" customWidth="1"/>
    <col min="8967" max="8968" width="5.625" style="56" bestFit="1" customWidth="1"/>
    <col min="8969" max="8969" width="6" style="56" bestFit="1" customWidth="1"/>
    <col min="8970" max="8970" width="13.375" style="56" bestFit="1" customWidth="1"/>
    <col min="8971" max="8971" width="7.625" style="56" bestFit="1" customWidth="1"/>
    <col min="8972" max="8972" width="10.375" style="56" bestFit="1" customWidth="1"/>
    <col min="8973" max="8973" width="13.875" style="56" customWidth="1"/>
    <col min="8974" max="8974" width="7.625" style="56" bestFit="1" customWidth="1"/>
    <col min="8975" max="8975" width="6.875" style="56" bestFit="1" customWidth="1"/>
    <col min="8976" max="8976" width="5.625" style="56" bestFit="1" customWidth="1"/>
    <col min="8977" max="8977" width="6" style="56" bestFit="1" customWidth="1"/>
    <col min="8978" max="8978" width="10.5" style="56" bestFit="1" customWidth="1"/>
    <col min="8979" max="8979" width="7.625" style="56" bestFit="1" customWidth="1"/>
    <col min="8980" max="8980" width="10.375" style="56" bestFit="1" customWidth="1"/>
    <col min="8981" max="8981" width="12.625" style="56" bestFit="1" customWidth="1"/>
    <col min="8982" max="8983" width="7.375" style="56" bestFit="1" customWidth="1"/>
    <col min="8984" max="8985" width="6.125" style="56" bestFit="1" customWidth="1"/>
    <col min="8986" max="9216" width="8" style="56" customWidth="1"/>
    <col min="9217" max="9217" width="13.625" style="56" customWidth="1"/>
    <col min="9218" max="9218" width="9.625" style="56" bestFit="1" customWidth="1"/>
    <col min="9219" max="9219" width="7.625" style="56" bestFit="1" customWidth="1"/>
    <col min="9220" max="9220" width="6.875" style="56" customWidth="1"/>
    <col min="9221" max="9221" width="12.625" style="56" bestFit="1" customWidth="1"/>
    <col min="9222" max="9222" width="6.875" style="56" bestFit="1" customWidth="1"/>
    <col min="9223" max="9224" width="5.625" style="56" bestFit="1" customWidth="1"/>
    <col min="9225" max="9225" width="6" style="56" bestFit="1" customWidth="1"/>
    <col min="9226" max="9226" width="13.375" style="56" bestFit="1" customWidth="1"/>
    <col min="9227" max="9227" width="7.625" style="56" bestFit="1" customWidth="1"/>
    <col min="9228" max="9228" width="10.375" style="56" bestFit="1" customWidth="1"/>
    <col min="9229" max="9229" width="13.875" style="56" customWidth="1"/>
    <col min="9230" max="9230" width="7.625" style="56" bestFit="1" customWidth="1"/>
    <col min="9231" max="9231" width="6.875" style="56" bestFit="1" customWidth="1"/>
    <col min="9232" max="9232" width="5.625" style="56" bestFit="1" customWidth="1"/>
    <col min="9233" max="9233" width="6" style="56" bestFit="1" customWidth="1"/>
    <col min="9234" max="9234" width="10.5" style="56" bestFit="1" customWidth="1"/>
    <col min="9235" max="9235" width="7.625" style="56" bestFit="1" customWidth="1"/>
    <col min="9236" max="9236" width="10.375" style="56" bestFit="1" customWidth="1"/>
    <col min="9237" max="9237" width="12.625" style="56" bestFit="1" customWidth="1"/>
    <col min="9238" max="9239" width="7.375" style="56" bestFit="1" customWidth="1"/>
    <col min="9240" max="9241" width="6.125" style="56" bestFit="1" customWidth="1"/>
    <col min="9242" max="9472" width="8" style="56" customWidth="1"/>
    <col min="9473" max="9473" width="13.625" style="56" customWidth="1"/>
    <col min="9474" max="9474" width="9.625" style="56" bestFit="1" customWidth="1"/>
    <col min="9475" max="9475" width="7.625" style="56" bestFit="1" customWidth="1"/>
    <col min="9476" max="9476" width="6.875" style="56" customWidth="1"/>
    <col min="9477" max="9477" width="12.625" style="56" bestFit="1" customWidth="1"/>
    <col min="9478" max="9478" width="6.875" style="56" bestFit="1" customWidth="1"/>
    <col min="9479" max="9480" width="5.625" style="56" bestFit="1" customWidth="1"/>
    <col min="9481" max="9481" width="6" style="56" bestFit="1" customWidth="1"/>
    <col min="9482" max="9482" width="13.375" style="56" bestFit="1" customWidth="1"/>
    <col min="9483" max="9483" width="7.625" style="56" bestFit="1" customWidth="1"/>
    <col min="9484" max="9484" width="10.375" style="56" bestFit="1" customWidth="1"/>
    <col min="9485" max="9485" width="13.875" style="56" customWidth="1"/>
    <col min="9486" max="9486" width="7.625" style="56" bestFit="1" customWidth="1"/>
    <col min="9487" max="9487" width="6.875" style="56" bestFit="1" customWidth="1"/>
    <col min="9488" max="9488" width="5.625" style="56" bestFit="1" customWidth="1"/>
    <col min="9489" max="9489" width="6" style="56" bestFit="1" customWidth="1"/>
    <col min="9490" max="9490" width="10.5" style="56" bestFit="1" customWidth="1"/>
    <col min="9491" max="9491" width="7.625" style="56" bestFit="1" customWidth="1"/>
    <col min="9492" max="9492" width="10.375" style="56" bestFit="1" customWidth="1"/>
    <col min="9493" max="9493" width="12.625" style="56" bestFit="1" customWidth="1"/>
    <col min="9494" max="9495" width="7.375" style="56" bestFit="1" customWidth="1"/>
    <col min="9496" max="9497" width="6.125" style="56" bestFit="1" customWidth="1"/>
    <col min="9498" max="9728" width="8" style="56" customWidth="1"/>
    <col min="9729" max="9729" width="13.625" style="56" customWidth="1"/>
    <col min="9730" max="9730" width="9.625" style="56" bestFit="1" customWidth="1"/>
    <col min="9731" max="9731" width="7.625" style="56" bestFit="1" customWidth="1"/>
    <col min="9732" max="9732" width="6.875" style="56" customWidth="1"/>
    <col min="9733" max="9733" width="12.625" style="56" bestFit="1" customWidth="1"/>
    <col min="9734" max="9734" width="6.875" style="56" bestFit="1" customWidth="1"/>
    <col min="9735" max="9736" width="5.625" style="56" bestFit="1" customWidth="1"/>
    <col min="9737" max="9737" width="6" style="56" bestFit="1" customWidth="1"/>
    <col min="9738" max="9738" width="13.375" style="56" bestFit="1" customWidth="1"/>
    <col min="9739" max="9739" width="7.625" style="56" bestFit="1" customWidth="1"/>
    <col min="9740" max="9740" width="10.375" style="56" bestFit="1" customWidth="1"/>
    <col min="9741" max="9741" width="13.875" style="56" customWidth="1"/>
    <col min="9742" max="9742" width="7.625" style="56" bestFit="1" customWidth="1"/>
    <col min="9743" max="9743" width="6.875" style="56" bestFit="1" customWidth="1"/>
    <col min="9744" max="9744" width="5.625" style="56" bestFit="1" customWidth="1"/>
    <col min="9745" max="9745" width="6" style="56" bestFit="1" customWidth="1"/>
    <col min="9746" max="9746" width="10.5" style="56" bestFit="1" customWidth="1"/>
    <col min="9747" max="9747" width="7.625" style="56" bestFit="1" customWidth="1"/>
    <col min="9748" max="9748" width="10.375" style="56" bestFit="1" customWidth="1"/>
    <col min="9749" max="9749" width="12.625" style="56" bestFit="1" customWidth="1"/>
    <col min="9750" max="9751" width="7.375" style="56" bestFit="1" customWidth="1"/>
    <col min="9752" max="9753" width="6.125" style="56" bestFit="1" customWidth="1"/>
    <col min="9754" max="9984" width="8" style="56" customWidth="1"/>
    <col min="9985" max="9985" width="13.625" style="56" customWidth="1"/>
    <col min="9986" max="9986" width="9.625" style="56" bestFit="1" customWidth="1"/>
    <col min="9987" max="9987" width="7.625" style="56" bestFit="1" customWidth="1"/>
    <col min="9988" max="9988" width="6.875" style="56" customWidth="1"/>
    <col min="9989" max="9989" width="12.625" style="56" bestFit="1" customWidth="1"/>
    <col min="9990" max="9990" width="6.875" style="56" bestFit="1" customWidth="1"/>
    <col min="9991" max="9992" width="5.625" style="56" bestFit="1" customWidth="1"/>
    <col min="9993" max="9993" width="6" style="56" bestFit="1" customWidth="1"/>
    <col min="9994" max="9994" width="13.375" style="56" bestFit="1" customWidth="1"/>
    <col min="9995" max="9995" width="7.625" style="56" bestFit="1" customWidth="1"/>
    <col min="9996" max="9996" width="10.375" style="56" bestFit="1" customWidth="1"/>
    <col min="9997" max="9997" width="13.875" style="56" customWidth="1"/>
    <col min="9998" max="9998" width="7.625" style="56" bestFit="1" customWidth="1"/>
    <col min="9999" max="9999" width="6.875" style="56" bestFit="1" customWidth="1"/>
    <col min="10000" max="10000" width="5.625" style="56" bestFit="1" customWidth="1"/>
    <col min="10001" max="10001" width="6" style="56" bestFit="1" customWidth="1"/>
    <col min="10002" max="10002" width="10.5" style="56" bestFit="1" customWidth="1"/>
    <col min="10003" max="10003" width="7.625" style="56" bestFit="1" customWidth="1"/>
    <col min="10004" max="10004" width="10.375" style="56" bestFit="1" customWidth="1"/>
    <col min="10005" max="10005" width="12.625" style="56" bestFit="1" customWidth="1"/>
    <col min="10006" max="10007" width="7.375" style="56" bestFit="1" customWidth="1"/>
    <col min="10008" max="10009" width="6.125" style="56" bestFit="1" customWidth="1"/>
    <col min="10010" max="10240" width="8" style="56" customWidth="1"/>
    <col min="10241" max="10241" width="13.625" style="56" customWidth="1"/>
    <col min="10242" max="10242" width="9.625" style="56" bestFit="1" customWidth="1"/>
    <col min="10243" max="10243" width="7.625" style="56" bestFit="1" customWidth="1"/>
    <col min="10244" max="10244" width="6.875" style="56" customWidth="1"/>
    <col min="10245" max="10245" width="12.625" style="56" bestFit="1" customWidth="1"/>
    <col min="10246" max="10246" width="6.875" style="56" bestFit="1" customWidth="1"/>
    <col min="10247" max="10248" width="5.625" style="56" bestFit="1" customWidth="1"/>
    <col min="10249" max="10249" width="6" style="56" bestFit="1" customWidth="1"/>
    <col min="10250" max="10250" width="13.375" style="56" bestFit="1" customWidth="1"/>
    <col min="10251" max="10251" width="7.625" style="56" bestFit="1" customWidth="1"/>
    <col min="10252" max="10252" width="10.375" style="56" bestFit="1" customWidth="1"/>
    <col min="10253" max="10253" width="13.875" style="56" customWidth="1"/>
    <col min="10254" max="10254" width="7.625" style="56" bestFit="1" customWidth="1"/>
    <col min="10255" max="10255" width="6.875" style="56" bestFit="1" customWidth="1"/>
    <col min="10256" max="10256" width="5.625" style="56" bestFit="1" customWidth="1"/>
    <col min="10257" max="10257" width="6" style="56" bestFit="1" customWidth="1"/>
    <col min="10258" max="10258" width="10.5" style="56" bestFit="1" customWidth="1"/>
    <col min="10259" max="10259" width="7.625" style="56" bestFit="1" customWidth="1"/>
    <col min="10260" max="10260" width="10.375" style="56" bestFit="1" customWidth="1"/>
    <col min="10261" max="10261" width="12.625" style="56" bestFit="1" customWidth="1"/>
    <col min="10262" max="10263" width="7.375" style="56" bestFit="1" customWidth="1"/>
    <col min="10264" max="10265" width="6.125" style="56" bestFit="1" customWidth="1"/>
    <col min="10266" max="10496" width="8" style="56" customWidth="1"/>
    <col min="10497" max="10497" width="13.625" style="56" customWidth="1"/>
    <col min="10498" max="10498" width="9.625" style="56" bestFit="1" customWidth="1"/>
    <col min="10499" max="10499" width="7.625" style="56" bestFit="1" customWidth="1"/>
    <col min="10500" max="10500" width="6.875" style="56" customWidth="1"/>
    <col min="10501" max="10501" width="12.625" style="56" bestFit="1" customWidth="1"/>
    <col min="10502" max="10502" width="6.875" style="56" bestFit="1" customWidth="1"/>
    <col min="10503" max="10504" width="5.625" style="56" bestFit="1" customWidth="1"/>
    <col min="10505" max="10505" width="6" style="56" bestFit="1" customWidth="1"/>
    <col min="10506" max="10506" width="13.375" style="56" bestFit="1" customWidth="1"/>
    <col min="10507" max="10507" width="7.625" style="56" bestFit="1" customWidth="1"/>
    <col min="10508" max="10508" width="10.375" style="56" bestFit="1" customWidth="1"/>
    <col min="10509" max="10509" width="13.875" style="56" customWidth="1"/>
    <col min="10510" max="10510" width="7.625" style="56" bestFit="1" customWidth="1"/>
    <col min="10511" max="10511" width="6.875" style="56" bestFit="1" customWidth="1"/>
    <col min="10512" max="10512" width="5.625" style="56" bestFit="1" customWidth="1"/>
    <col min="10513" max="10513" width="6" style="56" bestFit="1" customWidth="1"/>
    <col min="10514" max="10514" width="10.5" style="56" bestFit="1" customWidth="1"/>
    <col min="10515" max="10515" width="7.625" style="56" bestFit="1" customWidth="1"/>
    <col min="10516" max="10516" width="10.375" style="56" bestFit="1" customWidth="1"/>
    <col min="10517" max="10517" width="12.625" style="56" bestFit="1" customWidth="1"/>
    <col min="10518" max="10519" width="7.375" style="56" bestFit="1" customWidth="1"/>
    <col min="10520" max="10521" width="6.125" style="56" bestFit="1" customWidth="1"/>
    <col min="10522" max="10752" width="8" style="56" customWidth="1"/>
    <col min="10753" max="10753" width="13.625" style="56" customWidth="1"/>
    <col min="10754" max="10754" width="9.625" style="56" bestFit="1" customWidth="1"/>
    <col min="10755" max="10755" width="7.625" style="56" bestFit="1" customWidth="1"/>
    <col min="10756" max="10756" width="6.875" style="56" customWidth="1"/>
    <col min="10757" max="10757" width="12.625" style="56" bestFit="1" customWidth="1"/>
    <col min="10758" max="10758" width="6.875" style="56" bestFit="1" customWidth="1"/>
    <col min="10759" max="10760" width="5.625" style="56" bestFit="1" customWidth="1"/>
    <col min="10761" max="10761" width="6" style="56" bestFit="1" customWidth="1"/>
    <col min="10762" max="10762" width="13.375" style="56" bestFit="1" customWidth="1"/>
    <col min="10763" max="10763" width="7.625" style="56" bestFit="1" customWidth="1"/>
    <col min="10764" max="10764" width="10.375" style="56" bestFit="1" customWidth="1"/>
    <col min="10765" max="10765" width="13.875" style="56" customWidth="1"/>
    <col min="10766" max="10766" width="7.625" style="56" bestFit="1" customWidth="1"/>
    <col min="10767" max="10767" width="6.875" style="56" bestFit="1" customWidth="1"/>
    <col min="10768" max="10768" width="5.625" style="56" bestFit="1" customWidth="1"/>
    <col min="10769" max="10769" width="6" style="56" bestFit="1" customWidth="1"/>
    <col min="10770" max="10770" width="10.5" style="56" bestFit="1" customWidth="1"/>
    <col min="10771" max="10771" width="7.625" style="56" bestFit="1" customWidth="1"/>
    <col min="10772" max="10772" width="10.375" style="56" bestFit="1" customWidth="1"/>
    <col min="10773" max="10773" width="12.625" style="56" bestFit="1" customWidth="1"/>
    <col min="10774" max="10775" width="7.375" style="56" bestFit="1" customWidth="1"/>
    <col min="10776" max="10777" width="6.125" style="56" bestFit="1" customWidth="1"/>
    <col min="10778" max="11008" width="8" style="56" customWidth="1"/>
    <col min="11009" max="11009" width="13.625" style="56" customWidth="1"/>
    <col min="11010" max="11010" width="9.625" style="56" bestFit="1" customWidth="1"/>
    <col min="11011" max="11011" width="7.625" style="56" bestFit="1" customWidth="1"/>
    <col min="11012" max="11012" width="6.875" style="56" customWidth="1"/>
    <col min="11013" max="11013" width="12.625" style="56" bestFit="1" customWidth="1"/>
    <col min="11014" max="11014" width="6.875" style="56" bestFit="1" customWidth="1"/>
    <col min="11015" max="11016" width="5.625" style="56" bestFit="1" customWidth="1"/>
    <col min="11017" max="11017" width="6" style="56" bestFit="1" customWidth="1"/>
    <col min="11018" max="11018" width="13.375" style="56" bestFit="1" customWidth="1"/>
    <col min="11019" max="11019" width="7.625" style="56" bestFit="1" customWidth="1"/>
    <col min="11020" max="11020" width="10.375" style="56" bestFit="1" customWidth="1"/>
    <col min="11021" max="11021" width="13.875" style="56" customWidth="1"/>
    <col min="11022" max="11022" width="7.625" style="56" bestFit="1" customWidth="1"/>
    <col min="11023" max="11023" width="6.875" style="56" bestFit="1" customWidth="1"/>
    <col min="11024" max="11024" width="5.625" style="56" bestFit="1" customWidth="1"/>
    <col min="11025" max="11025" width="6" style="56" bestFit="1" customWidth="1"/>
    <col min="11026" max="11026" width="10.5" style="56" bestFit="1" customWidth="1"/>
    <col min="11027" max="11027" width="7.625" style="56" bestFit="1" customWidth="1"/>
    <col min="11028" max="11028" width="10.375" style="56" bestFit="1" customWidth="1"/>
    <col min="11029" max="11029" width="12.625" style="56" bestFit="1" customWidth="1"/>
    <col min="11030" max="11031" width="7.375" style="56" bestFit="1" customWidth="1"/>
    <col min="11032" max="11033" width="6.125" style="56" bestFit="1" customWidth="1"/>
    <col min="11034" max="11264" width="8" style="56" customWidth="1"/>
    <col min="11265" max="11265" width="13.625" style="56" customWidth="1"/>
    <col min="11266" max="11266" width="9.625" style="56" bestFit="1" customWidth="1"/>
    <col min="11267" max="11267" width="7.625" style="56" bestFit="1" customWidth="1"/>
    <col min="11268" max="11268" width="6.875" style="56" customWidth="1"/>
    <col min="11269" max="11269" width="12.625" style="56" bestFit="1" customWidth="1"/>
    <col min="11270" max="11270" width="6.875" style="56" bestFit="1" customWidth="1"/>
    <col min="11271" max="11272" width="5.625" style="56" bestFit="1" customWidth="1"/>
    <col min="11273" max="11273" width="6" style="56" bestFit="1" customWidth="1"/>
    <col min="11274" max="11274" width="13.375" style="56" bestFit="1" customWidth="1"/>
    <col min="11275" max="11275" width="7.625" style="56" bestFit="1" customWidth="1"/>
    <col min="11276" max="11276" width="10.375" style="56" bestFit="1" customWidth="1"/>
    <col min="11277" max="11277" width="13.875" style="56" customWidth="1"/>
    <col min="11278" max="11278" width="7.625" style="56" bestFit="1" customWidth="1"/>
    <col min="11279" max="11279" width="6.875" style="56" bestFit="1" customWidth="1"/>
    <col min="11280" max="11280" width="5.625" style="56" bestFit="1" customWidth="1"/>
    <col min="11281" max="11281" width="6" style="56" bestFit="1" customWidth="1"/>
    <col min="11282" max="11282" width="10.5" style="56" bestFit="1" customWidth="1"/>
    <col min="11283" max="11283" width="7.625" style="56" bestFit="1" customWidth="1"/>
    <col min="11284" max="11284" width="10.375" style="56" bestFit="1" customWidth="1"/>
    <col min="11285" max="11285" width="12.625" style="56" bestFit="1" customWidth="1"/>
    <col min="11286" max="11287" width="7.375" style="56" bestFit="1" customWidth="1"/>
    <col min="11288" max="11289" width="6.125" style="56" bestFit="1" customWidth="1"/>
    <col min="11290" max="11520" width="8" style="56" customWidth="1"/>
    <col min="11521" max="11521" width="13.625" style="56" customWidth="1"/>
    <col min="11522" max="11522" width="9.625" style="56" bestFit="1" customWidth="1"/>
    <col min="11523" max="11523" width="7.625" style="56" bestFit="1" customWidth="1"/>
    <col min="11524" max="11524" width="6.875" style="56" customWidth="1"/>
    <col min="11525" max="11525" width="12.625" style="56" bestFit="1" customWidth="1"/>
    <col min="11526" max="11526" width="6.875" style="56" bestFit="1" customWidth="1"/>
    <col min="11527" max="11528" width="5.625" style="56" bestFit="1" customWidth="1"/>
    <col min="11529" max="11529" width="6" style="56" bestFit="1" customWidth="1"/>
    <col min="11530" max="11530" width="13.375" style="56" bestFit="1" customWidth="1"/>
    <col min="11531" max="11531" width="7.625" style="56" bestFit="1" customWidth="1"/>
    <col min="11532" max="11532" width="10.375" style="56" bestFit="1" customWidth="1"/>
    <col min="11533" max="11533" width="13.875" style="56" customWidth="1"/>
    <col min="11534" max="11534" width="7.625" style="56" bestFit="1" customWidth="1"/>
    <col min="11535" max="11535" width="6.875" style="56" bestFit="1" customWidth="1"/>
    <col min="11536" max="11536" width="5.625" style="56" bestFit="1" customWidth="1"/>
    <col min="11537" max="11537" width="6" style="56" bestFit="1" customWidth="1"/>
    <col min="11538" max="11538" width="10.5" style="56" bestFit="1" customWidth="1"/>
    <col min="11539" max="11539" width="7.625" style="56" bestFit="1" customWidth="1"/>
    <col min="11540" max="11540" width="10.375" style="56" bestFit="1" customWidth="1"/>
    <col min="11541" max="11541" width="12.625" style="56" bestFit="1" customWidth="1"/>
    <col min="11542" max="11543" width="7.375" style="56" bestFit="1" customWidth="1"/>
    <col min="11544" max="11545" width="6.125" style="56" bestFit="1" customWidth="1"/>
    <col min="11546" max="11776" width="8" style="56" customWidth="1"/>
    <col min="11777" max="11777" width="13.625" style="56" customWidth="1"/>
    <col min="11778" max="11778" width="9.625" style="56" bestFit="1" customWidth="1"/>
    <col min="11779" max="11779" width="7.625" style="56" bestFit="1" customWidth="1"/>
    <col min="11780" max="11780" width="6.875" style="56" customWidth="1"/>
    <col min="11781" max="11781" width="12.625" style="56" bestFit="1" customWidth="1"/>
    <col min="11782" max="11782" width="6.875" style="56" bestFit="1" customWidth="1"/>
    <col min="11783" max="11784" width="5.625" style="56" bestFit="1" customWidth="1"/>
    <col min="11785" max="11785" width="6" style="56" bestFit="1" customWidth="1"/>
    <col min="11786" max="11786" width="13.375" style="56" bestFit="1" customWidth="1"/>
    <col min="11787" max="11787" width="7.625" style="56" bestFit="1" customWidth="1"/>
    <col min="11788" max="11788" width="10.375" style="56" bestFit="1" customWidth="1"/>
    <col min="11789" max="11789" width="13.875" style="56" customWidth="1"/>
    <col min="11790" max="11790" width="7.625" style="56" bestFit="1" customWidth="1"/>
    <col min="11791" max="11791" width="6.875" style="56" bestFit="1" customWidth="1"/>
    <col min="11792" max="11792" width="5.625" style="56" bestFit="1" customWidth="1"/>
    <col min="11793" max="11793" width="6" style="56" bestFit="1" customWidth="1"/>
    <col min="11794" max="11794" width="10.5" style="56" bestFit="1" customWidth="1"/>
    <col min="11795" max="11795" width="7.625" style="56" bestFit="1" customWidth="1"/>
    <col min="11796" max="11796" width="10.375" style="56" bestFit="1" customWidth="1"/>
    <col min="11797" max="11797" width="12.625" style="56" bestFit="1" customWidth="1"/>
    <col min="11798" max="11799" width="7.375" style="56" bestFit="1" customWidth="1"/>
    <col min="11800" max="11801" width="6.125" style="56" bestFit="1" customWidth="1"/>
    <col min="11802" max="12032" width="8" style="56" customWidth="1"/>
    <col min="12033" max="12033" width="13.625" style="56" customWidth="1"/>
    <col min="12034" max="12034" width="9.625" style="56" bestFit="1" customWidth="1"/>
    <col min="12035" max="12035" width="7.625" style="56" bestFit="1" customWidth="1"/>
    <col min="12036" max="12036" width="6.875" style="56" customWidth="1"/>
    <col min="12037" max="12037" width="12.625" style="56" bestFit="1" customWidth="1"/>
    <col min="12038" max="12038" width="6.875" style="56" bestFit="1" customWidth="1"/>
    <col min="12039" max="12040" width="5.625" style="56" bestFit="1" customWidth="1"/>
    <col min="12041" max="12041" width="6" style="56" bestFit="1" customWidth="1"/>
    <col min="12042" max="12042" width="13.375" style="56" bestFit="1" customWidth="1"/>
    <col min="12043" max="12043" width="7.625" style="56" bestFit="1" customWidth="1"/>
    <col min="12044" max="12044" width="10.375" style="56" bestFit="1" customWidth="1"/>
    <col min="12045" max="12045" width="13.875" style="56" customWidth="1"/>
    <col min="12046" max="12046" width="7.625" style="56" bestFit="1" customWidth="1"/>
    <col min="12047" max="12047" width="6.875" style="56" bestFit="1" customWidth="1"/>
    <col min="12048" max="12048" width="5.625" style="56" bestFit="1" customWidth="1"/>
    <col min="12049" max="12049" width="6" style="56" bestFit="1" customWidth="1"/>
    <col min="12050" max="12050" width="10.5" style="56" bestFit="1" customWidth="1"/>
    <col min="12051" max="12051" width="7.625" style="56" bestFit="1" customWidth="1"/>
    <col min="12052" max="12052" width="10.375" style="56" bestFit="1" customWidth="1"/>
    <col min="12053" max="12053" width="12.625" style="56" bestFit="1" customWidth="1"/>
    <col min="12054" max="12055" width="7.375" style="56" bestFit="1" customWidth="1"/>
    <col min="12056" max="12057" width="6.125" style="56" bestFit="1" customWidth="1"/>
    <col min="12058" max="12288" width="8" style="56" customWidth="1"/>
    <col min="12289" max="12289" width="13.625" style="56" customWidth="1"/>
    <col min="12290" max="12290" width="9.625" style="56" bestFit="1" customWidth="1"/>
    <col min="12291" max="12291" width="7.625" style="56" bestFit="1" customWidth="1"/>
    <col min="12292" max="12292" width="6.875" style="56" customWidth="1"/>
    <col min="12293" max="12293" width="12.625" style="56" bestFit="1" customWidth="1"/>
    <col min="12294" max="12294" width="6.875" style="56" bestFit="1" customWidth="1"/>
    <col min="12295" max="12296" width="5.625" style="56" bestFit="1" customWidth="1"/>
    <col min="12297" max="12297" width="6" style="56" bestFit="1" customWidth="1"/>
    <col min="12298" max="12298" width="13.375" style="56" bestFit="1" customWidth="1"/>
    <col min="12299" max="12299" width="7.625" style="56" bestFit="1" customWidth="1"/>
    <col min="12300" max="12300" width="10.375" style="56" bestFit="1" customWidth="1"/>
    <col min="12301" max="12301" width="13.875" style="56" customWidth="1"/>
    <col min="12302" max="12302" width="7.625" style="56" bestFit="1" customWidth="1"/>
    <col min="12303" max="12303" width="6.875" style="56" bestFit="1" customWidth="1"/>
    <col min="12304" max="12304" width="5.625" style="56" bestFit="1" customWidth="1"/>
    <col min="12305" max="12305" width="6" style="56" bestFit="1" customWidth="1"/>
    <col min="12306" max="12306" width="10.5" style="56" bestFit="1" customWidth="1"/>
    <col min="12307" max="12307" width="7.625" style="56" bestFit="1" customWidth="1"/>
    <col min="12308" max="12308" width="10.375" style="56" bestFit="1" customWidth="1"/>
    <col min="12309" max="12309" width="12.625" style="56" bestFit="1" customWidth="1"/>
    <col min="12310" max="12311" width="7.375" style="56" bestFit="1" customWidth="1"/>
    <col min="12312" max="12313" width="6.125" style="56" bestFit="1" customWidth="1"/>
    <col min="12314" max="12544" width="8" style="56" customWidth="1"/>
    <col min="12545" max="12545" width="13.625" style="56" customWidth="1"/>
    <col min="12546" max="12546" width="9.625" style="56" bestFit="1" customWidth="1"/>
    <col min="12547" max="12547" width="7.625" style="56" bestFit="1" customWidth="1"/>
    <col min="12548" max="12548" width="6.875" style="56" customWidth="1"/>
    <col min="12549" max="12549" width="12.625" style="56" bestFit="1" customWidth="1"/>
    <col min="12550" max="12550" width="6.875" style="56" bestFit="1" customWidth="1"/>
    <col min="12551" max="12552" width="5.625" style="56" bestFit="1" customWidth="1"/>
    <col min="12553" max="12553" width="6" style="56" bestFit="1" customWidth="1"/>
    <col min="12554" max="12554" width="13.375" style="56" bestFit="1" customWidth="1"/>
    <col min="12555" max="12555" width="7.625" style="56" bestFit="1" customWidth="1"/>
    <col min="12556" max="12556" width="10.375" style="56" bestFit="1" customWidth="1"/>
    <col min="12557" max="12557" width="13.875" style="56" customWidth="1"/>
    <col min="12558" max="12558" width="7.625" style="56" bestFit="1" customWidth="1"/>
    <col min="12559" max="12559" width="6.875" style="56" bestFit="1" customWidth="1"/>
    <col min="12560" max="12560" width="5.625" style="56" bestFit="1" customWidth="1"/>
    <col min="12561" max="12561" width="6" style="56" bestFit="1" customWidth="1"/>
    <col min="12562" max="12562" width="10.5" style="56" bestFit="1" customWidth="1"/>
    <col min="12563" max="12563" width="7.625" style="56" bestFit="1" customWidth="1"/>
    <col min="12564" max="12564" width="10.375" style="56" bestFit="1" customWidth="1"/>
    <col min="12565" max="12565" width="12.625" style="56" bestFit="1" customWidth="1"/>
    <col min="12566" max="12567" width="7.375" style="56" bestFit="1" customWidth="1"/>
    <col min="12568" max="12569" width="6.125" style="56" bestFit="1" customWidth="1"/>
    <col min="12570" max="12800" width="8" style="56" customWidth="1"/>
    <col min="12801" max="12801" width="13.625" style="56" customWidth="1"/>
    <col min="12802" max="12802" width="9.625" style="56" bestFit="1" customWidth="1"/>
    <col min="12803" max="12803" width="7.625" style="56" bestFit="1" customWidth="1"/>
    <col min="12804" max="12804" width="6.875" style="56" customWidth="1"/>
    <col min="12805" max="12805" width="12.625" style="56" bestFit="1" customWidth="1"/>
    <col min="12806" max="12806" width="6.875" style="56" bestFit="1" customWidth="1"/>
    <col min="12807" max="12808" width="5.625" style="56" bestFit="1" customWidth="1"/>
    <col min="12809" max="12809" width="6" style="56" bestFit="1" customWidth="1"/>
    <col min="12810" max="12810" width="13.375" style="56" bestFit="1" customWidth="1"/>
    <col min="12811" max="12811" width="7.625" style="56" bestFit="1" customWidth="1"/>
    <col min="12812" max="12812" width="10.375" style="56" bestFit="1" customWidth="1"/>
    <col min="12813" max="12813" width="13.875" style="56" customWidth="1"/>
    <col min="12814" max="12814" width="7.625" style="56" bestFit="1" customWidth="1"/>
    <col min="12815" max="12815" width="6.875" style="56" bestFit="1" customWidth="1"/>
    <col min="12816" max="12816" width="5.625" style="56" bestFit="1" customWidth="1"/>
    <col min="12817" max="12817" width="6" style="56" bestFit="1" customWidth="1"/>
    <col min="12818" max="12818" width="10.5" style="56" bestFit="1" customWidth="1"/>
    <col min="12819" max="12819" width="7.625" style="56" bestFit="1" customWidth="1"/>
    <col min="12820" max="12820" width="10.375" style="56" bestFit="1" customWidth="1"/>
    <col min="12821" max="12821" width="12.625" style="56" bestFit="1" customWidth="1"/>
    <col min="12822" max="12823" width="7.375" style="56" bestFit="1" customWidth="1"/>
    <col min="12824" max="12825" width="6.125" style="56" bestFit="1" customWidth="1"/>
    <col min="12826" max="13056" width="8" style="56" customWidth="1"/>
    <col min="13057" max="13057" width="13.625" style="56" customWidth="1"/>
    <col min="13058" max="13058" width="9.625" style="56" bestFit="1" customWidth="1"/>
    <col min="13059" max="13059" width="7.625" style="56" bestFit="1" customWidth="1"/>
    <col min="13060" max="13060" width="6.875" style="56" customWidth="1"/>
    <col min="13061" max="13061" width="12.625" style="56" bestFit="1" customWidth="1"/>
    <col min="13062" max="13062" width="6.875" style="56" bestFit="1" customWidth="1"/>
    <col min="13063" max="13064" width="5.625" style="56" bestFit="1" customWidth="1"/>
    <col min="13065" max="13065" width="6" style="56" bestFit="1" customWidth="1"/>
    <col min="13066" max="13066" width="13.375" style="56" bestFit="1" customWidth="1"/>
    <col min="13067" max="13067" width="7.625" style="56" bestFit="1" customWidth="1"/>
    <col min="13068" max="13068" width="10.375" style="56" bestFit="1" customWidth="1"/>
    <col min="13069" max="13069" width="13.875" style="56" customWidth="1"/>
    <col min="13070" max="13070" width="7.625" style="56" bestFit="1" customWidth="1"/>
    <col min="13071" max="13071" width="6.875" style="56" bestFit="1" customWidth="1"/>
    <col min="13072" max="13072" width="5.625" style="56" bestFit="1" customWidth="1"/>
    <col min="13073" max="13073" width="6" style="56" bestFit="1" customWidth="1"/>
    <col min="13074" max="13074" width="10.5" style="56" bestFit="1" customWidth="1"/>
    <col min="13075" max="13075" width="7.625" style="56" bestFit="1" customWidth="1"/>
    <col min="13076" max="13076" width="10.375" style="56" bestFit="1" customWidth="1"/>
    <col min="13077" max="13077" width="12.625" style="56" bestFit="1" customWidth="1"/>
    <col min="13078" max="13079" width="7.375" style="56" bestFit="1" customWidth="1"/>
    <col min="13080" max="13081" width="6.125" style="56" bestFit="1" customWidth="1"/>
    <col min="13082" max="13312" width="8" style="56" customWidth="1"/>
    <col min="13313" max="13313" width="13.625" style="56" customWidth="1"/>
    <col min="13314" max="13314" width="9.625" style="56" bestFit="1" customWidth="1"/>
    <col min="13315" max="13315" width="7.625" style="56" bestFit="1" customWidth="1"/>
    <col min="13316" max="13316" width="6.875" style="56" customWidth="1"/>
    <col min="13317" max="13317" width="12.625" style="56" bestFit="1" customWidth="1"/>
    <col min="13318" max="13318" width="6.875" style="56" bestFit="1" customWidth="1"/>
    <col min="13319" max="13320" width="5.625" style="56" bestFit="1" customWidth="1"/>
    <col min="13321" max="13321" width="6" style="56" bestFit="1" customWidth="1"/>
    <col min="13322" max="13322" width="13.375" style="56" bestFit="1" customWidth="1"/>
    <col min="13323" max="13323" width="7.625" style="56" bestFit="1" customWidth="1"/>
    <col min="13324" max="13324" width="10.375" style="56" bestFit="1" customWidth="1"/>
    <col min="13325" max="13325" width="13.875" style="56" customWidth="1"/>
    <col min="13326" max="13326" width="7.625" style="56" bestFit="1" customWidth="1"/>
    <col min="13327" max="13327" width="6.875" style="56" bestFit="1" customWidth="1"/>
    <col min="13328" max="13328" width="5.625" style="56" bestFit="1" customWidth="1"/>
    <col min="13329" max="13329" width="6" style="56" bestFit="1" customWidth="1"/>
    <col min="13330" max="13330" width="10.5" style="56" bestFit="1" customWidth="1"/>
    <col min="13331" max="13331" width="7.625" style="56" bestFit="1" customWidth="1"/>
    <col min="13332" max="13332" width="10.375" style="56" bestFit="1" customWidth="1"/>
    <col min="13333" max="13333" width="12.625" style="56" bestFit="1" customWidth="1"/>
    <col min="13334" max="13335" width="7.375" style="56" bestFit="1" customWidth="1"/>
    <col min="13336" max="13337" width="6.125" style="56" bestFit="1" customWidth="1"/>
    <col min="13338" max="13568" width="8" style="56" customWidth="1"/>
    <col min="13569" max="13569" width="13.625" style="56" customWidth="1"/>
    <col min="13570" max="13570" width="9.625" style="56" bestFit="1" customWidth="1"/>
    <col min="13571" max="13571" width="7.625" style="56" bestFit="1" customWidth="1"/>
    <col min="13572" max="13572" width="6.875" style="56" customWidth="1"/>
    <col min="13573" max="13573" width="12.625" style="56" bestFit="1" customWidth="1"/>
    <col min="13574" max="13574" width="6.875" style="56" bestFit="1" customWidth="1"/>
    <col min="13575" max="13576" width="5.625" style="56" bestFit="1" customWidth="1"/>
    <col min="13577" max="13577" width="6" style="56" bestFit="1" customWidth="1"/>
    <col min="13578" max="13578" width="13.375" style="56" bestFit="1" customWidth="1"/>
    <col min="13579" max="13579" width="7.625" style="56" bestFit="1" customWidth="1"/>
    <col min="13580" max="13580" width="10.375" style="56" bestFit="1" customWidth="1"/>
    <col min="13581" max="13581" width="13.875" style="56" customWidth="1"/>
    <col min="13582" max="13582" width="7.625" style="56" bestFit="1" customWidth="1"/>
    <col min="13583" max="13583" width="6.875" style="56" bestFit="1" customWidth="1"/>
    <col min="13584" max="13584" width="5.625" style="56" bestFit="1" customWidth="1"/>
    <col min="13585" max="13585" width="6" style="56" bestFit="1" customWidth="1"/>
    <col min="13586" max="13586" width="10.5" style="56" bestFit="1" customWidth="1"/>
    <col min="13587" max="13587" width="7.625" style="56" bestFit="1" customWidth="1"/>
    <col min="13588" max="13588" width="10.375" style="56" bestFit="1" customWidth="1"/>
    <col min="13589" max="13589" width="12.625" style="56" bestFit="1" customWidth="1"/>
    <col min="13590" max="13591" width="7.375" style="56" bestFit="1" customWidth="1"/>
    <col min="13592" max="13593" width="6.125" style="56" bestFit="1" customWidth="1"/>
    <col min="13594" max="13824" width="8" style="56" customWidth="1"/>
    <col min="13825" max="13825" width="13.625" style="56" customWidth="1"/>
    <col min="13826" max="13826" width="9.625" style="56" bestFit="1" customWidth="1"/>
    <col min="13827" max="13827" width="7.625" style="56" bestFit="1" customWidth="1"/>
    <col min="13828" max="13828" width="6.875" style="56" customWidth="1"/>
    <col min="13829" max="13829" width="12.625" style="56" bestFit="1" customWidth="1"/>
    <col min="13830" max="13830" width="6.875" style="56" bestFit="1" customWidth="1"/>
    <col min="13831" max="13832" width="5.625" style="56" bestFit="1" customWidth="1"/>
    <col min="13833" max="13833" width="6" style="56" bestFit="1" customWidth="1"/>
    <col min="13834" max="13834" width="13.375" style="56" bestFit="1" customWidth="1"/>
    <col min="13835" max="13835" width="7.625" style="56" bestFit="1" customWidth="1"/>
    <col min="13836" max="13836" width="10.375" style="56" bestFit="1" customWidth="1"/>
    <col min="13837" max="13837" width="13.875" style="56" customWidth="1"/>
    <col min="13838" max="13838" width="7.625" style="56" bestFit="1" customWidth="1"/>
    <col min="13839" max="13839" width="6.875" style="56" bestFit="1" customWidth="1"/>
    <col min="13840" max="13840" width="5.625" style="56" bestFit="1" customWidth="1"/>
    <col min="13841" max="13841" width="6" style="56" bestFit="1" customWidth="1"/>
    <col min="13842" max="13842" width="10.5" style="56" bestFit="1" customWidth="1"/>
    <col min="13843" max="13843" width="7.625" style="56" bestFit="1" customWidth="1"/>
    <col min="13844" max="13844" width="10.375" style="56" bestFit="1" customWidth="1"/>
    <col min="13845" max="13845" width="12.625" style="56" bestFit="1" customWidth="1"/>
    <col min="13846" max="13847" width="7.375" style="56" bestFit="1" customWidth="1"/>
    <col min="13848" max="13849" width="6.125" style="56" bestFit="1" customWidth="1"/>
    <col min="13850" max="14080" width="8" style="56" customWidth="1"/>
    <col min="14081" max="14081" width="13.625" style="56" customWidth="1"/>
    <col min="14082" max="14082" width="9.625" style="56" bestFit="1" customWidth="1"/>
    <col min="14083" max="14083" width="7.625" style="56" bestFit="1" customWidth="1"/>
    <col min="14084" max="14084" width="6.875" style="56" customWidth="1"/>
    <col min="14085" max="14085" width="12.625" style="56" bestFit="1" customWidth="1"/>
    <col min="14086" max="14086" width="6.875" style="56" bestFit="1" customWidth="1"/>
    <col min="14087" max="14088" width="5.625" style="56" bestFit="1" customWidth="1"/>
    <col min="14089" max="14089" width="6" style="56" bestFit="1" customWidth="1"/>
    <col min="14090" max="14090" width="13.375" style="56" bestFit="1" customWidth="1"/>
    <col min="14091" max="14091" width="7.625" style="56" bestFit="1" customWidth="1"/>
    <col min="14092" max="14092" width="10.375" style="56" bestFit="1" customWidth="1"/>
    <col min="14093" max="14093" width="13.875" style="56" customWidth="1"/>
    <col min="14094" max="14094" width="7.625" style="56" bestFit="1" customWidth="1"/>
    <col min="14095" max="14095" width="6.875" style="56" bestFit="1" customWidth="1"/>
    <col min="14096" max="14096" width="5.625" style="56" bestFit="1" customWidth="1"/>
    <col min="14097" max="14097" width="6" style="56" bestFit="1" customWidth="1"/>
    <col min="14098" max="14098" width="10.5" style="56" bestFit="1" customWidth="1"/>
    <col min="14099" max="14099" width="7.625" style="56" bestFit="1" customWidth="1"/>
    <col min="14100" max="14100" width="10.375" style="56" bestFit="1" customWidth="1"/>
    <col min="14101" max="14101" width="12.625" style="56" bestFit="1" customWidth="1"/>
    <col min="14102" max="14103" width="7.375" style="56" bestFit="1" customWidth="1"/>
    <col min="14104" max="14105" width="6.125" style="56" bestFit="1" customWidth="1"/>
    <col min="14106" max="14336" width="8" style="56" customWidth="1"/>
    <col min="14337" max="14337" width="13.625" style="56" customWidth="1"/>
    <col min="14338" max="14338" width="9.625" style="56" bestFit="1" customWidth="1"/>
    <col min="14339" max="14339" width="7.625" style="56" bestFit="1" customWidth="1"/>
    <col min="14340" max="14340" width="6.875" style="56" customWidth="1"/>
    <col min="14341" max="14341" width="12.625" style="56" bestFit="1" customWidth="1"/>
    <col min="14342" max="14342" width="6.875" style="56" bestFit="1" customWidth="1"/>
    <col min="14343" max="14344" width="5.625" style="56" bestFit="1" customWidth="1"/>
    <col min="14345" max="14345" width="6" style="56" bestFit="1" customWidth="1"/>
    <col min="14346" max="14346" width="13.375" style="56" bestFit="1" customWidth="1"/>
    <col min="14347" max="14347" width="7.625" style="56" bestFit="1" customWidth="1"/>
    <col min="14348" max="14348" width="10.375" style="56" bestFit="1" customWidth="1"/>
    <col min="14349" max="14349" width="13.875" style="56" customWidth="1"/>
    <col min="14350" max="14350" width="7.625" style="56" bestFit="1" customWidth="1"/>
    <col min="14351" max="14351" width="6.875" style="56" bestFit="1" customWidth="1"/>
    <col min="14352" max="14352" width="5.625" style="56" bestFit="1" customWidth="1"/>
    <col min="14353" max="14353" width="6" style="56" bestFit="1" customWidth="1"/>
    <col min="14354" max="14354" width="10.5" style="56" bestFit="1" customWidth="1"/>
    <col min="14355" max="14355" width="7.625" style="56" bestFit="1" customWidth="1"/>
    <col min="14356" max="14356" width="10.375" style="56" bestFit="1" customWidth="1"/>
    <col min="14357" max="14357" width="12.625" style="56" bestFit="1" customWidth="1"/>
    <col min="14358" max="14359" width="7.375" style="56" bestFit="1" customWidth="1"/>
    <col min="14360" max="14361" width="6.125" style="56" bestFit="1" customWidth="1"/>
    <col min="14362" max="14592" width="8" style="56" customWidth="1"/>
    <col min="14593" max="14593" width="13.625" style="56" customWidth="1"/>
    <col min="14594" max="14594" width="9.625" style="56" bestFit="1" customWidth="1"/>
    <col min="14595" max="14595" width="7.625" style="56" bestFit="1" customWidth="1"/>
    <col min="14596" max="14596" width="6.875" style="56" customWidth="1"/>
    <col min="14597" max="14597" width="12.625" style="56" bestFit="1" customWidth="1"/>
    <col min="14598" max="14598" width="6.875" style="56" bestFit="1" customWidth="1"/>
    <col min="14599" max="14600" width="5.625" style="56" bestFit="1" customWidth="1"/>
    <col min="14601" max="14601" width="6" style="56" bestFit="1" customWidth="1"/>
    <col min="14602" max="14602" width="13.375" style="56" bestFit="1" customWidth="1"/>
    <col min="14603" max="14603" width="7.625" style="56" bestFit="1" customWidth="1"/>
    <col min="14604" max="14604" width="10.375" style="56" bestFit="1" customWidth="1"/>
    <col min="14605" max="14605" width="13.875" style="56" customWidth="1"/>
    <col min="14606" max="14606" width="7.625" style="56" bestFit="1" customWidth="1"/>
    <col min="14607" max="14607" width="6.875" style="56" bestFit="1" customWidth="1"/>
    <col min="14608" max="14608" width="5.625" style="56" bestFit="1" customWidth="1"/>
    <col min="14609" max="14609" width="6" style="56" bestFit="1" customWidth="1"/>
    <col min="14610" max="14610" width="10.5" style="56" bestFit="1" customWidth="1"/>
    <col min="14611" max="14611" width="7.625" style="56" bestFit="1" customWidth="1"/>
    <col min="14612" max="14612" width="10.375" style="56" bestFit="1" customWidth="1"/>
    <col min="14613" max="14613" width="12.625" style="56" bestFit="1" customWidth="1"/>
    <col min="14614" max="14615" width="7.375" style="56" bestFit="1" customWidth="1"/>
    <col min="14616" max="14617" width="6.125" style="56" bestFit="1" customWidth="1"/>
    <col min="14618" max="14848" width="8" style="56" customWidth="1"/>
    <col min="14849" max="14849" width="13.625" style="56" customWidth="1"/>
    <col min="14850" max="14850" width="9.625" style="56" bestFit="1" customWidth="1"/>
    <col min="14851" max="14851" width="7.625" style="56" bestFit="1" customWidth="1"/>
    <col min="14852" max="14852" width="6.875" style="56" customWidth="1"/>
    <col min="14853" max="14853" width="12.625" style="56" bestFit="1" customWidth="1"/>
    <col min="14854" max="14854" width="6.875" style="56" bestFit="1" customWidth="1"/>
    <col min="14855" max="14856" width="5.625" style="56" bestFit="1" customWidth="1"/>
    <col min="14857" max="14857" width="6" style="56" bestFit="1" customWidth="1"/>
    <col min="14858" max="14858" width="13.375" style="56" bestFit="1" customWidth="1"/>
    <col min="14859" max="14859" width="7.625" style="56" bestFit="1" customWidth="1"/>
    <col min="14860" max="14860" width="10.375" style="56" bestFit="1" customWidth="1"/>
    <col min="14861" max="14861" width="13.875" style="56" customWidth="1"/>
    <col min="14862" max="14862" width="7.625" style="56" bestFit="1" customWidth="1"/>
    <col min="14863" max="14863" width="6.875" style="56" bestFit="1" customWidth="1"/>
    <col min="14864" max="14864" width="5.625" style="56" bestFit="1" customWidth="1"/>
    <col min="14865" max="14865" width="6" style="56" bestFit="1" customWidth="1"/>
    <col min="14866" max="14866" width="10.5" style="56" bestFit="1" customWidth="1"/>
    <col min="14867" max="14867" width="7.625" style="56" bestFit="1" customWidth="1"/>
    <col min="14868" max="14868" width="10.375" style="56" bestFit="1" customWidth="1"/>
    <col min="14869" max="14869" width="12.625" style="56" bestFit="1" customWidth="1"/>
    <col min="14870" max="14871" width="7.375" style="56" bestFit="1" customWidth="1"/>
    <col min="14872" max="14873" width="6.125" style="56" bestFit="1" customWidth="1"/>
    <col min="14874" max="15104" width="8" style="56" customWidth="1"/>
    <col min="15105" max="15105" width="13.625" style="56" customWidth="1"/>
    <col min="15106" max="15106" width="9.625" style="56" bestFit="1" customWidth="1"/>
    <col min="15107" max="15107" width="7.625" style="56" bestFit="1" customWidth="1"/>
    <col min="15108" max="15108" width="6.875" style="56" customWidth="1"/>
    <col min="15109" max="15109" width="12.625" style="56" bestFit="1" customWidth="1"/>
    <col min="15110" max="15110" width="6.875" style="56" bestFit="1" customWidth="1"/>
    <col min="15111" max="15112" width="5.625" style="56" bestFit="1" customWidth="1"/>
    <col min="15113" max="15113" width="6" style="56" bestFit="1" customWidth="1"/>
    <col min="15114" max="15114" width="13.375" style="56" bestFit="1" customWidth="1"/>
    <col min="15115" max="15115" width="7.625" style="56" bestFit="1" customWidth="1"/>
    <col min="15116" max="15116" width="10.375" style="56" bestFit="1" customWidth="1"/>
    <col min="15117" max="15117" width="13.875" style="56" customWidth="1"/>
    <col min="15118" max="15118" width="7.625" style="56" bestFit="1" customWidth="1"/>
    <col min="15119" max="15119" width="6.875" style="56" bestFit="1" customWidth="1"/>
    <col min="15120" max="15120" width="5.625" style="56" bestFit="1" customWidth="1"/>
    <col min="15121" max="15121" width="6" style="56" bestFit="1" customWidth="1"/>
    <col min="15122" max="15122" width="10.5" style="56" bestFit="1" customWidth="1"/>
    <col min="15123" max="15123" width="7.625" style="56" bestFit="1" customWidth="1"/>
    <col min="15124" max="15124" width="10.375" style="56" bestFit="1" customWidth="1"/>
    <col min="15125" max="15125" width="12.625" style="56" bestFit="1" customWidth="1"/>
    <col min="15126" max="15127" width="7.375" style="56" bestFit="1" customWidth="1"/>
    <col min="15128" max="15129" width="6.125" style="56" bestFit="1" customWidth="1"/>
    <col min="15130" max="15360" width="8" style="56" customWidth="1"/>
    <col min="15361" max="15361" width="13.625" style="56" customWidth="1"/>
    <col min="15362" max="15362" width="9.625" style="56" bestFit="1" customWidth="1"/>
    <col min="15363" max="15363" width="7.625" style="56" bestFit="1" customWidth="1"/>
    <col min="15364" max="15364" width="6.875" style="56" customWidth="1"/>
    <col min="15365" max="15365" width="12.625" style="56" bestFit="1" customWidth="1"/>
    <col min="15366" max="15366" width="6.875" style="56" bestFit="1" customWidth="1"/>
    <col min="15367" max="15368" width="5.625" style="56" bestFit="1" customWidth="1"/>
    <col min="15369" max="15369" width="6" style="56" bestFit="1" customWidth="1"/>
    <col min="15370" max="15370" width="13.375" style="56" bestFit="1" customWidth="1"/>
    <col min="15371" max="15371" width="7.625" style="56" bestFit="1" customWidth="1"/>
    <col min="15372" max="15372" width="10.375" style="56" bestFit="1" customWidth="1"/>
    <col min="15373" max="15373" width="13.875" style="56" customWidth="1"/>
    <col min="15374" max="15374" width="7.625" style="56" bestFit="1" customWidth="1"/>
    <col min="15375" max="15375" width="6.875" style="56" bestFit="1" customWidth="1"/>
    <col min="15376" max="15376" width="5.625" style="56" bestFit="1" customWidth="1"/>
    <col min="15377" max="15377" width="6" style="56" bestFit="1" customWidth="1"/>
    <col min="15378" max="15378" width="10.5" style="56" bestFit="1" customWidth="1"/>
    <col min="15379" max="15379" width="7.625" style="56" bestFit="1" customWidth="1"/>
    <col min="15380" max="15380" width="10.375" style="56" bestFit="1" customWidth="1"/>
    <col min="15381" max="15381" width="12.625" style="56" bestFit="1" customWidth="1"/>
    <col min="15382" max="15383" width="7.375" style="56" bestFit="1" customWidth="1"/>
    <col min="15384" max="15385" width="6.125" style="56" bestFit="1" customWidth="1"/>
    <col min="15386" max="15616" width="8" style="56" customWidth="1"/>
    <col min="15617" max="15617" width="13.625" style="56" customWidth="1"/>
    <col min="15618" max="15618" width="9.625" style="56" bestFit="1" customWidth="1"/>
    <col min="15619" max="15619" width="7.625" style="56" bestFit="1" customWidth="1"/>
    <col min="15620" max="15620" width="6.875" style="56" customWidth="1"/>
    <col min="15621" max="15621" width="12.625" style="56" bestFit="1" customWidth="1"/>
    <col min="15622" max="15622" width="6.875" style="56" bestFit="1" customWidth="1"/>
    <col min="15623" max="15624" width="5.625" style="56" bestFit="1" customWidth="1"/>
    <col min="15625" max="15625" width="6" style="56" bestFit="1" customWidth="1"/>
    <col min="15626" max="15626" width="13.375" style="56" bestFit="1" customWidth="1"/>
    <col min="15627" max="15627" width="7.625" style="56" bestFit="1" customWidth="1"/>
    <col min="15628" max="15628" width="10.375" style="56" bestFit="1" customWidth="1"/>
    <col min="15629" max="15629" width="13.875" style="56" customWidth="1"/>
    <col min="15630" max="15630" width="7.625" style="56" bestFit="1" customWidth="1"/>
    <col min="15631" max="15631" width="6.875" style="56" bestFit="1" customWidth="1"/>
    <col min="15632" max="15632" width="5.625" style="56" bestFit="1" customWidth="1"/>
    <col min="15633" max="15633" width="6" style="56" bestFit="1" customWidth="1"/>
    <col min="15634" max="15634" width="10.5" style="56" bestFit="1" customWidth="1"/>
    <col min="15635" max="15635" width="7.625" style="56" bestFit="1" customWidth="1"/>
    <col min="15636" max="15636" width="10.375" style="56" bestFit="1" customWidth="1"/>
    <col min="15637" max="15637" width="12.625" style="56" bestFit="1" customWidth="1"/>
    <col min="15638" max="15639" width="7.375" style="56" bestFit="1" customWidth="1"/>
    <col min="15640" max="15641" width="6.125" style="56" bestFit="1" customWidth="1"/>
    <col min="15642" max="15872" width="8" style="56" customWidth="1"/>
    <col min="15873" max="15873" width="13.625" style="56" customWidth="1"/>
    <col min="15874" max="15874" width="9.625" style="56" bestFit="1" customWidth="1"/>
    <col min="15875" max="15875" width="7.625" style="56" bestFit="1" customWidth="1"/>
    <col min="15876" max="15876" width="6.875" style="56" customWidth="1"/>
    <col min="15877" max="15877" width="12.625" style="56" bestFit="1" customWidth="1"/>
    <col min="15878" max="15878" width="6.875" style="56" bestFit="1" customWidth="1"/>
    <col min="15879" max="15880" width="5.625" style="56" bestFit="1" customWidth="1"/>
    <col min="15881" max="15881" width="6" style="56" bestFit="1" customWidth="1"/>
    <col min="15882" max="15882" width="13.375" style="56" bestFit="1" customWidth="1"/>
    <col min="15883" max="15883" width="7.625" style="56" bestFit="1" customWidth="1"/>
    <col min="15884" max="15884" width="10.375" style="56" bestFit="1" customWidth="1"/>
    <col min="15885" max="15885" width="13.875" style="56" customWidth="1"/>
    <col min="15886" max="15886" width="7.625" style="56" bestFit="1" customWidth="1"/>
    <col min="15887" max="15887" width="6.875" style="56" bestFit="1" customWidth="1"/>
    <col min="15888" max="15888" width="5.625" style="56" bestFit="1" customWidth="1"/>
    <col min="15889" max="15889" width="6" style="56" bestFit="1" customWidth="1"/>
    <col min="15890" max="15890" width="10.5" style="56" bestFit="1" customWidth="1"/>
    <col min="15891" max="15891" width="7.625" style="56" bestFit="1" customWidth="1"/>
    <col min="15892" max="15892" width="10.375" style="56" bestFit="1" customWidth="1"/>
    <col min="15893" max="15893" width="12.625" style="56" bestFit="1" customWidth="1"/>
    <col min="15894" max="15895" width="7.375" style="56" bestFit="1" customWidth="1"/>
    <col min="15896" max="15897" width="6.125" style="56" bestFit="1" customWidth="1"/>
    <col min="15898" max="16128" width="8" style="56" customWidth="1"/>
    <col min="16129" max="16129" width="13.625" style="56" customWidth="1"/>
    <col min="16130" max="16130" width="9.625" style="56" bestFit="1" customWidth="1"/>
    <col min="16131" max="16131" width="7.625" style="56" bestFit="1" customWidth="1"/>
    <col min="16132" max="16132" width="6.875" style="56" customWidth="1"/>
    <col min="16133" max="16133" width="12.625" style="56" bestFit="1" customWidth="1"/>
    <col min="16134" max="16134" width="6.875" style="56" bestFit="1" customWidth="1"/>
    <col min="16135" max="16136" width="5.625" style="56" bestFit="1" customWidth="1"/>
    <col min="16137" max="16137" width="6" style="56" bestFit="1" customWidth="1"/>
    <col min="16138" max="16138" width="13.375" style="56" bestFit="1" customWidth="1"/>
    <col min="16139" max="16139" width="7.625" style="56" bestFit="1" customWidth="1"/>
    <col min="16140" max="16140" width="10.375" style="56" bestFit="1" customWidth="1"/>
    <col min="16141" max="16141" width="13.875" style="56" customWidth="1"/>
    <col min="16142" max="16142" width="7.625" style="56" bestFit="1" customWidth="1"/>
    <col min="16143" max="16143" width="6.875" style="56" bestFit="1" customWidth="1"/>
    <col min="16144" max="16144" width="5.625" style="56" bestFit="1" customWidth="1"/>
    <col min="16145" max="16145" width="6" style="56" bestFit="1" customWidth="1"/>
    <col min="16146" max="16146" width="10.5" style="56" bestFit="1" customWidth="1"/>
    <col min="16147" max="16147" width="7.625" style="56" bestFit="1" customWidth="1"/>
    <col min="16148" max="16148" width="10.375" style="56" bestFit="1" customWidth="1"/>
    <col min="16149" max="16149" width="12.625" style="56" bestFit="1" customWidth="1"/>
    <col min="16150" max="16151" width="7.375" style="56" bestFit="1" customWidth="1"/>
    <col min="16152" max="16153" width="6.125" style="56" bestFit="1" customWidth="1"/>
    <col min="16154" max="16384" width="8" style="56" customWidth="1"/>
  </cols>
  <sheetData>
    <row r="1" spans="1:52" ht="18.75" x14ac:dyDescent="0.3">
      <c r="A1" s="401" t="s">
        <v>439</v>
      </c>
      <c r="B1" s="401"/>
      <c r="C1" s="401"/>
      <c r="D1" s="401"/>
      <c r="E1" s="401"/>
      <c r="F1" s="401"/>
      <c r="G1" s="401"/>
      <c r="H1" s="401"/>
      <c r="I1" s="401"/>
      <c r="J1" s="401"/>
      <c r="K1" s="401"/>
      <c r="L1" s="401"/>
      <c r="M1" s="401"/>
      <c r="N1" s="401"/>
      <c r="O1" s="401"/>
      <c r="P1" s="401"/>
      <c r="Q1" s="401"/>
      <c r="R1" s="401"/>
      <c r="S1" s="401"/>
      <c r="T1" s="401"/>
      <c r="U1" s="401"/>
      <c r="V1" s="401"/>
      <c r="W1" s="401"/>
      <c r="X1" s="401"/>
      <c r="Y1" s="401"/>
      <c r="Z1" s="402"/>
      <c r="AA1" s="403" t="s">
        <v>784</v>
      </c>
      <c r="AB1" s="296" t="s">
        <v>1193</v>
      </c>
      <c r="AC1" s="401"/>
      <c r="AD1" s="401"/>
      <c r="AE1" s="401"/>
      <c r="AF1" s="401"/>
      <c r="AG1" s="401"/>
      <c r="AH1" s="401"/>
      <c r="AI1" s="401"/>
      <c r="AJ1" s="401"/>
      <c r="AK1" s="401"/>
      <c r="AL1" s="401"/>
      <c r="AM1" s="401"/>
      <c r="AN1" s="401"/>
      <c r="AO1" s="401"/>
      <c r="AP1" s="401"/>
      <c r="AQ1" s="401"/>
      <c r="AR1" s="402"/>
      <c r="AS1" s="402"/>
      <c r="AT1" s="402"/>
      <c r="AU1" s="402"/>
      <c r="AV1" s="402"/>
      <c r="AW1" s="402"/>
      <c r="AX1" s="402"/>
    </row>
    <row r="2" spans="1:52" ht="15.75" customHeight="1" x14ac:dyDescent="0.2">
      <c r="A2" s="401" t="s">
        <v>440</v>
      </c>
      <c r="B2" s="401" t="s">
        <v>441</v>
      </c>
      <c r="C2" s="401"/>
      <c r="D2" s="401"/>
      <c r="E2" s="401"/>
      <c r="F2" s="401"/>
      <c r="G2" s="401"/>
      <c r="H2" s="401"/>
      <c r="I2" s="401"/>
      <c r="J2" s="401" t="s">
        <v>442</v>
      </c>
      <c r="K2" s="401"/>
      <c r="L2" s="401"/>
      <c r="M2" s="401"/>
      <c r="N2" s="401"/>
      <c r="O2" s="401"/>
      <c r="P2" s="401"/>
      <c r="Q2" s="401"/>
      <c r="R2" s="401" t="s">
        <v>443</v>
      </c>
      <c r="S2" s="401"/>
      <c r="T2" s="401"/>
      <c r="U2" s="401"/>
      <c r="V2" s="401"/>
      <c r="W2" s="401"/>
      <c r="X2" s="401"/>
      <c r="Y2" s="401"/>
      <c r="Z2" s="402"/>
      <c r="AA2" s="682" t="s">
        <v>311</v>
      </c>
      <c r="AB2" s="684" t="s">
        <v>116</v>
      </c>
      <c r="AC2" s="684"/>
      <c r="AD2" s="684"/>
      <c r="AE2" s="684"/>
      <c r="AF2" s="684"/>
      <c r="AG2" s="684"/>
      <c r="AH2" s="684"/>
      <c r="AI2" s="684"/>
      <c r="AJ2" s="684" t="s">
        <v>118</v>
      </c>
      <c r="AK2" s="684"/>
      <c r="AL2" s="684"/>
      <c r="AM2" s="684"/>
      <c r="AN2" s="684"/>
      <c r="AO2" s="684"/>
      <c r="AP2" s="684"/>
      <c r="AQ2" s="684"/>
      <c r="AR2" s="402"/>
      <c r="AS2" s="402" t="s">
        <v>50</v>
      </c>
      <c r="AT2" s="402"/>
      <c r="AU2" s="402" t="s">
        <v>116</v>
      </c>
      <c r="AV2" s="402"/>
      <c r="AW2" s="402" t="s">
        <v>118</v>
      </c>
      <c r="AX2" s="402"/>
    </row>
    <row r="3" spans="1:52" ht="25.5" customHeight="1" x14ac:dyDescent="0.2">
      <c r="A3" s="404" t="s">
        <v>311</v>
      </c>
      <c r="B3" s="404" t="s">
        <v>251</v>
      </c>
      <c r="C3" s="404" t="s">
        <v>444</v>
      </c>
      <c r="D3" s="404" t="s">
        <v>445</v>
      </c>
      <c r="E3" s="404" t="s">
        <v>446</v>
      </c>
      <c r="F3" s="404" t="s">
        <v>447</v>
      </c>
      <c r="G3" s="404" t="s">
        <v>448</v>
      </c>
      <c r="H3" s="404" t="s">
        <v>449</v>
      </c>
      <c r="I3" s="404" t="s">
        <v>450</v>
      </c>
      <c r="J3" s="404" t="s">
        <v>251</v>
      </c>
      <c r="K3" s="404" t="s">
        <v>444</v>
      </c>
      <c r="L3" s="404" t="s">
        <v>451</v>
      </c>
      <c r="M3" s="404" t="s">
        <v>452</v>
      </c>
      <c r="N3" s="404" t="s">
        <v>93</v>
      </c>
      <c r="O3" s="404" t="s">
        <v>285</v>
      </c>
      <c r="P3" s="404" t="s">
        <v>449</v>
      </c>
      <c r="Q3" s="404" t="s">
        <v>450</v>
      </c>
      <c r="R3" s="404" t="s">
        <v>251</v>
      </c>
      <c r="S3" s="404" t="s">
        <v>444</v>
      </c>
      <c r="T3" s="404" t="s">
        <v>296</v>
      </c>
      <c r="U3" s="404" t="s">
        <v>446</v>
      </c>
      <c r="V3" s="404" t="s">
        <v>93</v>
      </c>
      <c r="W3" s="404" t="s">
        <v>285</v>
      </c>
      <c r="X3" s="404" t="s">
        <v>449</v>
      </c>
      <c r="Y3" s="404" t="s">
        <v>450</v>
      </c>
      <c r="Z3" s="402"/>
      <c r="AA3" s="683"/>
      <c r="AB3" s="246" t="s">
        <v>251</v>
      </c>
      <c r="AC3" s="246" t="s">
        <v>444</v>
      </c>
      <c r="AD3" s="246" t="s">
        <v>445</v>
      </c>
      <c r="AE3" s="246" t="s">
        <v>446</v>
      </c>
      <c r="AF3" s="246" t="s">
        <v>447</v>
      </c>
      <c r="AG3" s="246" t="s">
        <v>448</v>
      </c>
      <c r="AH3" s="246" t="s">
        <v>449</v>
      </c>
      <c r="AI3" s="246" t="s">
        <v>450</v>
      </c>
      <c r="AJ3" s="246" t="s">
        <v>251</v>
      </c>
      <c r="AK3" s="246" t="s">
        <v>444</v>
      </c>
      <c r="AL3" s="246" t="s">
        <v>445</v>
      </c>
      <c r="AM3" s="246" t="s">
        <v>446</v>
      </c>
      <c r="AN3" s="246" t="s">
        <v>447</v>
      </c>
      <c r="AO3" s="246" t="s">
        <v>448</v>
      </c>
      <c r="AP3" s="246" t="s">
        <v>449</v>
      </c>
      <c r="AQ3" s="246" t="s">
        <v>450</v>
      </c>
      <c r="AR3" s="65"/>
      <c r="AS3" s="65" t="s">
        <v>296</v>
      </c>
      <c r="AT3" s="65" t="s">
        <v>285</v>
      </c>
      <c r="AU3" s="65" t="s">
        <v>296</v>
      </c>
      <c r="AV3" s="65" t="s">
        <v>285</v>
      </c>
      <c r="AW3" s="65" t="s">
        <v>296</v>
      </c>
      <c r="AX3" s="65" t="s">
        <v>285</v>
      </c>
      <c r="AZ3" s="57" t="s">
        <v>650</v>
      </c>
    </row>
    <row r="4" spans="1:52" x14ac:dyDescent="0.2">
      <c r="A4" s="404" t="s">
        <v>312</v>
      </c>
      <c r="B4" s="405">
        <v>3491025</v>
      </c>
      <c r="C4" s="405">
        <v>3156601</v>
      </c>
      <c r="D4" s="405">
        <v>2754262</v>
      </c>
      <c r="E4" s="405">
        <v>243688</v>
      </c>
      <c r="F4" s="405">
        <v>80409</v>
      </c>
      <c r="G4" s="405">
        <v>165</v>
      </c>
      <c r="H4" s="405">
        <v>1096</v>
      </c>
      <c r="I4" s="405">
        <v>3661</v>
      </c>
      <c r="J4" s="405">
        <v>4615875</v>
      </c>
      <c r="K4" s="405">
        <v>3548770</v>
      </c>
      <c r="L4" s="405">
        <v>3289092</v>
      </c>
      <c r="M4" s="405">
        <v>537859</v>
      </c>
      <c r="N4" s="405">
        <v>457469</v>
      </c>
      <c r="O4" s="405">
        <v>43076</v>
      </c>
      <c r="P4" s="405">
        <v>9924</v>
      </c>
      <c r="Q4" s="405">
        <v>15756</v>
      </c>
      <c r="R4" s="405">
        <v>-1124850</v>
      </c>
      <c r="S4" s="405">
        <v>-392169</v>
      </c>
      <c r="T4" s="405">
        <v>-534830</v>
      </c>
      <c r="U4" s="405">
        <v>-294171</v>
      </c>
      <c r="V4" s="405">
        <v>-377060</v>
      </c>
      <c r="W4" s="405">
        <v>-42911</v>
      </c>
      <c r="X4" s="405">
        <v>-8828</v>
      </c>
      <c r="Y4" s="405">
        <v>-12095</v>
      </c>
      <c r="Z4" s="402"/>
      <c r="AA4" s="247"/>
      <c r="AB4" s="681" t="s">
        <v>523</v>
      </c>
      <c r="AC4" s="681"/>
      <c r="AD4" s="681"/>
      <c r="AE4" s="681"/>
      <c r="AF4" s="681"/>
      <c r="AG4" s="681"/>
      <c r="AH4" s="681"/>
      <c r="AI4" s="681"/>
      <c r="AJ4" s="681"/>
      <c r="AK4" s="681"/>
      <c r="AL4" s="681"/>
      <c r="AM4" s="681"/>
      <c r="AN4" s="681"/>
      <c r="AO4" s="681"/>
      <c r="AP4" s="681"/>
      <c r="AQ4" s="681"/>
      <c r="AR4" s="65">
        <v>1993</v>
      </c>
      <c r="AS4" s="406">
        <f t="shared" ref="AS4:AS23" si="0">AL72</f>
        <v>75.227567621131797</v>
      </c>
      <c r="AT4" s="406">
        <f t="shared" ref="AT4:AT23" si="1">AO72</f>
        <v>0.36777890411233921</v>
      </c>
      <c r="AU4" s="406">
        <f t="shared" ref="AU4:AU23" si="2">AD51</f>
        <v>82.703572520732934</v>
      </c>
      <c r="AV4" s="406">
        <f t="shared" ref="AV4:AV23" si="3">AG51</f>
        <v>8.6306569700953253E-2</v>
      </c>
      <c r="AW4" s="406">
        <f t="shared" ref="AW4:AW23" si="4">AL51</f>
        <v>69.293342762418106</v>
      </c>
      <c r="AX4" s="406">
        <f t="shared" ref="AX4:AX23" si="5">AO51</f>
        <v>0.59120306532354128</v>
      </c>
      <c r="AZ4" s="58"/>
    </row>
    <row r="5" spans="1:52" x14ac:dyDescent="0.2">
      <c r="A5" s="404" t="s">
        <v>313</v>
      </c>
      <c r="B5" s="405">
        <v>3824112</v>
      </c>
      <c r="C5" s="405">
        <v>3468167</v>
      </c>
      <c r="D5" s="405">
        <v>3180064</v>
      </c>
      <c r="E5" s="405">
        <v>198793</v>
      </c>
      <c r="F5" s="405">
        <v>143970</v>
      </c>
      <c r="G5" s="405">
        <v>88</v>
      </c>
      <c r="H5" s="405">
        <v>659</v>
      </c>
      <c r="I5" s="405">
        <v>3873</v>
      </c>
      <c r="J5" s="405">
        <v>5052105</v>
      </c>
      <c r="K5" s="405">
        <v>3908361</v>
      </c>
      <c r="L5" s="405">
        <v>3649102</v>
      </c>
      <c r="M5" s="405">
        <v>615188</v>
      </c>
      <c r="N5" s="405">
        <v>472221</v>
      </c>
      <c r="O5" s="405">
        <v>39480</v>
      </c>
      <c r="P5" s="405">
        <v>8435</v>
      </c>
      <c r="Q5" s="405">
        <v>13155</v>
      </c>
      <c r="R5" s="405">
        <v>-1227993</v>
      </c>
      <c r="S5" s="405">
        <v>-440194</v>
      </c>
      <c r="T5" s="405">
        <v>-469038</v>
      </c>
      <c r="U5" s="405">
        <v>-416395</v>
      </c>
      <c r="V5" s="405">
        <v>-328251</v>
      </c>
      <c r="W5" s="405">
        <v>-39392</v>
      </c>
      <c r="X5" s="405">
        <v>-7776</v>
      </c>
      <c r="Y5" s="405">
        <v>-9282</v>
      </c>
      <c r="Z5" s="402"/>
      <c r="AA5" s="247">
        <v>1993</v>
      </c>
      <c r="AB5" s="135">
        <f>SUM(B4:B15)/1000</f>
        <v>51885.968999999997</v>
      </c>
      <c r="AC5" s="135">
        <f t="shared" ref="AC5:AQ5" si="6">SUM(C4:C15)/1000</f>
        <v>47585.65</v>
      </c>
      <c r="AD5" s="135">
        <f t="shared" si="6"/>
        <v>42911.55</v>
      </c>
      <c r="AE5" s="135">
        <f t="shared" si="6"/>
        <v>2705.366</v>
      </c>
      <c r="AF5" s="135">
        <f t="shared" si="6"/>
        <v>1348.0060000000001</v>
      </c>
      <c r="AG5" s="135">
        <f t="shared" si="6"/>
        <v>44.780999999999999</v>
      </c>
      <c r="AH5" s="135">
        <f t="shared" si="6"/>
        <v>14.763</v>
      </c>
      <c r="AI5" s="135">
        <f t="shared" si="6"/>
        <v>55.537999999999997</v>
      </c>
      <c r="AJ5" s="135">
        <f t="shared" si="6"/>
        <v>65366.542000000001</v>
      </c>
      <c r="AK5" s="135">
        <f t="shared" si="6"/>
        <v>49030.2</v>
      </c>
      <c r="AL5" s="135">
        <f t="shared" si="6"/>
        <v>45294.661999999997</v>
      </c>
      <c r="AM5" s="135">
        <f t="shared" si="6"/>
        <v>7921.6440000000002</v>
      </c>
      <c r="AN5" s="135">
        <f t="shared" si="6"/>
        <v>7373.2250000000004</v>
      </c>
      <c r="AO5" s="135">
        <f t="shared" si="6"/>
        <v>386.44900000000001</v>
      </c>
      <c r="AP5" s="135">
        <f t="shared" si="6"/>
        <v>131.43899999999999</v>
      </c>
      <c r="AQ5" s="135">
        <f t="shared" si="6"/>
        <v>271.11099999999999</v>
      </c>
      <c r="AR5" s="65">
        <f>AR4+1</f>
        <v>1994</v>
      </c>
      <c r="AS5" s="406">
        <f t="shared" si="0"/>
        <v>75.913999405254728</v>
      </c>
      <c r="AT5" s="406">
        <f t="shared" si="1"/>
        <v>0.38638974642029661</v>
      </c>
      <c r="AU5" s="406">
        <f t="shared" si="2"/>
        <v>84.784386648057847</v>
      </c>
      <c r="AV5" s="406">
        <f t="shared" si="3"/>
        <v>6.9261624403546926E-2</v>
      </c>
      <c r="AW5" s="406">
        <f t="shared" si="4"/>
        <v>69.107741306006474</v>
      </c>
      <c r="AX5" s="406">
        <f t="shared" si="5"/>
        <v>0.629722510807458</v>
      </c>
      <c r="AZ5" s="59">
        <f>AO5/AG5</f>
        <v>8.6297536901811043</v>
      </c>
    </row>
    <row r="6" spans="1:52" x14ac:dyDescent="0.2">
      <c r="A6" s="404" t="s">
        <v>314</v>
      </c>
      <c r="B6" s="405">
        <v>4454157</v>
      </c>
      <c r="C6" s="405">
        <v>4055101</v>
      </c>
      <c r="D6" s="405">
        <v>3639819</v>
      </c>
      <c r="E6" s="405">
        <v>279565</v>
      </c>
      <c r="F6" s="405">
        <v>96027</v>
      </c>
      <c r="G6" s="405">
        <v>6097</v>
      </c>
      <c r="H6" s="405">
        <v>763</v>
      </c>
      <c r="I6" s="405">
        <v>5018</v>
      </c>
      <c r="J6" s="405">
        <v>5716663</v>
      </c>
      <c r="K6" s="405">
        <v>4389430</v>
      </c>
      <c r="L6" s="405">
        <v>4050108</v>
      </c>
      <c r="M6" s="405">
        <v>638841</v>
      </c>
      <c r="N6" s="405">
        <v>588202</v>
      </c>
      <c r="O6" s="405">
        <v>43165</v>
      </c>
      <c r="P6" s="405">
        <v>14593</v>
      </c>
      <c r="Q6" s="405">
        <v>27217</v>
      </c>
      <c r="R6" s="405">
        <v>-1262506</v>
      </c>
      <c r="S6" s="405">
        <v>-334329</v>
      </c>
      <c r="T6" s="405">
        <v>-410289</v>
      </c>
      <c r="U6" s="405">
        <v>-359276</v>
      </c>
      <c r="V6" s="405">
        <v>-492175</v>
      </c>
      <c r="W6" s="405">
        <v>-37068</v>
      </c>
      <c r="X6" s="405">
        <v>-13830</v>
      </c>
      <c r="Y6" s="405">
        <v>-22199</v>
      </c>
      <c r="Z6" s="402"/>
      <c r="AA6" s="247">
        <f>AA5+1</f>
        <v>1994</v>
      </c>
      <c r="AB6" s="135">
        <f t="shared" ref="AB6:AQ6" si="7">SUM(B16:B27)/1000</f>
        <v>60882.199000000001</v>
      </c>
      <c r="AC6" s="135">
        <f t="shared" si="7"/>
        <v>56197.122000000003</v>
      </c>
      <c r="AD6" s="135">
        <f t="shared" si="7"/>
        <v>51618.599000000002</v>
      </c>
      <c r="AE6" s="135">
        <f t="shared" si="7"/>
        <v>2876.105</v>
      </c>
      <c r="AF6" s="135">
        <f t="shared" si="7"/>
        <v>1544.4670000000001</v>
      </c>
      <c r="AG6" s="135">
        <f t="shared" si="7"/>
        <v>42.167999999999999</v>
      </c>
      <c r="AH6" s="135">
        <f t="shared" si="7"/>
        <v>15.776999999999999</v>
      </c>
      <c r="AI6" s="135">
        <f t="shared" si="7"/>
        <v>68.616</v>
      </c>
      <c r="AJ6" s="135">
        <f t="shared" si="7"/>
        <v>79345.900999999998</v>
      </c>
      <c r="AK6" s="135">
        <f t="shared" si="7"/>
        <v>59464.159</v>
      </c>
      <c r="AL6" s="135">
        <f t="shared" si="7"/>
        <v>54834.16</v>
      </c>
      <c r="AM6" s="135">
        <f t="shared" si="7"/>
        <v>9224.5990000000002</v>
      </c>
      <c r="AN6" s="135">
        <f t="shared" si="7"/>
        <v>9464.0059999999994</v>
      </c>
      <c r="AO6" s="135">
        <f t="shared" si="7"/>
        <v>499.65899999999999</v>
      </c>
      <c r="AP6" s="135">
        <f t="shared" si="7"/>
        <v>149.40799999999999</v>
      </c>
      <c r="AQ6" s="135">
        <f t="shared" si="7"/>
        <v>316.36599999999999</v>
      </c>
      <c r="AR6" s="65">
        <f t="shared" ref="AR6:AR22" si="8">AR5+1</f>
        <v>1995</v>
      </c>
      <c r="AS6" s="406">
        <f t="shared" si="0"/>
        <v>79.066051949298938</v>
      </c>
      <c r="AT6" s="406">
        <f t="shared" si="1"/>
        <v>0.36685311383486396</v>
      </c>
      <c r="AU6" s="406">
        <f t="shared" si="2"/>
        <v>83.319528808803511</v>
      </c>
      <c r="AV6" s="406">
        <f t="shared" si="3"/>
        <v>4.652788151461059E-2</v>
      </c>
      <c r="AW6" s="406">
        <f t="shared" si="4"/>
        <v>74.396433763114544</v>
      </c>
      <c r="AX6" s="406">
        <f t="shared" si="5"/>
        <v>0.71851754736621432</v>
      </c>
      <c r="AZ6" s="59">
        <f t="shared" ref="AZ6:AZ23" si="9">AO6/AG6</f>
        <v>11.849245873648265</v>
      </c>
    </row>
    <row r="7" spans="1:52" x14ac:dyDescent="0.2">
      <c r="A7" s="404" t="s">
        <v>315</v>
      </c>
      <c r="B7" s="405">
        <v>4131085</v>
      </c>
      <c r="C7" s="405">
        <v>3783319</v>
      </c>
      <c r="D7" s="405">
        <v>3450809</v>
      </c>
      <c r="E7" s="405">
        <v>221710</v>
      </c>
      <c r="F7" s="405">
        <v>99464</v>
      </c>
      <c r="G7" s="405">
        <v>12050</v>
      </c>
      <c r="H7" s="405">
        <v>1601</v>
      </c>
      <c r="I7" s="405">
        <v>4622</v>
      </c>
      <c r="J7" s="405">
        <v>5189932</v>
      </c>
      <c r="K7" s="405">
        <v>3918541</v>
      </c>
      <c r="L7" s="405">
        <v>3604131</v>
      </c>
      <c r="M7" s="405">
        <v>649447</v>
      </c>
      <c r="N7" s="405">
        <v>547075</v>
      </c>
      <c r="O7" s="405">
        <v>51908</v>
      </c>
      <c r="P7" s="405">
        <v>11201</v>
      </c>
      <c r="Q7" s="405">
        <v>18847</v>
      </c>
      <c r="R7" s="405">
        <v>-1058847</v>
      </c>
      <c r="S7" s="405">
        <v>-135222</v>
      </c>
      <c r="T7" s="405">
        <v>-153322</v>
      </c>
      <c r="U7" s="405">
        <v>-427737</v>
      </c>
      <c r="V7" s="405">
        <v>-447611</v>
      </c>
      <c r="W7" s="405">
        <v>-39858</v>
      </c>
      <c r="X7" s="405">
        <v>-9600</v>
      </c>
      <c r="Y7" s="405">
        <v>-14225</v>
      </c>
      <c r="Z7" s="402"/>
      <c r="AA7" s="247">
        <f t="shared" ref="AA7:AA23" si="10">AA6+1</f>
        <v>1995</v>
      </c>
      <c r="AB7" s="135">
        <f t="shared" ref="AB7:AQ7" si="11">SUM(B28:B39)/1000</f>
        <v>79541.554000000004</v>
      </c>
      <c r="AC7" s="135">
        <f t="shared" si="11"/>
        <v>73331.338000000003</v>
      </c>
      <c r="AD7" s="135">
        <f t="shared" si="11"/>
        <v>66273.648000000001</v>
      </c>
      <c r="AE7" s="135">
        <f t="shared" si="11"/>
        <v>3376.9229999999998</v>
      </c>
      <c r="AF7" s="135">
        <f t="shared" si="11"/>
        <v>2043.7</v>
      </c>
      <c r="AG7" s="135">
        <f t="shared" si="11"/>
        <v>37.009</v>
      </c>
      <c r="AH7" s="135">
        <f t="shared" si="11"/>
        <v>47.170999999999999</v>
      </c>
      <c r="AI7" s="135">
        <f t="shared" si="11"/>
        <v>74.878</v>
      </c>
      <c r="AJ7" s="135">
        <f t="shared" si="11"/>
        <v>72453.066999999995</v>
      </c>
      <c r="AK7" s="135">
        <f t="shared" si="11"/>
        <v>57091.915000000001</v>
      </c>
      <c r="AL7" s="135">
        <f t="shared" si="11"/>
        <v>53902.498</v>
      </c>
      <c r="AM7" s="135">
        <f t="shared" si="11"/>
        <v>6853.4620000000004</v>
      </c>
      <c r="AN7" s="135">
        <f t="shared" si="11"/>
        <v>7698.6040000000003</v>
      </c>
      <c r="AO7" s="135">
        <f t="shared" si="11"/>
        <v>520.58799999999997</v>
      </c>
      <c r="AP7" s="135">
        <f t="shared" si="11"/>
        <v>128.63800000000001</v>
      </c>
      <c r="AQ7" s="135">
        <f t="shared" si="11"/>
        <v>177.21799999999999</v>
      </c>
      <c r="AR7" s="65">
        <f t="shared" si="8"/>
        <v>1996</v>
      </c>
      <c r="AS7" s="406">
        <f t="shared" si="0"/>
        <v>79.85513831658298</v>
      </c>
      <c r="AT7" s="406">
        <f t="shared" si="1"/>
        <v>0.43026011111557672</v>
      </c>
      <c r="AU7" s="406">
        <f t="shared" si="2"/>
        <v>83.927336678203488</v>
      </c>
      <c r="AV7" s="406">
        <f t="shared" si="3"/>
        <v>3.9881358012011286E-2</v>
      </c>
      <c r="AW7" s="406">
        <f t="shared" si="4"/>
        <v>75.48568066759745</v>
      </c>
      <c r="AX7" s="406">
        <f t="shared" si="5"/>
        <v>0.84913544018255482</v>
      </c>
      <c r="AZ7" s="59">
        <f t="shared" si="9"/>
        <v>14.066524358939716</v>
      </c>
    </row>
    <row r="8" spans="1:52" x14ac:dyDescent="0.2">
      <c r="A8" s="404" t="s">
        <v>453</v>
      </c>
      <c r="B8" s="405">
        <v>4125457</v>
      </c>
      <c r="C8" s="405">
        <v>3751356</v>
      </c>
      <c r="D8" s="405">
        <v>3420962</v>
      </c>
      <c r="E8" s="405">
        <v>228616</v>
      </c>
      <c r="F8" s="405">
        <v>123012</v>
      </c>
      <c r="G8" s="405">
        <v>12056</v>
      </c>
      <c r="H8" s="405">
        <v>1420</v>
      </c>
      <c r="I8" s="405">
        <v>3449</v>
      </c>
      <c r="J8" s="405">
        <v>5200380</v>
      </c>
      <c r="K8" s="405">
        <v>3961069</v>
      </c>
      <c r="L8" s="405">
        <v>3705284</v>
      </c>
      <c r="M8" s="405">
        <v>551795</v>
      </c>
      <c r="N8" s="405">
        <v>591177</v>
      </c>
      <c r="O8" s="405">
        <v>23570</v>
      </c>
      <c r="P8" s="405">
        <v>16080</v>
      </c>
      <c r="Q8" s="405">
        <v>19144</v>
      </c>
      <c r="R8" s="405">
        <v>-1074923</v>
      </c>
      <c r="S8" s="405">
        <v>-209713</v>
      </c>
      <c r="T8" s="405">
        <v>-284322</v>
      </c>
      <c r="U8" s="405">
        <v>-323179</v>
      </c>
      <c r="V8" s="405">
        <v>-468165</v>
      </c>
      <c r="W8" s="405">
        <v>-11514</v>
      </c>
      <c r="X8" s="405">
        <v>-14660</v>
      </c>
      <c r="Y8" s="405">
        <v>-15695</v>
      </c>
      <c r="Z8" s="402"/>
      <c r="AA8" s="247">
        <f t="shared" si="10"/>
        <v>1996</v>
      </c>
      <c r="AB8" s="135">
        <f t="shared" ref="AB8:AQ8" si="12">SUM(B40:B51)/1000</f>
        <v>95999.74</v>
      </c>
      <c r="AC8" s="135">
        <f t="shared" si="12"/>
        <v>89075.467000000004</v>
      </c>
      <c r="AD8" s="135">
        <f t="shared" si="12"/>
        <v>80570.024999999994</v>
      </c>
      <c r="AE8" s="135">
        <f t="shared" si="12"/>
        <v>3577.7060000000001</v>
      </c>
      <c r="AF8" s="135">
        <f t="shared" si="12"/>
        <v>2601.1179999999999</v>
      </c>
      <c r="AG8" s="135">
        <f t="shared" si="12"/>
        <v>38.286000000000001</v>
      </c>
      <c r="AH8" s="135">
        <f t="shared" si="12"/>
        <v>80.727000000000004</v>
      </c>
      <c r="AI8" s="135">
        <f t="shared" si="12"/>
        <v>70.393000000000001</v>
      </c>
      <c r="AJ8" s="135">
        <f t="shared" si="12"/>
        <v>89468.766000000003</v>
      </c>
      <c r="AK8" s="135">
        <f t="shared" si="12"/>
        <v>71485.410999999993</v>
      </c>
      <c r="AL8" s="135">
        <f t="shared" si="12"/>
        <v>67536.107000000004</v>
      </c>
      <c r="AM8" s="135">
        <f t="shared" si="12"/>
        <v>7901.2129999999997</v>
      </c>
      <c r="AN8" s="135">
        <f t="shared" si="12"/>
        <v>8998.0069999999996</v>
      </c>
      <c r="AO8" s="135">
        <f t="shared" si="12"/>
        <v>759.71100000000001</v>
      </c>
      <c r="AP8" s="135">
        <f t="shared" si="12"/>
        <v>221.12899999999999</v>
      </c>
      <c r="AQ8" s="135">
        <f t="shared" si="12"/>
        <v>261.40600000000001</v>
      </c>
      <c r="AR8" s="65">
        <f t="shared" si="8"/>
        <v>1997</v>
      </c>
      <c r="AS8" s="406">
        <f t="shared" si="0"/>
        <v>80.085054875075244</v>
      </c>
      <c r="AT8" s="406">
        <f t="shared" si="1"/>
        <v>0.58720975906895767</v>
      </c>
      <c r="AU8" s="406">
        <f t="shared" si="2"/>
        <v>85.46191141951185</v>
      </c>
      <c r="AV8" s="406">
        <f t="shared" si="3"/>
        <v>4.1553361885935836E-2</v>
      </c>
      <c r="AW8" s="406">
        <f t="shared" si="4"/>
        <v>74.677677987618424</v>
      </c>
      <c r="AX8" s="406">
        <f t="shared" si="5"/>
        <v>1.1359634344247516</v>
      </c>
      <c r="AZ8" s="59">
        <f t="shared" si="9"/>
        <v>19.843049678733742</v>
      </c>
    </row>
    <row r="9" spans="1:52" x14ac:dyDescent="0.2">
      <c r="A9" s="404" t="s">
        <v>454</v>
      </c>
      <c r="B9" s="405">
        <v>4789999</v>
      </c>
      <c r="C9" s="405">
        <v>4446380</v>
      </c>
      <c r="D9" s="405">
        <v>3962358</v>
      </c>
      <c r="E9" s="405">
        <v>243456</v>
      </c>
      <c r="F9" s="405">
        <v>86237</v>
      </c>
      <c r="G9" s="405">
        <v>2767</v>
      </c>
      <c r="H9" s="405">
        <v>905</v>
      </c>
      <c r="I9" s="405">
        <v>5476</v>
      </c>
      <c r="J9" s="405">
        <v>5929171</v>
      </c>
      <c r="K9" s="405">
        <v>4506625</v>
      </c>
      <c r="L9" s="405">
        <v>4169842</v>
      </c>
      <c r="M9" s="405">
        <v>724560</v>
      </c>
      <c r="N9" s="405">
        <v>607111</v>
      </c>
      <c r="O9" s="405">
        <v>25409</v>
      </c>
      <c r="P9" s="405">
        <v>9071</v>
      </c>
      <c r="Q9" s="405">
        <v>29203</v>
      </c>
      <c r="R9" s="405">
        <v>-1139172</v>
      </c>
      <c r="S9" s="405">
        <v>-60245</v>
      </c>
      <c r="T9" s="405">
        <v>-207484</v>
      </c>
      <c r="U9" s="405">
        <v>-481104</v>
      </c>
      <c r="V9" s="405">
        <v>-520874</v>
      </c>
      <c r="W9" s="405">
        <v>-22642</v>
      </c>
      <c r="X9" s="405">
        <v>-8166</v>
      </c>
      <c r="Y9" s="405">
        <v>-23727</v>
      </c>
      <c r="Z9" s="402"/>
      <c r="AA9" s="247">
        <f t="shared" si="10"/>
        <v>1997</v>
      </c>
      <c r="AB9" s="135">
        <f t="shared" ref="AB9:AQ9" si="13">SUM(B52:B63)/1000</f>
        <v>110431.49800000001</v>
      </c>
      <c r="AC9" s="135">
        <f t="shared" si="13"/>
        <v>103319.049</v>
      </c>
      <c r="AD9" s="135">
        <f t="shared" si="13"/>
        <v>94376.869000000006</v>
      </c>
      <c r="AE9" s="135">
        <f t="shared" si="13"/>
        <v>4073.922</v>
      </c>
      <c r="AF9" s="135">
        <f t="shared" si="13"/>
        <v>2392.402</v>
      </c>
      <c r="AG9" s="135">
        <f t="shared" si="13"/>
        <v>45.887999999999998</v>
      </c>
      <c r="AH9" s="135">
        <f t="shared" si="13"/>
        <v>120.426</v>
      </c>
      <c r="AI9" s="135">
        <f t="shared" si="13"/>
        <v>88.438999999999993</v>
      </c>
      <c r="AJ9" s="135">
        <f t="shared" si="13"/>
        <v>109808.2</v>
      </c>
      <c r="AK9" s="135">
        <f t="shared" si="13"/>
        <v>86791.074999999997</v>
      </c>
      <c r="AL9" s="135">
        <f t="shared" si="13"/>
        <v>82002.214000000007</v>
      </c>
      <c r="AM9" s="135">
        <f t="shared" si="13"/>
        <v>10188.793</v>
      </c>
      <c r="AN9" s="135">
        <f t="shared" si="13"/>
        <v>11315.407999999999</v>
      </c>
      <c r="AO9" s="135">
        <f t="shared" si="13"/>
        <v>1247.3810000000001</v>
      </c>
      <c r="AP9" s="135">
        <f t="shared" si="13"/>
        <v>275.983</v>
      </c>
      <c r="AQ9" s="135">
        <f t="shared" si="13"/>
        <v>319.12299999999999</v>
      </c>
      <c r="AR9" s="65">
        <f t="shared" si="8"/>
        <v>1998</v>
      </c>
      <c r="AS9" s="406">
        <f t="shared" si="0"/>
        <v>80.794632872353873</v>
      </c>
      <c r="AT9" s="406">
        <f t="shared" si="1"/>
        <v>0.70909774073572007</v>
      </c>
      <c r="AU9" s="406">
        <f t="shared" si="2"/>
        <v>87.631776144580215</v>
      </c>
      <c r="AV9" s="406">
        <f t="shared" si="3"/>
        <v>9.0168994889487764E-2</v>
      </c>
      <c r="AW9" s="406">
        <f t="shared" si="4"/>
        <v>74.384699143256114</v>
      </c>
      <c r="AX9" s="406">
        <f t="shared" si="5"/>
        <v>1.289353570685019</v>
      </c>
      <c r="AZ9" s="59">
        <f>AO9/AG9</f>
        <v>27.183163354253839</v>
      </c>
    </row>
    <row r="10" spans="1:52" x14ac:dyDescent="0.2">
      <c r="A10" s="404" t="s">
        <v>455</v>
      </c>
      <c r="B10" s="405">
        <v>4151908</v>
      </c>
      <c r="C10" s="405">
        <v>3759387</v>
      </c>
      <c r="D10" s="405">
        <v>3358342</v>
      </c>
      <c r="E10" s="405">
        <v>249283</v>
      </c>
      <c r="F10" s="405">
        <v>117778</v>
      </c>
      <c r="G10" s="405">
        <v>713</v>
      </c>
      <c r="H10" s="405">
        <v>930</v>
      </c>
      <c r="I10" s="405">
        <v>3877</v>
      </c>
      <c r="J10" s="405">
        <v>5537398</v>
      </c>
      <c r="K10" s="405">
        <v>4054138</v>
      </c>
      <c r="L10" s="405">
        <v>3698352</v>
      </c>
      <c r="M10" s="405">
        <v>749173</v>
      </c>
      <c r="N10" s="405">
        <v>627719</v>
      </c>
      <c r="O10" s="405">
        <v>27414</v>
      </c>
      <c r="P10" s="405">
        <v>11413</v>
      </c>
      <c r="Q10" s="405">
        <v>19211</v>
      </c>
      <c r="R10" s="405">
        <v>-1385490</v>
      </c>
      <c r="S10" s="405">
        <v>-294751</v>
      </c>
      <c r="T10" s="405">
        <v>-340010</v>
      </c>
      <c r="U10" s="405">
        <v>-499890</v>
      </c>
      <c r="V10" s="405">
        <v>-509941</v>
      </c>
      <c r="W10" s="405">
        <v>-26701</v>
      </c>
      <c r="X10" s="405">
        <v>-10483</v>
      </c>
      <c r="Y10" s="405">
        <v>-15334</v>
      </c>
      <c r="Z10" s="402"/>
      <c r="AA10" s="247">
        <f t="shared" si="10"/>
        <v>1998</v>
      </c>
      <c r="AB10" s="135">
        <f t="shared" ref="AB10:AQ10" si="14">SUM(B64:B75)/1000</f>
        <v>117539.29399999999</v>
      </c>
      <c r="AC10" s="135">
        <f t="shared" si="14"/>
        <v>110587.45600000001</v>
      </c>
      <c r="AD10" s="135">
        <f t="shared" si="14"/>
        <v>103001.77099999999</v>
      </c>
      <c r="AE10" s="135">
        <f t="shared" si="14"/>
        <v>4018.9389999999999</v>
      </c>
      <c r="AF10" s="135">
        <f t="shared" si="14"/>
        <v>2201.4209999999998</v>
      </c>
      <c r="AG10" s="135">
        <f t="shared" si="14"/>
        <v>105.98399999999999</v>
      </c>
      <c r="AH10" s="135">
        <f t="shared" si="14"/>
        <v>94.486000000000004</v>
      </c>
      <c r="AI10" s="135">
        <f t="shared" si="14"/>
        <v>123.532</v>
      </c>
      <c r="AJ10" s="135">
        <f t="shared" si="14"/>
        <v>125373.058</v>
      </c>
      <c r="AK10" s="135">
        <f t="shared" si="14"/>
        <v>98635.429000000004</v>
      </c>
      <c r="AL10" s="135">
        <f t="shared" si="14"/>
        <v>93258.372000000003</v>
      </c>
      <c r="AM10" s="135">
        <f t="shared" si="14"/>
        <v>12052.837</v>
      </c>
      <c r="AN10" s="135">
        <f t="shared" si="14"/>
        <v>12839.989</v>
      </c>
      <c r="AO10" s="135">
        <f t="shared" si="14"/>
        <v>1616.502</v>
      </c>
      <c r="AP10" s="135">
        <f t="shared" si="14"/>
        <v>372.988</v>
      </c>
      <c r="AQ10" s="135">
        <f t="shared" si="14"/>
        <v>401.51299999999998</v>
      </c>
      <c r="AR10" s="65">
        <f t="shared" si="8"/>
        <v>1999</v>
      </c>
      <c r="AS10" s="406">
        <f t="shared" si="0"/>
        <v>81.027555918090272</v>
      </c>
      <c r="AT10" s="406">
        <f t="shared" si="1"/>
        <v>0.73558674896414988</v>
      </c>
      <c r="AU10" s="406">
        <f t="shared" si="2"/>
        <v>88.193320188695651</v>
      </c>
      <c r="AV10" s="406">
        <f t="shared" si="3"/>
        <v>9.2654236872292753E-2</v>
      </c>
      <c r="AW10" s="406">
        <f t="shared" si="4"/>
        <v>74.145088911716741</v>
      </c>
      <c r="AX10" s="406">
        <f t="shared" si="5"/>
        <v>1.3531010342091501</v>
      </c>
      <c r="AZ10" s="59">
        <f t="shared" si="9"/>
        <v>15.252321105072465</v>
      </c>
    </row>
    <row r="11" spans="1:52" x14ac:dyDescent="0.2">
      <c r="A11" s="404" t="s">
        <v>456</v>
      </c>
      <c r="B11" s="405">
        <v>4219402</v>
      </c>
      <c r="C11" s="405">
        <v>3829794</v>
      </c>
      <c r="D11" s="405">
        <v>3447055</v>
      </c>
      <c r="E11" s="405">
        <v>232964</v>
      </c>
      <c r="F11" s="405">
        <v>130838</v>
      </c>
      <c r="G11" s="405">
        <v>781</v>
      </c>
      <c r="H11" s="405">
        <v>805</v>
      </c>
      <c r="I11" s="405">
        <v>5365</v>
      </c>
      <c r="J11" s="405">
        <v>5286125</v>
      </c>
      <c r="K11" s="405">
        <v>3835494</v>
      </c>
      <c r="L11" s="405">
        <v>3583823</v>
      </c>
      <c r="M11" s="405">
        <v>747315</v>
      </c>
      <c r="N11" s="405">
        <v>629031</v>
      </c>
      <c r="O11" s="405">
        <v>23752</v>
      </c>
      <c r="P11" s="405">
        <v>8289</v>
      </c>
      <c r="Q11" s="405">
        <v>14560</v>
      </c>
      <c r="R11" s="405">
        <v>-1066723</v>
      </c>
      <c r="S11" s="405">
        <v>-5700</v>
      </c>
      <c r="T11" s="405">
        <v>-136768</v>
      </c>
      <c r="U11" s="405">
        <v>-514351</v>
      </c>
      <c r="V11" s="405">
        <v>-498193</v>
      </c>
      <c r="W11" s="405">
        <v>-22971</v>
      </c>
      <c r="X11" s="405">
        <v>-7484</v>
      </c>
      <c r="Y11" s="405">
        <v>-9195</v>
      </c>
      <c r="Z11" s="402"/>
      <c r="AA11" s="247">
        <f t="shared" si="10"/>
        <v>1999</v>
      </c>
      <c r="AB11" s="135">
        <f t="shared" ref="AB11:AQ11" si="15">SUM(B76:B87)/1000</f>
        <v>136361.81599999999</v>
      </c>
      <c r="AC11" s="135">
        <f t="shared" si="15"/>
        <v>128063.651</v>
      </c>
      <c r="AD11" s="135">
        <f t="shared" si="15"/>
        <v>120262.01300000001</v>
      </c>
      <c r="AE11" s="135">
        <f t="shared" si="15"/>
        <v>5484.223</v>
      </c>
      <c r="AF11" s="135">
        <f t="shared" si="15"/>
        <v>2123.6979999999999</v>
      </c>
      <c r="AG11" s="135">
        <f t="shared" si="15"/>
        <v>126.345</v>
      </c>
      <c r="AH11" s="135">
        <f t="shared" si="15"/>
        <v>65.926000000000002</v>
      </c>
      <c r="AI11" s="135">
        <f t="shared" si="15"/>
        <v>132.77699999999999</v>
      </c>
      <c r="AJ11" s="135">
        <f t="shared" si="15"/>
        <v>141974.764</v>
      </c>
      <c r="AK11" s="135">
        <f t="shared" si="15"/>
        <v>111703.965</v>
      </c>
      <c r="AL11" s="135">
        <f t="shared" si="15"/>
        <v>105267.315</v>
      </c>
      <c r="AM11" s="135">
        <f t="shared" si="15"/>
        <v>13225.919</v>
      </c>
      <c r="AN11" s="135">
        <f t="shared" si="15"/>
        <v>15128.581</v>
      </c>
      <c r="AO11" s="135">
        <f t="shared" si="15"/>
        <v>1921.0619999999999</v>
      </c>
      <c r="AP11" s="135">
        <f t="shared" si="15"/>
        <v>412.24599999999998</v>
      </c>
      <c r="AQ11" s="135">
        <f t="shared" si="15"/>
        <v>426.14699999999999</v>
      </c>
      <c r="AR11" s="65">
        <f t="shared" si="8"/>
        <v>2000</v>
      </c>
      <c r="AS11" s="406">
        <f t="shared" si="0"/>
        <v>80.725679561273623</v>
      </c>
      <c r="AT11" s="406">
        <f t="shared" si="1"/>
        <v>0.90528775504835068</v>
      </c>
      <c r="AU11" s="406">
        <f t="shared" si="2"/>
        <v>88.730600803920112</v>
      </c>
      <c r="AV11" s="406">
        <f t="shared" si="3"/>
        <v>0.12255664384633691</v>
      </c>
      <c r="AW11" s="406">
        <f t="shared" si="4"/>
        <v>73.103301879446249</v>
      </c>
      <c r="AX11" s="406">
        <f t="shared" si="5"/>
        <v>1.6506132831887967</v>
      </c>
      <c r="AZ11" s="59">
        <f t="shared" si="9"/>
        <v>15.204891368870948</v>
      </c>
    </row>
    <row r="12" spans="1:52" x14ac:dyDescent="0.2">
      <c r="A12" s="404" t="s">
        <v>457</v>
      </c>
      <c r="B12" s="405">
        <v>4446892</v>
      </c>
      <c r="C12" s="405">
        <v>4100623</v>
      </c>
      <c r="D12" s="405">
        <v>3683573</v>
      </c>
      <c r="E12" s="405">
        <v>210412</v>
      </c>
      <c r="F12" s="405">
        <v>116798</v>
      </c>
      <c r="G12" s="405">
        <v>817</v>
      </c>
      <c r="H12" s="405">
        <v>942</v>
      </c>
      <c r="I12" s="405">
        <v>4863</v>
      </c>
      <c r="J12" s="405">
        <v>5502726</v>
      </c>
      <c r="K12" s="405">
        <v>4040194</v>
      </c>
      <c r="L12" s="405">
        <v>3709371</v>
      </c>
      <c r="M12" s="405">
        <v>674310</v>
      </c>
      <c r="N12" s="405">
        <v>712835</v>
      </c>
      <c r="O12" s="405">
        <v>24879</v>
      </c>
      <c r="P12" s="405">
        <v>12680</v>
      </c>
      <c r="Q12" s="405">
        <v>18625</v>
      </c>
      <c r="R12" s="405">
        <v>-1055834</v>
      </c>
      <c r="S12" s="405">
        <v>60429</v>
      </c>
      <c r="T12" s="405">
        <v>-25798</v>
      </c>
      <c r="U12" s="405">
        <v>-463898</v>
      </c>
      <c r="V12" s="405">
        <v>-596037</v>
      </c>
      <c r="W12" s="405">
        <v>-24062</v>
      </c>
      <c r="X12" s="405">
        <v>-11738</v>
      </c>
      <c r="Y12" s="405">
        <v>-13762</v>
      </c>
      <c r="Z12" s="402"/>
      <c r="AA12" s="247">
        <f t="shared" si="10"/>
        <v>2000</v>
      </c>
      <c r="AB12" s="135">
        <f t="shared" ref="AB12:AQ12" si="16">SUM(B88:B99)/1000</f>
        <v>166120.73699999999</v>
      </c>
      <c r="AC12" s="135">
        <f t="shared" si="16"/>
        <v>157397.79300000001</v>
      </c>
      <c r="AD12" s="135">
        <f t="shared" si="16"/>
        <v>147399.92800000001</v>
      </c>
      <c r="AE12" s="135">
        <f t="shared" si="16"/>
        <v>5744.2209999999995</v>
      </c>
      <c r="AF12" s="135">
        <f t="shared" si="16"/>
        <v>2158.3820000000001</v>
      </c>
      <c r="AG12" s="135">
        <f t="shared" si="16"/>
        <v>203.59200000000001</v>
      </c>
      <c r="AH12" s="135">
        <f t="shared" si="16"/>
        <v>41.62</v>
      </c>
      <c r="AI12" s="135">
        <f t="shared" si="16"/>
        <v>102.386</v>
      </c>
      <c r="AJ12" s="135">
        <f t="shared" si="16"/>
        <v>174457.823</v>
      </c>
      <c r="AK12" s="135">
        <f t="shared" si="16"/>
        <v>136467.413</v>
      </c>
      <c r="AL12" s="135">
        <f t="shared" si="16"/>
        <v>127534.429</v>
      </c>
      <c r="AM12" s="135">
        <f t="shared" si="16"/>
        <v>15374.759</v>
      </c>
      <c r="AN12" s="135">
        <f t="shared" si="16"/>
        <v>20271.375</v>
      </c>
      <c r="AO12" s="135">
        <f t="shared" si="16"/>
        <v>2879.6239999999998</v>
      </c>
      <c r="AP12" s="135">
        <f t="shared" si="16"/>
        <v>504.00599999999997</v>
      </c>
      <c r="AQ12" s="135">
        <f t="shared" si="16"/>
        <v>484.755</v>
      </c>
      <c r="AR12" s="65">
        <f t="shared" si="8"/>
        <v>2001</v>
      </c>
      <c r="AS12" s="406">
        <f t="shared" si="0"/>
        <v>77.735251113202253</v>
      </c>
      <c r="AT12" s="406">
        <f t="shared" si="1"/>
        <v>1.3170400031002258</v>
      </c>
      <c r="AU12" s="406">
        <f t="shared" si="2"/>
        <v>88.527921885345393</v>
      </c>
      <c r="AV12" s="406">
        <f t="shared" si="3"/>
        <v>0.17746723380621882</v>
      </c>
      <c r="AW12" s="406">
        <f t="shared" si="4"/>
        <v>67.558922892630846</v>
      </c>
      <c r="AX12" s="406">
        <f t="shared" si="5"/>
        <v>2.3915346093373921</v>
      </c>
      <c r="AZ12" s="59">
        <f t="shared" si="9"/>
        <v>14.144092105780185</v>
      </c>
    </row>
    <row r="13" spans="1:52" x14ac:dyDescent="0.2">
      <c r="A13" s="404" t="s">
        <v>458</v>
      </c>
      <c r="B13" s="405">
        <v>4923708</v>
      </c>
      <c r="C13" s="405">
        <v>4558737</v>
      </c>
      <c r="D13" s="405">
        <v>4118975</v>
      </c>
      <c r="E13" s="405">
        <v>197967</v>
      </c>
      <c r="F13" s="405">
        <v>141815</v>
      </c>
      <c r="G13" s="405">
        <v>6131</v>
      </c>
      <c r="H13" s="405">
        <v>1890</v>
      </c>
      <c r="I13" s="405">
        <v>4073</v>
      </c>
      <c r="J13" s="405">
        <v>5705325</v>
      </c>
      <c r="K13" s="405">
        <v>4290229</v>
      </c>
      <c r="L13" s="405">
        <v>3989267</v>
      </c>
      <c r="M13" s="405">
        <v>607600</v>
      </c>
      <c r="N13" s="405">
        <v>718812</v>
      </c>
      <c r="O13" s="405">
        <v>27905</v>
      </c>
      <c r="P13" s="405">
        <v>7641</v>
      </c>
      <c r="Q13" s="405">
        <v>31700</v>
      </c>
      <c r="R13" s="405">
        <v>-781617</v>
      </c>
      <c r="S13" s="405">
        <v>268508</v>
      </c>
      <c r="T13" s="405">
        <v>129708</v>
      </c>
      <c r="U13" s="405">
        <v>-409633</v>
      </c>
      <c r="V13" s="405">
        <v>-576997</v>
      </c>
      <c r="W13" s="405">
        <v>-21774</v>
      </c>
      <c r="X13" s="405">
        <v>-5751</v>
      </c>
      <c r="Y13" s="405">
        <v>-27627</v>
      </c>
      <c r="Z13" s="402"/>
      <c r="AA13" s="247">
        <f t="shared" si="10"/>
        <v>2001</v>
      </c>
      <c r="AB13" s="135">
        <f t="shared" ref="AB13:AQ13" si="17">SUM(B100:B111)/1000</f>
        <v>158779.73300000001</v>
      </c>
      <c r="AC13" s="135">
        <f t="shared" si="17"/>
        <v>150400.95499999999</v>
      </c>
      <c r="AD13" s="135">
        <f t="shared" si="17"/>
        <v>140564.39799999999</v>
      </c>
      <c r="AE13" s="135">
        <f t="shared" si="17"/>
        <v>5420.1719999999996</v>
      </c>
      <c r="AF13" s="135">
        <f t="shared" si="17"/>
        <v>2222.645</v>
      </c>
      <c r="AG13" s="135">
        <f t="shared" si="17"/>
        <v>281.78199999999998</v>
      </c>
      <c r="AH13" s="135">
        <f t="shared" si="17"/>
        <v>103.78</v>
      </c>
      <c r="AI13" s="135">
        <f t="shared" si="17"/>
        <v>108.209</v>
      </c>
      <c r="AJ13" s="135">
        <f t="shared" si="17"/>
        <v>168396.43400000001</v>
      </c>
      <c r="AK13" s="135">
        <f t="shared" si="17"/>
        <v>123568.81</v>
      </c>
      <c r="AL13" s="135">
        <f t="shared" si="17"/>
        <v>113766.817</v>
      </c>
      <c r="AM13" s="135">
        <f t="shared" si="17"/>
        <v>16884.823</v>
      </c>
      <c r="AN13" s="135">
        <f t="shared" si="17"/>
        <v>25344.723999999998</v>
      </c>
      <c r="AO13" s="135">
        <f t="shared" si="17"/>
        <v>4027.259</v>
      </c>
      <c r="AP13" s="135">
        <f t="shared" si="17"/>
        <v>608.34699999999998</v>
      </c>
      <c r="AQ13" s="135">
        <f t="shared" si="17"/>
        <v>613.25900000000001</v>
      </c>
      <c r="AR13" s="65">
        <f t="shared" si="8"/>
        <v>2002</v>
      </c>
      <c r="AS13" s="406">
        <f t="shared" si="0"/>
        <v>75.352022052058203</v>
      </c>
      <c r="AT13" s="406">
        <f t="shared" si="1"/>
        <v>2.1012379263391261</v>
      </c>
      <c r="AU13" s="406">
        <f t="shared" si="2"/>
        <v>88.1100279559912</v>
      </c>
      <c r="AV13" s="406">
        <f t="shared" si="3"/>
        <v>0.40604428623427918</v>
      </c>
      <c r="AW13" s="406">
        <f t="shared" si="4"/>
        <v>63.171330230898072</v>
      </c>
      <c r="AX13" s="406">
        <f t="shared" si="5"/>
        <v>3.7197221520708501</v>
      </c>
      <c r="AZ13" s="59">
        <f t="shared" si="9"/>
        <v>14.292108793322498</v>
      </c>
    </row>
    <row r="14" spans="1:52" x14ac:dyDescent="0.2">
      <c r="A14" s="404" t="s">
        <v>459</v>
      </c>
      <c r="B14" s="405">
        <v>4649174</v>
      </c>
      <c r="C14" s="405">
        <v>4347419</v>
      </c>
      <c r="D14" s="405">
        <v>3942707</v>
      </c>
      <c r="E14" s="405">
        <v>191477</v>
      </c>
      <c r="F14" s="405">
        <v>91546</v>
      </c>
      <c r="G14" s="405">
        <v>1240</v>
      </c>
      <c r="H14" s="405">
        <v>3092</v>
      </c>
      <c r="I14" s="405">
        <v>5957</v>
      </c>
      <c r="J14" s="405">
        <v>5732150</v>
      </c>
      <c r="K14" s="405">
        <v>4311661</v>
      </c>
      <c r="L14" s="405">
        <v>3967871</v>
      </c>
      <c r="M14" s="405">
        <v>627218</v>
      </c>
      <c r="N14" s="405">
        <v>698577</v>
      </c>
      <c r="O14" s="405">
        <v>27477</v>
      </c>
      <c r="P14" s="405">
        <v>11276</v>
      </c>
      <c r="Q14" s="405">
        <v>34705</v>
      </c>
      <c r="R14" s="405">
        <v>-1082976</v>
      </c>
      <c r="S14" s="405">
        <v>35758</v>
      </c>
      <c r="T14" s="405">
        <v>-25164</v>
      </c>
      <c r="U14" s="405">
        <v>-435741</v>
      </c>
      <c r="V14" s="405">
        <v>-607031</v>
      </c>
      <c r="W14" s="405">
        <v>-26237</v>
      </c>
      <c r="X14" s="405">
        <v>-8184</v>
      </c>
      <c r="Y14" s="405">
        <v>-28748</v>
      </c>
      <c r="Z14" s="402"/>
      <c r="AA14" s="247">
        <f t="shared" si="10"/>
        <v>2002</v>
      </c>
      <c r="AB14" s="135">
        <f t="shared" ref="AB14:AQ14" si="18">SUM(B112:B123)/1000</f>
        <v>161045.98000000001</v>
      </c>
      <c r="AC14" s="135">
        <f t="shared" si="18"/>
        <v>151549.01500000001</v>
      </c>
      <c r="AD14" s="135">
        <f t="shared" si="18"/>
        <v>141897.658</v>
      </c>
      <c r="AE14" s="135">
        <f t="shared" si="18"/>
        <v>5636.2340000000004</v>
      </c>
      <c r="AF14" s="135">
        <f t="shared" si="18"/>
        <v>3309.8609999999999</v>
      </c>
      <c r="AG14" s="135">
        <f t="shared" si="18"/>
        <v>653.91800000000001</v>
      </c>
      <c r="AH14" s="135">
        <f t="shared" si="18"/>
        <v>117.212</v>
      </c>
      <c r="AI14" s="135">
        <f t="shared" si="18"/>
        <v>189.21199999999999</v>
      </c>
      <c r="AJ14" s="135">
        <f t="shared" si="18"/>
        <v>168678.889</v>
      </c>
      <c r="AK14" s="135">
        <f t="shared" si="18"/>
        <v>117754.912</v>
      </c>
      <c r="AL14" s="135">
        <f t="shared" si="18"/>
        <v>106556.698</v>
      </c>
      <c r="AM14" s="135">
        <f t="shared" si="18"/>
        <v>17209.491999999998</v>
      </c>
      <c r="AN14" s="135">
        <f t="shared" si="18"/>
        <v>31359.562999999998</v>
      </c>
      <c r="AO14" s="135">
        <f t="shared" si="18"/>
        <v>6274.3860000000004</v>
      </c>
      <c r="AP14" s="135">
        <f t="shared" si="18"/>
        <v>400.60700000000003</v>
      </c>
      <c r="AQ14" s="135">
        <f t="shared" si="18"/>
        <v>600.221</v>
      </c>
      <c r="AR14" s="65">
        <f t="shared" si="8"/>
        <v>2003</v>
      </c>
      <c r="AS14" s="406">
        <f t="shared" si="0"/>
        <v>74.454190284948695</v>
      </c>
      <c r="AT14" s="406">
        <f t="shared" si="1"/>
        <v>3.0941207998704963</v>
      </c>
      <c r="AU14" s="406">
        <f t="shared" si="2"/>
        <v>87.574485133610608</v>
      </c>
      <c r="AV14" s="406">
        <f t="shared" si="3"/>
        <v>0.59136558613187462</v>
      </c>
      <c r="AW14" s="406">
        <f t="shared" si="4"/>
        <v>61.778512175295219</v>
      </c>
      <c r="AX14" s="406">
        <f t="shared" si="5"/>
        <v>5.5120633722390791</v>
      </c>
      <c r="AZ14" s="59">
        <f t="shared" si="9"/>
        <v>9.5950654363391141</v>
      </c>
    </row>
    <row r="15" spans="1:52" x14ac:dyDescent="0.2">
      <c r="A15" s="404" t="s">
        <v>460</v>
      </c>
      <c r="B15" s="405">
        <v>4679050</v>
      </c>
      <c r="C15" s="405">
        <v>4328766</v>
      </c>
      <c r="D15" s="405">
        <v>3952624</v>
      </c>
      <c r="E15" s="405">
        <v>207435</v>
      </c>
      <c r="F15" s="405">
        <v>120112</v>
      </c>
      <c r="G15" s="405">
        <v>1876</v>
      </c>
      <c r="H15" s="405">
        <v>660</v>
      </c>
      <c r="I15" s="405">
        <v>5304</v>
      </c>
      <c r="J15" s="405">
        <v>5898692</v>
      </c>
      <c r="K15" s="405">
        <v>4265688</v>
      </c>
      <c r="L15" s="405">
        <v>3878419</v>
      </c>
      <c r="M15" s="405">
        <v>798338</v>
      </c>
      <c r="N15" s="405">
        <v>722996</v>
      </c>
      <c r="O15" s="405">
        <v>28414</v>
      </c>
      <c r="P15" s="405">
        <v>10836</v>
      </c>
      <c r="Q15" s="405">
        <v>28988</v>
      </c>
      <c r="R15" s="405">
        <v>-1219642</v>
      </c>
      <c r="S15" s="405">
        <v>63078</v>
      </c>
      <c r="T15" s="405">
        <v>74205</v>
      </c>
      <c r="U15" s="405">
        <v>-590903</v>
      </c>
      <c r="V15" s="405">
        <v>-602884</v>
      </c>
      <c r="W15" s="405">
        <v>-26538</v>
      </c>
      <c r="X15" s="405">
        <v>-10176</v>
      </c>
      <c r="Y15" s="405">
        <v>-23684</v>
      </c>
      <c r="Z15" s="402"/>
      <c r="AA15" s="247">
        <f t="shared" si="10"/>
        <v>2003</v>
      </c>
      <c r="AB15" s="135">
        <f t="shared" ref="AB15:AQ15" si="19">SUM(B124:B135)/1000</f>
        <v>164766.43599999999</v>
      </c>
      <c r="AC15" s="135">
        <f t="shared" si="19"/>
        <v>154238.538</v>
      </c>
      <c r="AD15" s="135">
        <f t="shared" si="19"/>
        <v>144293.35800000001</v>
      </c>
      <c r="AE15" s="135">
        <f t="shared" si="19"/>
        <v>6222.4179999999997</v>
      </c>
      <c r="AF15" s="135">
        <f t="shared" si="19"/>
        <v>3683.0880000000002</v>
      </c>
      <c r="AG15" s="135">
        <f t="shared" si="19"/>
        <v>974.37199999999996</v>
      </c>
      <c r="AH15" s="135">
        <f t="shared" si="19"/>
        <v>178.16499999999999</v>
      </c>
      <c r="AI15" s="135">
        <f t="shared" si="19"/>
        <v>211.59200000000001</v>
      </c>
      <c r="AJ15" s="135">
        <f t="shared" si="19"/>
        <v>170545.84400000001</v>
      </c>
      <c r="AK15" s="135">
        <f t="shared" si="19"/>
        <v>117484.98699999999</v>
      </c>
      <c r="AL15" s="135">
        <f t="shared" si="19"/>
        <v>105360.685</v>
      </c>
      <c r="AM15" s="135">
        <f t="shared" si="19"/>
        <v>18687.418000000001</v>
      </c>
      <c r="AN15" s="135">
        <f t="shared" si="19"/>
        <v>31853.786</v>
      </c>
      <c r="AO15" s="135">
        <f t="shared" si="19"/>
        <v>9400.5949999999993</v>
      </c>
      <c r="AP15" s="135">
        <f t="shared" si="19"/>
        <v>391.255</v>
      </c>
      <c r="AQ15" s="135">
        <f t="shared" si="19"/>
        <v>711.15800000000002</v>
      </c>
      <c r="AR15" s="65">
        <f t="shared" si="8"/>
        <v>2004</v>
      </c>
      <c r="AS15" s="406">
        <f t="shared" si="0"/>
        <v>71.554789110825794</v>
      </c>
      <c r="AT15" s="406">
        <f t="shared" si="1"/>
        <v>3.9916396585585296</v>
      </c>
      <c r="AU15" s="406">
        <f t="shared" si="2"/>
        <v>87.512368379639952</v>
      </c>
      <c r="AV15" s="406">
        <f t="shared" si="3"/>
        <v>0.52463807501073623</v>
      </c>
      <c r="AW15" s="406">
        <f t="shared" si="4"/>
        <v>56.311624899372312</v>
      </c>
      <c r="AX15" s="406">
        <f t="shared" si="5"/>
        <v>7.3034248340625076</v>
      </c>
      <c r="AZ15" s="59">
        <f t="shared" si="9"/>
        <v>9.6478501024249468</v>
      </c>
    </row>
    <row r="16" spans="1:52" x14ac:dyDescent="0.2">
      <c r="A16" s="404" t="s">
        <v>316</v>
      </c>
      <c r="B16" s="405">
        <v>4089070</v>
      </c>
      <c r="C16" s="405">
        <v>3771940</v>
      </c>
      <c r="D16" s="405">
        <v>3415987</v>
      </c>
      <c r="E16" s="405">
        <v>183634</v>
      </c>
      <c r="F16" s="405">
        <v>118066</v>
      </c>
      <c r="G16" s="405">
        <v>2096</v>
      </c>
      <c r="H16" s="405">
        <v>1687</v>
      </c>
      <c r="I16" s="405">
        <v>4562</v>
      </c>
      <c r="J16" s="405">
        <v>5552008</v>
      </c>
      <c r="K16" s="405">
        <v>4225447</v>
      </c>
      <c r="L16" s="405">
        <v>3884517</v>
      </c>
      <c r="M16" s="405">
        <v>593837</v>
      </c>
      <c r="N16" s="405">
        <v>644057</v>
      </c>
      <c r="O16" s="405">
        <v>27511</v>
      </c>
      <c r="P16" s="405">
        <v>10924</v>
      </c>
      <c r="Q16" s="405">
        <v>31510</v>
      </c>
      <c r="R16" s="405">
        <v>-1462938</v>
      </c>
      <c r="S16" s="405">
        <v>-453507</v>
      </c>
      <c r="T16" s="405">
        <v>-468530</v>
      </c>
      <c r="U16" s="405">
        <v>-410203</v>
      </c>
      <c r="V16" s="405">
        <v>-525991</v>
      </c>
      <c r="W16" s="405">
        <v>-25415</v>
      </c>
      <c r="X16" s="405">
        <v>-9237</v>
      </c>
      <c r="Y16" s="405">
        <v>-26948</v>
      </c>
      <c r="Z16" s="402"/>
      <c r="AA16" s="247">
        <f t="shared" si="10"/>
        <v>2004</v>
      </c>
      <c r="AB16" s="135">
        <f t="shared" ref="AB16:AQ16" si="20">SUM(B136:B147)/1000</f>
        <v>187998.55499999999</v>
      </c>
      <c r="AC16" s="135">
        <f t="shared" si="20"/>
        <v>176472.02</v>
      </c>
      <c r="AD16" s="135">
        <f t="shared" si="20"/>
        <v>164521.98800000001</v>
      </c>
      <c r="AE16" s="135">
        <f t="shared" si="20"/>
        <v>6834.924</v>
      </c>
      <c r="AF16" s="135">
        <f t="shared" si="20"/>
        <v>3941.5360000000001</v>
      </c>
      <c r="AG16" s="135">
        <f t="shared" si="20"/>
        <v>986.31200000000001</v>
      </c>
      <c r="AH16" s="135">
        <f t="shared" si="20"/>
        <v>169.65100000000001</v>
      </c>
      <c r="AI16" s="135">
        <f t="shared" si="20"/>
        <v>290.96699999999998</v>
      </c>
      <c r="AJ16" s="135">
        <f t="shared" si="20"/>
        <v>196809.652</v>
      </c>
      <c r="AK16" s="135">
        <f t="shared" si="20"/>
        <v>127368.814</v>
      </c>
      <c r="AL16" s="135">
        <f t="shared" si="20"/>
        <v>110826.713</v>
      </c>
      <c r="AM16" s="135">
        <f t="shared" si="20"/>
        <v>21848.787</v>
      </c>
      <c r="AN16" s="135">
        <f t="shared" si="20"/>
        <v>44400.404999999999</v>
      </c>
      <c r="AO16" s="135">
        <f t="shared" si="20"/>
        <v>14373.844999999999</v>
      </c>
      <c r="AP16" s="135">
        <f t="shared" si="20"/>
        <v>505.15100000000001</v>
      </c>
      <c r="AQ16" s="135">
        <f t="shared" si="20"/>
        <v>690.92200000000003</v>
      </c>
      <c r="AR16" s="65">
        <f t="shared" si="8"/>
        <v>2005</v>
      </c>
      <c r="AS16" s="406">
        <f t="shared" si="0"/>
        <v>69.282984611012949</v>
      </c>
      <c r="AT16" s="406">
        <f t="shared" si="1"/>
        <v>4.3187223504899119</v>
      </c>
      <c r="AU16" s="406">
        <f t="shared" si="2"/>
        <v>85.683754463995726</v>
      </c>
      <c r="AV16" s="406">
        <f t="shared" si="3"/>
        <v>0.53005383541456608</v>
      </c>
      <c r="AW16" s="406">
        <f t="shared" si="4"/>
        <v>53.443146389195697</v>
      </c>
      <c r="AX16" s="406">
        <f t="shared" si="5"/>
        <v>7.9778125574030838</v>
      </c>
      <c r="AZ16" s="59">
        <f t="shared" si="9"/>
        <v>14.573324668056355</v>
      </c>
    </row>
    <row r="17" spans="1:52" x14ac:dyDescent="0.2">
      <c r="A17" s="404" t="s">
        <v>317</v>
      </c>
      <c r="B17" s="405">
        <v>4531315</v>
      </c>
      <c r="C17" s="405">
        <v>4234274</v>
      </c>
      <c r="D17" s="405">
        <v>3895192</v>
      </c>
      <c r="E17" s="405">
        <v>189358</v>
      </c>
      <c r="F17" s="405">
        <v>93028</v>
      </c>
      <c r="G17" s="405">
        <v>2263</v>
      </c>
      <c r="H17" s="405">
        <v>1221</v>
      </c>
      <c r="I17" s="405">
        <v>4671</v>
      </c>
      <c r="J17" s="405">
        <v>6035607</v>
      </c>
      <c r="K17" s="405">
        <v>4571362</v>
      </c>
      <c r="L17" s="405">
        <v>4261086</v>
      </c>
      <c r="M17" s="405">
        <v>714122</v>
      </c>
      <c r="N17" s="405">
        <v>656317</v>
      </c>
      <c r="O17" s="405">
        <v>30092</v>
      </c>
      <c r="P17" s="405">
        <v>11107</v>
      </c>
      <c r="Q17" s="405">
        <v>28234</v>
      </c>
      <c r="R17" s="405">
        <v>-1504292</v>
      </c>
      <c r="S17" s="405">
        <v>-337088</v>
      </c>
      <c r="T17" s="405">
        <v>-365894</v>
      </c>
      <c r="U17" s="405">
        <v>-524764</v>
      </c>
      <c r="V17" s="405">
        <v>-563289</v>
      </c>
      <c r="W17" s="405">
        <v>-27829</v>
      </c>
      <c r="X17" s="405">
        <v>-9886</v>
      </c>
      <c r="Y17" s="405">
        <v>-23563</v>
      </c>
      <c r="Z17" s="402"/>
      <c r="AA17" s="247">
        <f t="shared" si="10"/>
        <v>2005</v>
      </c>
      <c r="AB17" s="135">
        <f t="shared" ref="AB17:AQ17" si="21">SUM(B148:B159)/1000</f>
        <v>214232.95600000001</v>
      </c>
      <c r="AC17" s="135">
        <f t="shared" si="21"/>
        <v>199234.17300000001</v>
      </c>
      <c r="AD17" s="135">
        <f t="shared" si="21"/>
        <v>183562.84</v>
      </c>
      <c r="AE17" s="135">
        <f t="shared" si="21"/>
        <v>9205.7970000000005</v>
      </c>
      <c r="AF17" s="135">
        <f t="shared" si="21"/>
        <v>4778.9970000000003</v>
      </c>
      <c r="AG17" s="135">
        <f t="shared" si="21"/>
        <v>1135.55</v>
      </c>
      <c r="AH17" s="135">
        <f t="shared" si="21"/>
        <v>342.17099999999999</v>
      </c>
      <c r="AI17" s="135">
        <f t="shared" si="21"/>
        <v>364.00200000000001</v>
      </c>
      <c r="AJ17" s="135">
        <f t="shared" si="21"/>
        <v>221819.52600000001</v>
      </c>
      <c r="AK17" s="135">
        <f t="shared" si="21"/>
        <v>137980.503</v>
      </c>
      <c r="AL17" s="135">
        <f t="shared" si="21"/>
        <v>118547.334</v>
      </c>
      <c r="AM17" s="135">
        <f t="shared" si="21"/>
        <v>26075.893</v>
      </c>
      <c r="AN17" s="135">
        <f t="shared" si="21"/>
        <v>53654.33</v>
      </c>
      <c r="AO17" s="135">
        <f t="shared" si="21"/>
        <v>17696.346000000001</v>
      </c>
      <c r="AP17" s="135">
        <f t="shared" si="21"/>
        <v>571.04499999999996</v>
      </c>
      <c r="AQ17" s="135">
        <f t="shared" si="21"/>
        <v>1195.3150000000001</v>
      </c>
      <c r="AR17" s="65">
        <f t="shared" si="8"/>
        <v>2006</v>
      </c>
      <c r="AS17" s="406">
        <f t="shared" si="0"/>
        <v>67.612956292945952</v>
      </c>
      <c r="AT17" s="406">
        <f t="shared" si="1"/>
        <v>5.1634879806435423</v>
      </c>
      <c r="AU17" s="406">
        <f t="shared" si="2"/>
        <v>84.745126324704643</v>
      </c>
      <c r="AV17" s="406">
        <f t="shared" si="3"/>
        <v>0.67544704505601894</v>
      </c>
      <c r="AW17" s="406">
        <f t="shared" si="4"/>
        <v>50.891142578313556</v>
      </c>
      <c r="AX17" s="406">
        <f t="shared" si="5"/>
        <v>9.5440296358698724</v>
      </c>
      <c r="AZ17" s="59">
        <f t="shared" si="9"/>
        <v>15.583942582889351</v>
      </c>
    </row>
    <row r="18" spans="1:52" x14ac:dyDescent="0.2">
      <c r="A18" s="404" t="s">
        <v>318</v>
      </c>
      <c r="B18" s="405">
        <v>5155533</v>
      </c>
      <c r="C18" s="405">
        <v>4773422</v>
      </c>
      <c r="D18" s="405">
        <v>4373030</v>
      </c>
      <c r="E18" s="405">
        <v>226439</v>
      </c>
      <c r="F18" s="405">
        <v>134265</v>
      </c>
      <c r="G18" s="405">
        <v>10057</v>
      </c>
      <c r="H18" s="405">
        <v>511</v>
      </c>
      <c r="I18" s="405">
        <v>4237</v>
      </c>
      <c r="J18" s="405">
        <v>6485486</v>
      </c>
      <c r="K18" s="405">
        <v>4838586</v>
      </c>
      <c r="L18" s="405">
        <v>4462955</v>
      </c>
      <c r="M18" s="405">
        <v>833691</v>
      </c>
      <c r="N18" s="405">
        <v>709844</v>
      </c>
      <c r="O18" s="405">
        <v>27272</v>
      </c>
      <c r="P18" s="405">
        <v>16264</v>
      </c>
      <c r="Q18" s="405">
        <v>21849</v>
      </c>
      <c r="R18" s="405">
        <v>-1329953</v>
      </c>
      <c r="S18" s="405">
        <v>-65164</v>
      </c>
      <c r="T18" s="405">
        <v>-89925</v>
      </c>
      <c r="U18" s="405">
        <v>-607252</v>
      </c>
      <c r="V18" s="405">
        <v>-575579</v>
      </c>
      <c r="W18" s="405">
        <v>-17215</v>
      </c>
      <c r="X18" s="405">
        <v>-15753</v>
      </c>
      <c r="Y18" s="405">
        <v>-17612</v>
      </c>
      <c r="Z18" s="402"/>
      <c r="AA18" s="247">
        <f t="shared" si="10"/>
        <v>2006</v>
      </c>
      <c r="AB18" s="135">
        <f t="shared" ref="AB18:AQ18" si="22">SUM(B160:B171)/1000</f>
        <v>249925.144</v>
      </c>
      <c r="AC18" s="135">
        <f t="shared" si="22"/>
        <v>231237.94</v>
      </c>
      <c r="AD18" s="135">
        <f t="shared" si="22"/>
        <v>211799.37899999999</v>
      </c>
      <c r="AE18" s="135">
        <f t="shared" si="22"/>
        <v>11045.048000000001</v>
      </c>
      <c r="AF18" s="135">
        <f t="shared" si="22"/>
        <v>6385.5460000000003</v>
      </c>
      <c r="AG18" s="135">
        <f t="shared" si="22"/>
        <v>1688.1120000000001</v>
      </c>
      <c r="AH18" s="135">
        <f t="shared" si="22"/>
        <v>460.18099999999998</v>
      </c>
      <c r="AI18" s="135">
        <f t="shared" si="22"/>
        <v>468.96699999999998</v>
      </c>
      <c r="AJ18" s="135">
        <f t="shared" si="22"/>
        <v>256058.35200000001</v>
      </c>
      <c r="AK18" s="135">
        <f t="shared" si="22"/>
        <v>153177.859</v>
      </c>
      <c r="AL18" s="135">
        <f t="shared" si="22"/>
        <v>130311.02099999999</v>
      </c>
      <c r="AM18" s="135">
        <f t="shared" si="22"/>
        <v>29152.2</v>
      </c>
      <c r="AN18" s="135">
        <f t="shared" si="22"/>
        <v>68893.351999999999</v>
      </c>
      <c r="AO18" s="135">
        <f t="shared" si="22"/>
        <v>24438.285</v>
      </c>
      <c r="AP18" s="135">
        <f t="shared" si="22"/>
        <v>835.49300000000005</v>
      </c>
      <c r="AQ18" s="135">
        <f t="shared" si="22"/>
        <v>1246.047</v>
      </c>
      <c r="AR18" s="65">
        <f t="shared" si="8"/>
        <v>2007</v>
      </c>
      <c r="AS18" s="406">
        <f t="shared" si="0"/>
        <v>65.473120637970624</v>
      </c>
      <c r="AT18" s="406">
        <f t="shared" si="1"/>
        <v>5.7128234559548376</v>
      </c>
      <c r="AU18" s="406">
        <f t="shared" si="2"/>
        <v>82.071908022306943</v>
      </c>
      <c r="AV18" s="406">
        <f t="shared" si="3"/>
        <v>0.69713795859478411</v>
      </c>
      <c r="AW18" s="406">
        <f t="shared" si="4"/>
        <v>49.467390116999475</v>
      </c>
      <c r="AX18" s="406">
        <f t="shared" si="5"/>
        <v>10.549303892136908</v>
      </c>
      <c r="AZ18" s="59">
        <f t="shared" si="9"/>
        <v>14.476696451420285</v>
      </c>
    </row>
    <row r="19" spans="1:52" x14ac:dyDescent="0.2">
      <c r="A19" s="404" t="s">
        <v>319</v>
      </c>
      <c r="B19" s="405">
        <v>4655097</v>
      </c>
      <c r="C19" s="405">
        <v>4288301</v>
      </c>
      <c r="D19" s="405">
        <v>3902722</v>
      </c>
      <c r="E19" s="405">
        <v>234610</v>
      </c>
      <c r="F19" s="405">
        <v>110156</v>
      </c>
      <c r="G19" s="405">
        <v>878</v>
      </c>
      <c r="H19" s="405">
        <v>1223</v>
      </c>
      <c r="I19" s="405">
        <v>5694</v>
      </c>
      <c r="J19" s="405">
        <v>6074339</v>
      </c>
      <c r="K19" s="405">
        <v>4521402</v>
      </c>
      <c r="L19" s="405">
        <v>4188996</v>
      </c>
      <c r="M19" s="405">
        <v>733647</v>
      </c>
      <c r="N19" s="405">
        <v>729864</v>
      </c>
      <c r="O19" s="405">
        <v>37584</v>
      </c>
      <c r="P19" s="405">
        <v>10394</v>
      </c>
      <c r="Q19" s="405">
        <v>28560</v>
      </c>
      <c r="R19" s="405">
        <v>-1419242</v>
      </c>
      <c r="S19" s="405">
        <v>-233101</v>
      </c>
      <c r="T19" s="405">
        <v>-286274</v>
      </c>
      <c r="U19" s="405">
        <v>-499037</v>
      </c>
      <c r="V19" s="405">
        <v>-619708</v>
      </c>
      <c r="W19" s="405">
        <v>-36706</v>
      </c>
      <c r="X19" s="405">
        <v>-9171</v>
      </c>
      <c r="Y19" s="405">
        <v>-22866</v>
      </c>
      <c r="Z19" s="402"/>
      <c r="AA19" s="247">
        <f t="shared" si="10"/>
        <v>2007</v>
      </c>
      <c r="AB19" s="135">
        <f t="shared" ref="AB19:AQ19" si="23">SUM(B172:B183)/1000</f>
        <v>271875.31199999998</v>
      </c>
      <c r="AC19" s="135">
        <f t="shared" si="23"/>
        <v>247914.511</v>
      </c>
      <c r="AD19" s="135">
        <f t="shared" si="23"/>
        <v>223133.25599999999</v>
      </c>
      <c r="AE19" s="135">
        <f t="shared" si="23"/>
        <v>14581.576999999999</v>
      </c>
      <c r="AF19" s="135">
        <f t="shared" si="23"/>
        <v>7612.8490000000002</v>
      </c>
      <c r="AG19" s="135">
        <f t="shared" si="23"/>
        <v>1895.346</v>
      </c>
      <c r="AH19" s="135">
        <f t="shared" si="23"/>
        <v>463.83100000000002</v>
      </c>
      <c r="AI19" s="135">
        <f t="shared" si="23"/>
        <v>608.21799999999996</v>
      </c>
      <c r="AJ19" s="135">
        <f t="shared" si="23"/>
        <v>281949.049</v>
      </c>
      <c r="AK19" s="135">
        <f t="shared" si="23"/>
        <v>163357.902</v>
      </c>
      <c r="AL19" s="135">
        <f t="shared" si="23"/>
        <v>139472.83600000001</v>
      </c>
      <c r="AM19" s="135">
        <f t="shared" si="23"/>
        <v>33944.678</v>
      </c>
      <c r="AN19" s="135">
        <f t="shared" si="23"/>
        <v>79451.047000000006</v>
      </c>
      <c r="AO19" s="135">
        <f t="shared" si="23"/>
        <v>29743.662</v>
      </c>
      <c r="AP19" s="135">
        <f t="shared" si="23"/>
        <v>1305.078</v>
      </c>
      <c r="AQ19" s="135">
        <f t="shared" si="23"/>
        <v>1329.4849999999999</v>
      </c>
      <c r="AR19" s="65">
        <f t="shared" si="8"/>
        <v>2008</v>
      </c>
      <c r="AS19" s="406">
        <f t="shared" si="0"/>
        <v>64.148677679151746</v>
      </c>
      <c r="AT19" s="406">
        <f t="shared" si="1"/>
        <v>6.1230648140865709</v>
      </c>
      <c r="AU19" s="406">
        <f t="shared" si="2"/>
        <v>80.153996362941726</v>
      </c>
      <c r="AV19" s="406">
        <f t="shared" si="3"/>
        <v>0.70183935857370949</v>
      </c>
      <c r="AW19" s="406">
        <f t="shared" si="4"/>
        <v>49.038561165384486</v>
      </c>
      <c r="AX19" s="406">
        <f t="shared" si="5"/>
        <v>11.241072764978746</v>
      </c>
      <c r="AZ19" s="59">
        <f t="shared" si="9"/>
        <v>15.692998534304554</v>
      </c>
    </row>
    <row r="20" spans="1:52" x14ac:dyDescent="0.2">
      <c r="A20" s="404" t="s">
        <v>461</v>
      </c>
      <c r="B20" s="405">
        <v>5096665</v>
      </c>
      <c r="C20" s="405">
        <v>4690358</v>
      </c>
      <c r="D20" s="405">
        <v>4250743</v>
      </c>
      <c r="E20" s="405">
        <v>262035</v>
      </c>
      <c r="F20" s="405">
        <v>118676</v>
      </c>
      <c r="G20" s="405">
        <v>1510</v>
      </c>
      <c r="H20" s="405">
        <v>907</v>
      </c>
      <c r="I20" s="405">
        <v>7408</v>
      </c>
      <c r="J20" s="405">
        <v>6607078</v>
      </c>
      <c r="K20" s="405">
        <v>4980351</v>
      </c>
      <c r="L20" s="405">
        <v>4610684</v>
      </c>
      <c r="M20" s="405">
        <v>756371</v>
      </c>
      <c r="N20" s="405">
        <v>766871</v>
      </c>
      <c r="O20" s="405">
        <v>37182</v>
      </c>
      <c r="P20" s="405">
        <v>11363</v>
      </c>
      <c r="Q20" s="405">
        <v>26175</v>
      </c>
      <c r="R20" s="405">
        <v>-1510413</v>
      </c>
      <c r="S20" s="405">
        <v>-289993</v>
      </c>
      <c r="T20" s="405">
        <v>-359941</v>
      </c>
      <c r="U20" s="405">
        <v>-494336</v>
      </c>
      <c r="V20" s="405">
        <v>-648195</v>
      </c>
      <c r="W20" s="405">
        <v>-35672</v>
      </c>
      <c r="X20" s="405">
        <v>-10456</v>
      </c>
      <c r="Y20" s="405">
        <v>-18767</v>
      </c>
      <c r="Z20" s="402"/>
      <c r="AA20" s="247">
        <f t="shared" si="10"/>
        <v>2008</v>
      </c>
      <c r="AB20" s="135">
        <f t="shared" ref="AB20:AQ20" si="24">SUM(B184:B195)/1000</f>
        <v>291342.59499999997</v>
      </c>
      <c r="AC20" s="135">
        <f t="shared" si="24"/>
        <v>262794.84899999999</v>
      </c>
      <c r="AD20" s="135">
        <f t="shared" si="24"/>
        <v>233522.73300000001</v>
      </c>
      <c r="AE20" s="135">
        <f t="shared" si="24"/>
        <v>17321.560000000001</v>
      </c>
      <c r="AF20" s="135">
        <f t="shared" si="24"/>
        <v>8625.7009999999991</v>
      </c>
      <c r="AG20" s="135">
        <f t="shared" si="24"/>
        <v>2044.7570000000001</v>
      </c>
      <c r="AH20" s="135">
        <f t="shared" si="24"/>
        <v>806.71699999999998</v>
      </c>
      <c r="AI20" s="135">
        <f t="shared" si="24"/>
        <v>742.57</v>
      </c>
      <c r="AJ20" s="135">
        <f t="shared" si="24"/>
        <v>308603.25099999999</v>
      </c>
      <c r="AK20" s="135">
        <f t="shared" si="24"/>
        <v>176656.18</v>
      </c>
      <c r="AL20" s="135">
        <f t="shared" si="24"/>
        <v>151334.59400000001</v>
      </c>
      <c r="AM20" s="135">
        <f t="shared" si="24"/>
        <v>39300.269999999997</v>
      </c>
      <c r="AN20" s="135">
        <f t="shared" si="24"/>
        <v>86211.290999999997</v>
      </c>
      <c r="AO20" s="135">
        <f t="shared" si="24"/>
        <v>34690.315999999999</v>
      </c>
      <c r="AP20" s="135">
        <f t="shared" si="24"/>
        <v>2047.1389999999999</v>
      </c>
      <c r="AQ20" s="135">
        <f t="shared" si="24"/>
        <v>1229.58</v>
      </c>
      <c r="AR20" s="65">
        <f t="shared" si="8"/>
        <v>2009</v>
      </c>
      <c r="AS20" s="406">
        <f t="shared" si="0"/>
        <v>64.111686002869945</v>
      </c>
      <c r="AT20" s="406">
        <f t="shared" si="1"/>
        <v>7.4849446502794574</v>
      </c>
      <c r="AU20" s="406">
        <f t="shared" si="2"/>
        <v>80.582624865832514</v>
      </c>
      <c r="AV20" s="406">
        <f t="shared" si="3"/>
        <v>0.96114840192935636</v>
      </c>
      <c r="AW20" s="406">
        <f t="shared" si="4"/>
        <v>47.969724782525731</v>
      </c>
      <c r="AX20" s="406">
        <f t="shared" si="5"/>
        <v>13.87843969791715</v>
      </c>
      <c r="AZ20" s="59">
        <f t="shared" si="9"/>
        <v>16.965495655473976</v>
      </c>
    </row>
    <row r="21" spans="1:52" x14ac:dyDescent="0.2">
      <c r="A21" s="404" t="s">
        <v>462</v>
      </c>
      <c r="B21" s="405">
        <v>5315984</v>
      </c>
      <c r="C21" s="405">
        <v>4873219</v>
      </c>
      <c r="D21" s="405">
        <v>4476513</v>
      </c>
      <c r="E21" s="405">
        <v>258789</v>
      </c>
      <c r="F21" s="405">
        <v>159772</v>
      </c>
      <c r="G21" s="405">
        <v>852</v>
      </c>
      <c r="H21" s="405">
        <v>938</v>
      </c>
      <c r="I21" s="405">
        <v>6118</v>
      </c>
      <c r="J21" s="405">
        <v>6936622</v>
      </c>
      <c r="K21" s="405">
        <v>5250428</v>
      </c>
      <c r="L21" s="405">
        <v>4851128</v>
      </c>
      <c r="M21" s="405">
        <v>775008</v>
      </c>
      <c r="N21" s="405">
        <v>801936</v>
      </c>
      <c r="O21" s="405">
        <v>41770</v>
      </c>
      <c r="P21" s="405">
        <v>16453</v>
      </c>
      <c r="Q21" s="405">
        <v>32344</v>
      </c>
      <c r="R21" s="405">
        <v>-1620638</v>
      </c>
      <c r="S21" s="405">
        <v>-377209</v>
      </c>
      <c r="T21" s="405">
        <v>-374615</v>
      </c>
      <c r="U21" s="405">
        <v>-516219</v>
      </c>
      <c r="V21" s="405">
        <v>-642164</v>
      </c>
      <c r="W21" s="405">
        <v>-40918</v>
      </c>
      <c r="X21" s="405">
        <v>-15515</v>
      </c>
      <c r="Y21" s="405">
        <v>-26226</v>
      </c>
      <c r="Z21" s="402"/>
      <c r="AA21" s="247">
        <f t="shared" si="10"/>
        <v>2009</v>
      </c>
      <c r="AB21" s="135">
        <f t="shared" ref="AB21:AQ21" si="25">SUM(B196:B207)/1000</f>
        <v>229703.55</v>
      </c>
      <c r="AC21" s="135">
        <f t="shared" si="25"/>
        <v>208493.56299999999</v>
      </c>
      <c r="AD21" s="135">
        <f t="shared" si="25"/>
        <v>185101.15</v>
      </c>
      <c r="AE21" s="135">
        <f t="shared" si="25"/>
        <v>11683.713</v>
      </c>
      <c r="AF21" s="135">
        <f t="shared" si="25"/>
        <v>7561.3779999999997</v>
      </c>
      <c r="AG21" s="135">
        <f t="shared" si="25"/>
        <v>2207.7919999999999</v>
      </c>
      <c r="AH21" s="135">
        <f t="shared" si="25"/>
        <v>635.41700000000003</v>
      </c>
      <c r="AI21" s="135">
        <f t="shared" si="25"/>
        <v>575.08500000000004</v>
      </c>
      <c r="AJ21" s="135">
        <f t="shared" si="25"/>
        <v>234384.97200000001</v>
      </c>
      <c r="AK21" s="135">
        <f t="shared" si="25"/>
        <v>130527.913</v>
      </c>
      <c r="AL21" s="135">
        <f t="shared" si="25"/>
        <v>112433.826</v>
      </c>
      <c r="AM21" s="135">
        <f t="shared" si="25"/>
        <v>27321.510999999999</v>
      </c>
      <c r="AN21" s="135">
        <f t="shared" si="25"/>
        <v>72157.75</v>
      </c>
      <c r="AO21" s="135">
        <f t="shared" si="25"/>
        <v>32528.976999999999</v>
      </c>
      <c r="AP21" s="135">
        <f t="shared" si="25"/>
        <v>927.92</v>
      </c>
      <c r="AQ21" s="135">
        <f t="shared" si="25"/>
        <v>1119.329</v>
      </c>
      <c r="AR21" s="65">
        <f>AR20+1</f>
        <v>2010</v>
      </c>
      <c r="AS21" s="406">
        <f t="shared" si="0"/>
        <v>63.953429904526239</v>
      </c>
      <c r="AT21" s="406">
        <f t="shared" si="1"/>
        <v>8.299023244186337</v>
      </c>
      <c r="AU21" s="406">
        <f t="shared" si="2"/>
        <v>79.968475287890712</v>
      </c>
      <c r="AV21" s="406">
        <f t="shared" si="3"/>
        <v>1.4014141828357316</v>
      </c>
      <c r="AW21" s="406">
        <f t="shared" si="4"/>
        <v>48.098208535752526</v>
      </c>
      <c r="AX21" s="406">
        <f t="shared" si="5"/>
        <v>15.127796810858435</v>
      </c>
      <c r="AZ21" s="59">
        <f t="shared" si="9"/>
        <v>14.733714498467247</v>
      </c>
    </row>
    <row r="22" spans="1:52" x14ac:dyDescent="0.2">
      <c r="A22" s="404" t="s">
        <v>463</v>
      </c>
      <c r="B22" s="405">
        <v>4757600</v>
      </c>
      <c r="C22" s="405">
        <v>4379393</v>
      </c>
      <c r="D22" s="405">
        <v>4022665</v>
      </c>
      <c r="E22" s="405">
        <v>209244</v>
      </c>
      <c r="F22" s="405">
        <v>149210</v>
      </c>
      <c r="G22" s="405">
        <v>2229</v>
      </c>
      <c r="H22" s="405">
        <v>1181</v>
      </c>
      <c r="I22" s="405">
        <v>3771</v>
      </c>
      <c r="J22" s="405">
        <v>6302575</v>
      </c>
      <c r="K22" s="405">
        <v>4697082</v>
      </c>
      <c r="L22" s="405">
        <v>4261959</v>
      </c>
      <c r="M22" s="405">
        <v>734988</v>
      </c>
      <c r="N22" s="405">
        <v>754377</v>
      </c>
      <c r="O22" s="405">
        <v>37297</v>
      </c>
      <c r="P22" s="405">
        <v>13283</v>
      </c>
      <c r="Q22" s="405">
        <v>27084</v>
      </c>
      <c r="R22" s="405">
        <v>-1544975</v>
      </c>
      <c r="S22" s="405">
        <v>-317689</v>
      </c>
      <c r="T22" s="405">
        <v>-239294</v>
      </c>
      <c r="U22" s="405">
        <v>-525744</v>
      </c>
      <c r="V22" s="405">
        <v>-605167</v>
      </c>
      <c r="W22" s="405">
        <v>-35068</v>
      </c>
      <c r="X22" s="405">
        <v>-12102</v>
      </c>
      <c r="Y22" s="405">
        <v>-23313</v>
      </c>
      <c r="Z22" s="402"/>
      <c r="AA22" s="247">
        <f>AA21+1</f>
        <v>2010</v>
      </c>
      <c r="AB22" s="135">
        <f t="shared" ref="AB22:AQ22" si="26">SUM(B208:B219)/1000</f>
        <v>298473.14600000001</v>
      </c>
      <c r="AC22" s="135">
        <f t="shared" si="26"/>
        <v>270598.52899999998</v>
      </c>
      <c r="AD22" s="135">
        <f t="shared" si="26"/>
        <v>238684.424</v>
      </c>
      <c r="AE22" s="135">
        <f t="shared" si="26"/>
        <v>14479.768</v>
      </c>
      <c r="AF22" s="135">
        <f t="shared" si="26"/>
        <v>10703.508</v>
      </c>
      <c r="AG22" s="135">
        <f t="shared" si="26"/>
        <v>4182.8450000000003</v>
      </c>
      <c r="AH22" s="135">
        <f t="shared" si="26"/>
        <v>466.12799999999999</v>
      </c>
      <c r="AI22" s="135">
        <f t="shared" si="26"/>
        <v>718.19200000000001</v>
      </c>
      <c r="AJ22" s="135">
        <f t="shared" si="26"/>
        <v>301481.81900000002</v>
      </c>
      <c r="AK22" s="135">
        <f t="shared" si="26"/>
        <v>167153.255</v>
      </c>
      <c r="AL22" s="135">
        <f t="shared" si="26"/>
        <v>145007.35399999999</v>
      </c>
      <c r="AM22" s="135">
        <f t="shared" si="26"/>
        <v>32622.755000000001</v>
      </c>
      <c r="AN22" s="135">
        <f t="shared" si="26"/>
        <v>95918.168999999994</v>
      </c>
      <c r="AO22" s="135">
        <f t="shared" si="26"/>
        <v>45607.557000000001</v>
      </c>
      <c r="AP22" s="135">
        <f t="shared" si="26"/>
        <v>1332.22</v>
      </c>
      <c r="AQ22" s="135">
        <f t="shared" si="26"/>
        <v>1156.6489999999999</v>
      </c>
      <c r="AR22" s="65">
        <f t="shared" si="8"/>
        <v>2011</v>
      </c>
      <c r="AS22" s="406">
        <f t="shared" si="0"/>
        <v>64.092487430066797</v>
      </c>
      <c r="AT22" s="406">
        <f t="shared" si="1"/>
        <v>8.3134466077168572</v>
      </c>
      <c r="AU22" s="406">
        <f t="shared" si="2"/>
        <v>78.549127628734908</v>
      </c>
      <c r="AV22" s="406">
        <f t="shared" si="3"/>
        <v>1.7071150574019964</v>
      </c>
      <c r="AW22" s="406">
        <f t="shared" si="4"/>
        <v>49.696329875029299</v>
      </c>
      <c r="AX22" s="406">
        <f t="shared" si="5"/>
        <v>14.892139066834009</v>
      </c>
      <c r="AZ22" s="59">
        <f t="shared" si="9"/>
        <v>10.90347765695358</v>
      </c>
    </row>
    <row r="23" spans="1:52" x14ac:dyDescent="0.2">
      <c r="A23" s="404" t="s">
        <v>464</v>
      </c>
      <c r="B23" s="405">
        <v>5271435</v>
      </c>
      <c r="C23" s="405">
        <v>4856302</v>
      </c>
      <c r="D23" s="405">
        <v>4478338</v>
      </c>
      <c r="E23" s="405">
        <v>269276</v>
      </c>
      <c r="F23" s="405">
        <v>122929</v>
      </c>
      <c r="G23" s="405">
        <v>3581</v>
      </c>
      <c r="H23" s="405">
        <v>1421</v>
      </c>
      <c r="I23" s="405">
        <v>4701</v>
      </c>
      <c r="J23" s="405">
        <v>6988692</v>
      </c>
      <c r="K23" s="405">
        <v>5150286</v>
      </c>
      <c r="L23" s="405">
        <v>4737458</v>
      </c>
      <c r="M23" s="405">
        <v>882559</v>
      </c>
      <c r="N23" s="405">
        <v>854841</v>
      </c>
      <c r="O23" s="405">
        <v>47641</v>
      </c>
      <c r="P23" s="405">
        <v>16917</v>
      </c>
      <c r="Q23" s="405">
        <v>17498</v>
      </c>
      <c r="R23" s="405">
        <v>-1717257</v>
      </c>
      <c r="S23" s="405">
        <v>-293984</v>
      </c>
      <c r="T23" s="405">
        <v>-259120</v>
      </c>
      <c r="U23" s="405">
        <v>-613283</v>
      </c>
      <c r="V23" s="405">
        <v>-731912</v>
      </c>
      <c r="W23" s="405">
        <v>-44060</v>
      </c>
      <c r="X23" s="405">
        <v>-15496</v>
      </c>
      <c r="Y23" s="405">
        <v>-12797</v>
      </c>
      <c r="Z23" s="402"/>
      <c r="AA23" s="247">
        <f t="shared" si="10"/>
        <v>2011</v>
      </c>
      <c r="AB23" s="135">
        <f t="shared" ref="AB23:AQ23" si="27">SUM(B220:B231)/1000</f>
        <v>349375.04499999998</v>
      </c>
      <c r="AC23" s="135">
        <f t="shared" si="27"/>
        <v>311805.53399999999</v>
      </c>
      <c r="AD23" s="135">
        <f t="shared" si="27"/>
        <v>274431.05</v>
      </c>
      <c r="AE23" s="135">
        <f t="shared" si="27"/>
        <v>19135.91</v>
      </c>
      <c r="AF23" s="135">
        <f t="shared" si="27"/>
        <v>14546.569</v>
      </c>
      <c r="AG23" s="135">
        <f t="shared" si="27"/>
        <v>5964.2340000000004</v>
      </c>
      <c r="AH23" s="135">
        <f t="shared" si="27"/>
        <v>738.20699999999999</v>
      </c>
      <c r="AI23" s="135">
        <f t="shared" si="27"/>
        <v>992.87099999999998</v>
      </c>
      <c r="AJ23" s="135">
        <f t="shared" si="27"/>
        <v>350842.87599999999</v>
      </c>
      <c r="AK23" s="135">
        <f t="shared" si="27"/>
        <v>198987.78200000001</v>
      </c>
      <c r="AL23" s="135">
        <f t="shared" si="27"/>
        <v>174356.033</v>
      </c>
      <c r="AM23" s="135">
        <f t="shared" si="27"/>
        <v>37773.938000000002</v>
      </c>
      <c r="AN23" s="135">
        <f t="shared" si="27"/>
        <v>107110.54300000001</v>
      </c>
      <c r="AO23" s="135">
        <f t="shared" si="27"/>
        <v>52248.008999999998</v>
      </c>
      <c r="AP23" s="135">
        <f t="shared" si="27"/>
        <v>1809.4280000000001</v>
      </c>
      <c r="AQ23" s="135">
        <f t="shared" si="27"/>
        <v>1433.152</v>
      </c>
      <c r="AR23" s="65" t="s">
        <v>396</v>
      </c>
      <c r="AS23" s="406">
        <f t="shared" si="0"/>
        <v>63.735715934821911</v>
      </c>
      <c r="AT23" s="406">
        <f t="shared" si="1"/>
        <v>8.183111205393951</v>
      </c>
      <c r="AU23" s="406">
        <f t="shared" si="2"/>
        <v>77.450516277099993</v>
      </c>
      <c r="AV23" s="406">
        <f t="shared" si="3"/>
        <v>1.4974602986792234</v>
      </c>
      <c r="AW23" s="406">
        <f t="shared" si="4"/>
        <v>49.915121818709316</v>
      </c>
      <c r="AX23" s="406">
        <f t="shared" si="5"/>
        <v>14.92033415270056</v>
      </c>
      <c r="AZ23" s="59">
        <f t="shared" si="9"/>
        <v>8.7602211784447075</v>
      </c>
    </row>
    <row r="24" spans="1:52" x14ac:dyDescent="0.2">
      <c r="A24" s="404" t="s">
        <v>465</v>
      </c>
      <c r="B24" s="405">
        <v>5035115</v>
      </c>
      <c r="C24" s="405">
        <v>4648557</v>
      </c>
      <c r="D24" s="405">
        <v>4278919</v>
      </c>
      <c r="E24" s="405">
        <v>236517</v>
      </c>
      <c r="F24" s="405">
        <v>124670</v>
      </c>
      <c r="G24" s="405">
        <v>9285</v>
      </c>
      <c r="H24" s="405">
        <v>1891</v>
      </c>
      <c r="I24" s="405">
        <v>8294</v>
      </c>
      <c r="J24" s="405">
        <v>6567235</v>
      </c>
      <c r="K24" s="405">
        <v>4982397</v>
      </c>
      <c r="L24" s="405">
        <v>4622900</v>
      </c>
      <c r="M24" s="405">
        <v>704873</v>
      </c>
      <c r="N24" s="405">
        <v>807692</v>
      </c>
      <c r="O24" s="405">
        <v>40900</v>
      </c>
      <c r="P24" s="405">
        <v>12723</v>
      </c>
      <c r="Q24" s="405">
        <v>14474</v>
      </c>
      <c r="R24" s="405">
        <v>-1532120</v>
      </c>
      <c r="S24" s="405">
        <v>-333840</v>
      </c>
      <c r="T24" s="405">
        <v>-343981</v>
      </c>
      <c r="U24" s="405">
        <v>-468356</v>
      </c>
      <c r="V24" s="405">
        <v>-683022</v>
      </c>
      <c r="W24" s="405">
        <v>-31615</v>
      </c>
      <c r="X24" s="405">
        <v>-10832</v>
      </c>
      <c r="Y24" s="405">
        <v>-6180</v>
      </c>
      <c r="Z24" s="402"/>
      <c r="AA24" s="247" t="s">
        <v>396</v>
      </c>
      <c r="AB24" s="135">
        <f>SUM(B232:B239)/1000</f>
        <v>246076.57399999999</v>
      </c>
      <c r="AC24" s="135">
        <f t="shared" ref="AC24:AQ24" si="28">SUM(C232:C239)/1000</f>
        <v>217457.147</v>
      </c>
      <c r="AD24" s="135">
        <f t="shared" si="28"/>
        <v>190587.57699999999</v>
      </c>
      <c r="AE24" s="135">
        <f t="shared" si="28"/>
        <v>14671.32</v>
      </c>
      <c r="AF24" s="135">
        <f t="shared" si="28"/>
        <v>11081.825000000001</v>
      </c>
      <c r="AG24" s="135">
        <f t="shared" si="28"/>
        <v>3684.8989999999999</v>
      </c>
      <c r="AH24" s="135">
        <f t="shared" si="28"/>
        <v>476.09500000000003</v>
      </c>
      <c r="AI24" s="135">
        <f t="shared" si="28"/>
        <v>829.86599999999999</v>
      </c>
      <c r="AJ24" s="135">
        <f t="shared" si="28"/>
        <v>244192.90900000001</v>
      </c>
      <c r="AK24" s="135">
        <f t="shared" si="28"/>
        <v>138493.34899999999</v>
      </c>
      <c r="AL24" s="135">
        <f t="shared" si="28"/>
        <v>121889.18799999999</v>
      </c>
      <c r="AM24" s="135">
        <f t="shared" si="28"/>
        <v>27513.347000000002</v>
      </c>
      <c r="AN24" s="135">
        <f t="shared" si="28"/>
        <v>73852.476999999999</v>
      </c>
      <c r="AO24" s="135">
        <f t="shared" si="28"/>
        <v>36434.398000000001</v>
      </c>
      <c r="AP24" s="135">
        <f t="shared" si="28"/>
        <v>905.01800000000003</v>
      </c>
      <c r="AQ24" s="135">
        <f t="shared" si="28"/>
        <v>908.41099999999994</v>
      </c>
      <c r="AR24" s="402"/>
      <c r="AS24" s="402"/>
      <c r="AT24" s="402"/>
      <c r="AU24" s="402"/>
      <c r="AV24" s="402"/>
      <c r="AW24" s="402"/>
      <c r="AX24" s="402"/>
      <c r="AZ24" s="59">
        <f>AO24/AG24</f>
        <v>9.8874889108222508</v>
      </c>
    </row>
    <row r="25" spans="1:52" hidden="1" x14ac:dyDescent="0.2">
      <c r="A25" s="404" t="s">
        <v>466</v>
      </c>
      <c r="B25" s="405">
        <v>5555650</v>
      </c>
      <c r="C25" s="405">
        <v>5130176</v>
      </c>
      <c r="D25" s="405">
        <v>4784030</v>
      </c>
      <c r="E25" s="405">
        <v>244153</v>
      </c>
      <c r="F25" s="405">
        <v>159114</v>
      </c>
      <c r="G25" s="405">
        <v>8307</v>
      </c>
      <c r="H25" s="405">
        <v>1318</v>
      </c>
      <c r="I25" s="405">
        <v>5795</v>
      </c>
      <c r="J25" s="405">
        <v>7190078</v>
      </c>
      <c r="K25" s="405">
        <v>5392730</v>
      </c>
      <c r="L25" s="405">
        <v>4971393</v>
      </c>
      <c r="M25" s="405">
        <v>791111</v>
      </c>
      <c r="N25" s="405">
        <v>915042</v>
      </c>
      <c r="O25" s="405">
        <v>52859</v>
      </c>
      <c r="P25" s="405">
        <v>10044</v>
      </c>
      <c r="Q25" s="405">
        <v>18677</v>
      </c>
      <c r="R25" s="405">
        <v>-1634428</v>
      </c>
      <c r="S25" s="405">
        <v>-262554</v>
      </c>
      <c r="T25" s="405">
        <v>-187363</v>
      </c>
      <c r="U25" s="405">
        <v>-546958</v>
      </c>
      <c r="V25" s="405">
        <v>-755928</v>
      </c>
      <c r="W25" s="405">
        <v>-44552</v>
      </c>
      <c r="X25" s="405">
        <v>-8726</v>
      </c>
      <c r="Y25" s="405">
        <v>-12882</v>
      </c>
      <c r="Z25" s="402"/>
      <c r="AA25" s="402"/>
      <c r="AB25" s="402"/>
      <c r="AC25" s="402"/>
      <c r="AD25" s="402"/>
      <c r="AE25" s="402"/>
      <c r="AF25" s="402"/>
      <c r="AG25" s="402"/>
      <c r="AH25" s="402"/>
      <c r="AI25" s="402"/>
      <c r="AJ25" s="402"/>
      <c r="AK25" s="402"/>
      <c r="AL25" s="402"/>
      <c r="AM25" s="402"/>
      <c r="AN25" s="402"/>
      <c r="AO25" s="402"/>
      <c r="AP25" s="402"/>
      <c r="AQ25" s="402"/>
      <c r="AR25" s="402"/>
      <c r="AS25" s="402"/>
      <c r="AT25" s="402"/>
      <c r="AU25" s="402"/>
      <c r="AV25" s="402"/>
      <c r="AW25" s="402"/>
      <c r="AX25" s="402"/>
    </row>
    <row r="26" spans="1:52" x14ac:dyDescent="0.2">
      <c r="A26" s="404" t="s">
        <v>467</v>
      </c>
      <c r="B26" s="405">
        <v>6108348</v>
      </c>
      <c r="C26" s="405">
        <v>5640089</v>
      </c>
      <c r="D26" s="405">
        <v>5285738</v>
      </c>
      <c r="E26" s="405">
        <v>290633</v>
      </c>
      <c r="F26" s="405">
        <v>149006</v>
      </c>
      <c r="G26" s="405">
        <v>565</v>
      </c>
      <c r="H26" s="405">
        <v>1705</v>
      </c>
      <c r="I26" s="405">
        <v>9241</v>
      </c>
      <c r="J26" s="405">
        <v>7607415</v>
      </c>
      <c r="K26" s="405">
        <v>5670080</v>
      </c>
      <c r="L26" s="405">
        <v>5258169</v>
      </c>
      <c r="M26" s="405">
        <v>845756</v>
      </c>
      <c r="N26" s="405">
        <v>973639</v>
      </c>
      <c r="O26" s="405">
        <v>63058</v>
      </c>
      <c r="P26" s="405">
        <v>10833</v>
      </c>
      <c r="Q26" s="405">
        <v>28370</v>
      </c>
      <c r="R26" s="405">
        <v>-1499067</v>
      </c>
      <c r="S26" s="405">
        <v>-29991</v>
      </c>
      <c r="T26" s="405">
        <v>27569</v>
      </c>
      <c r="U26" s="405">
        <v>-555123</v>
      </c>
      <c r="V26" s="405">
        <v>-824633</v>
      </c>
      <c r="W26" s="405">
        <v>-62493</v>
      </c>
      <c r="X26" s="405">
        <v>-9128</v>
      </c>
      <c r="Y26" s="405">
        <v>-19129</v>
      </c>
      <c r="Z26" s="402"/>
      <c r="AA26" s="247"/>
      <c r="AB26" s="681" t="s">
        <v>986</v>
      </c>
      <c r="AC26" s="681"/>
      <c r="AD26" s="681"/>
      <c r="AE26" s="681"/>
      <c r="AF26" s="681"/>
      <c r="AG26" s="681"/>
      <c r="AH26" s="681"/>
      <c r="AI26" s="681"/>
      <c r="AJ26" s="681"/>
      <c r="AK26" s="681"/>
      <c r="AL26" s="681"/>
      <c r="AM26" s="681"/>
      <c r="AN26" s="681"/>
      <c r="AO26" s="681"/>
      <c r="AP26" s="681"/>
      <c r="AQ26" s="681"/>
      <c r="AR26" s="402"/>
      <c r="AS26" s="402"/>
      <c r="AT26" s="402"/>
      <c r="AU26" s="402"/>
      <c r="AV26" s="402"/>
      <c r="AW26" s="402"/>
      <c r="AX26" s="402"/>
    </row>
    <row r="27" spans="1:52" x14ac:dyDescent="0.2">
      <c r="A27" s="404" t="s">
        <v>468</v>
      </c>
      <c r="B27" s="405">
        <v>5310387</v>
      </c>
      <c r="C27" s="405">
        <v>4911091</v>
      </c>
      <c r="D27" s="405">
        <v>4454722</v>
      </c>
      <c r="E27" s="405">
        <v>271417</v>
      </c>
      <c r="F27" s="405">
        <v>105575</v>
      </c>
      <c r="G27" s="405">
        <v>545</v>
      </c>
      <c r="H27" s="405">
        <v>1774</v>
      </c>
      <c r="I27" s="405">
        <v>4124</v>
      </c>
      <c r="J27" s="405">
        <v>6998766</v>
      </c>
      <c r="K27" s="405">
        <v>5184008</v>
      </c>
      <c r="L27" s="405">
        <v>4722915</v>
      </c>
      <c r="M27" s="405">
        <v>858636</v>
      </c>
      <c r="N27" s="405">
        <v>849526</v>
      </c>
      <c r="O27" s="405">
        <v>56493</v>
      </c>
      <c r="P27" s="405">
        <v>9103</v>
      </c>
      <c r="Q27" s="405">
        <v>41591</v>
      </c>
      <c r="R27" s="405">
        <v>-1688379</v>
      </c>
      <c r="S27" s="405">
        <v>-272917</v>
      </c>
      <c r="T27" s="405">
        <v>-268193</v>
      </c>
      <c r="U27" s="405">
        <v>-587219</v>
      </c>
      <c r="V27" s="405">
        <v>-743951</v>
      </c>
      <c r="W27" s="405">
        <v>-55948</v>
      </c>
      <c r="X27" s="405">
        <v>-7329</v>
      </c>
      <c r="Y27" s="405">
        <v>-37467</v>
      </c>
      <c r="Z27" s="402"/>
      <c r="AA27" s="247">
        <v>1993</v>
      </c>
      <c r="AB27" s="135" t="s">
        <v>166</v>
      </c>
      <c r="AC27" s="135" t="s">
        <v>166</v>
      </c>
      <c r="AD27" s="135" t="s">
        <v>166</v>
      </c>
      <c r="AE27" s="135" t="s">
        <v>166</v>
      </c>
      <c r="AF27" s="135" t="s">
        <v>166</v>
      </c>
      <c r="AG27" s="135" t="s">
        <v>166</v>
      </c>
      <c r="AH27" s="135" t="s">
        <v>166</v>
      </c>
      <c r="AI27" s="135" t="s">
        <v>166</v>
      </c>
      <c r="AJ27" s="135" t="s">
        <v>166</v>
      </c>
      <c r="AK27" s="135" t="s">
        <v>166</v>
      </c>
      <c r="AL27" s="135" t="s">
        <v>166</v>
      </c>
      <c r="AM27" s="135" t="s">
        <v>166</v>
      </c>
      <c r="AN27" s="135" t="s">
        <v>166</v>
      </c>
      <c r="AO27" s="135" t="s">
        <v>166</v>
      </c>
      <c r="AP27" s="135" t="s">
        <v>166</v>
      </c>
      <c r="AQ27" s="135" t="s">
        <v>166</v>
      </c>
      <c r="AR27" s="402"/>
      <c r="AS27" s="402"/>
      <c r="AT27" s="402"/>
      <c r="AU27" s="402"/>
      <c r="AV27" s="402"/>
      <c r="AW27" s="402"/>
      <c r="AX27" s="402"/>
    </row>
    <row r="28" spans="1:52" x14ac:dyDescent="0.2">
      <c r="A28" s="404" t="s">
        <v>320</v>
      </c>
      <c r="B28" s="405">
        <v>5932391</v>
      </c>
      <c r="C28" s="405">
        <v>5518369</v>
      </c>
      <c r="D28" s="405">
        <v>5046116</v>
      </c>
      <c r="E28" s="405">
        <v>254878</v>
      </c>
      <c r="F28" s="405">
        <v>127031</v>
      </c>
      <c r="G28" s="405">
        <v>2679</v>
      </c>
      <c r="H28" s="405">
        <v>2101</v>
      </c>
      <c r="I28" s="405">
        <v>3591</v>
      </c>
      <c r="J28" s="405">
        <v>6240110</v>
      </c>
      <c r="K28" s="405">
        <v>4773355</v>
      </c>
      <c r="L28" s="405">
        <v>4453368</v>
      </c>
      <c r="M28" s="405">
        <v>669395</v>
      </c>
      <c r="N28" s="405">
        <v>717068</v>
      </c>
      <c r="O28" s="405">
        <v>42802</v>
      </c>
      <c r="P28" s="405">
        <v>10282</v>
      </c>
      <c r="Q28" s="405">
        <v>19233</v>
      </c>
      <c r="R28" s="405">
        <v>-307719</v>
      </c>
      <c r="S28" s="405">
        <v>745014</v>
      </c>
      <c r="T28" s="405">
        <v>592748</v>
      </c>
      <c r="U28" s="405">
        <v>-414517</v>
      </c>
      <c r="V28" s="405">
        <v>-590037</v>
      </c>
      <c r="W28" s="405">
        <v>-40123</v>
      </c>
      <c r="X28" s="405">
        <v>-8181</v>
      </c>
      <c r="Y28" s="405">
        <v>-15642</v>
      </c>
      <c r="Z28" s="402"/>
      <c r="AA28" s="247">
        <f>AA27+1</f>
        <v>1994</v>
      </c>
      <c r="AB28" s="137">
        <f t="shared" ref="AB28:AQ28" si="29">(AB6/AB5-1)*100</f>
        <v>17.338463891847145</v>
      </c>
      <c r="AC28" s="137">
        <f t="shared" si="29"/>
        <v>18.096783379022874</v>
      </c>
      <c r="AD28" s="137">
        <f t="shared" si="29"/>
        <v>20.290688637441434</v>
      </c>
      <c r="AE28" s="137">
        <f t="shared" si="29"/>
        <v>6.311123892294046</v>
      </c>
      <c r="AF28" s="137">
        <f t="shared" si="29"/>
        <v>14.574193289940851</v>
      </c>
      <c r="AG28" s="137">
        <f t="shared" si="29"/>
        <v>-5.8350639780263887</v>
      </c>
      <c r="AH28" s="137">
        <f t="shared" si="29"/>
        <v>6.8685226579963343</v>
      </c>
      <c r="AI28" s="137">
        <f t="shared" si="29"/>
        <v>23.547841117793222</v>
      </c>
      <c r="AJ28" s="137">
        <f t="shared" si="29"/>
        <v>21.386107590026704</v>
      </c>
      <c r="AK28" s="137">
        <f t="shared" si="29"/>
        <v>21.280678031091039</v>
      </c>
      <c r="AL28" s="137">
        <f t="shared" si="29"/>
        <v>21.06097623600769</v>
      </c>
      <c r="AM28" s="137">
        <f t="shared" si="29"/>
        <v>16.448037806293737</v>
      </c>
      <c r="AN28" s="137">
        <f t="shared" si="29"/>
        <v>28.356397641466245</v>
      </c>
      <c r="AO28" s="137">
        <f t="shared" si="29"/>
        <v>29.294939306350898</v>
      </c>
      <c r="AP28" s="137">
        <f t="shared" si="29"/>
        <v>13.670980454811744</v>
      </c>
      <c r="AQ28" s="137">
        <f t="shared" si="29"/>
        <v>16.692424873944624</v>
      </c>
      <c r="AR28" s="402"/>
      <c r="AS28" s="402"/>
      <c r="AT28" s="402"/>
      <c r="AU28" s="402"/>
      <c r="AV28" s="402"/>
      <c r="AW28" s="402"/>
      <c r="AX28" s="402"/>
    </row>
    <row r="29" spans="1:52" x14ac:dyDescent="0.2">
      <c r="A29" s="404" t="s">
        <v>321</v>
      </c>
      <c r="B29" s="405">
        <v>6066195</v>
      </c>
      <c r="C29" s="405">
        <v>5645622</v>
      </c>
      <c r="D29" s="405">
        <v>5132696</v>
      </c>
      <c r="E29" s="405">
        <v>241485</v>
      </c>
      <c r="F29" s="405">
        <v>137135</v>
      </c>
      <c r="G29" s="405">
        <v>1444</v>
      </c>
      <c r="H29" s="405">
        <v>2586</v>
      </c>
      <c r="I29" s="405">
        <v>6283</v>
      </c>
      <c r="J29" s="405">
        <v>5595888</v>
      </c>
      <c r="K29" s="405">
        <v>4365178</v>
      </c>
      <c r="L29" s="405">
        <v>4125281</v>
      </c>
      <c r="M29" s="405">
        <v>536521</v>
      </c>
      <c r="N29" s="405">
        <v>626509</v>
      </c>
      <c r="O29" s="405">
        <v>43187</v>
      </c>
      <c r="P29" s="405">
        <v>3919</v>
      </c>
      <c r="Q29" s="405">
        <v>24969</v>
      </c>
      <c r="R29" s="405">
        <v>470307</v>
      </c>
      <c r="S29" s="405">
        <v>1280444</v>
      </c>
      <c r="T29" s="405">
        <v>1007415</v>
      </c>
      <c r="U29" s="405">
        <v>-295036</v>
      </c>
      <c r="V29" s="405">
        <v>-489374</v>
      </c>
      <c r="W29" s="405">
        <v>-41743</v>
      </c>
      <c r="X29" s="405">
        <v>-1333</v>
      </c>
      <c r="Y29" s="405">
        <v>-18686</v>
      </c>
      <c r="Z29" s="402"/>
      <c r="AA29" s="247">
        <f t="shared" ref="AA29:AA43" si="30">AA28+1</f>
        <v>1995</v>
      </c>
      <c r="AB29" s="137">
        <f t="shared" ref="AB29:AQ29" si="31">(AB7/AB6-1)*100</f>
        <v>30.648293436312969</v>
      </c>
      <c r="AC29" s="137">
        <f t="shared" si="31"/>
        <v>30.489490191330447</v>
      </c>
      <c r="AD29" s="137">
        <f t="shared" si="31"/>
        <v>28.391024328265857</v>
      </c>
      <c r="AE29" s="137">
        <f t="shared" si="31"/>
        <v>17.41306384850343</v>
      </c>
      <c r="AF29" s="137">
        <f t="shared" si="31"/>
        <v>32.323966779477956</v>
      </c>
      <c r="AG29" s="137">
        <f t="shared" si="31"/>
        <v>-12.234395750332006</v>
      </c>
      <c r="AH29" s="137">
        <f t="shared" si="31"/>
        <v>198.98586550041202</v>
      </c>
      <c r="AI29" s="137">
        <f t="shared" si="31"/>
        <v>9.1261513349656163</v>
      </c>
      <c r="AJ29" s="137">
        <f t="shared" si="31"/>
        <v>-8.6870700478906997</v>
      </c>
      <c r="AK29" s="137">
        <f t="shared" si="31"/>
        <v>-3.9893677803464755</v>
      </c>
      <c r="AL29" s="137">
        <f t="shared" si="31"/>
        <v>-1.6990540203406068</v>
      </c>
      <c r="AM29" s="137">
        <f t="shared" si="31"/>
        <v>-25.704499458458841</v>
      </c>
      <c r="AN29" s="137">
        <f t="shared" si="31"/>
        <v>-18.653855460362124</v>
      </c>
      <c r="AO29" s="137">
        <f t="shared" si="31"/>
        <v>4.1886566638447364</v>
      </c>
      <c r="AP29" s="137">
        <f t="shared" si="31"/>
        <v>-13.901531377168553</v>
      </c>
      <c r="AQ29" s="137">
        <f t="shared" si="31"/>
        <v>-43.983234608017298</v>
      </c>
      <c r="AR29" s="402"/>
      <c r="AS29" s="402"/>
      <c r="AT29" s="402"/>
      <c r="AU29" s="402"/>
      <c r="AV29" s="402"/>
      <c r="AW29" s="402"/>
      <c r="AX29" s="402"/>
    </row>
    <row r="30" spans="1:52" x14ac:dyDescent="0.2">
      <c r="A30" s="404" t="s">
        <v>322</v>
      </c>
      <c r="B30" s="405">
        <v>6788153</v>
      </c>
      <c r="C30" s="405">
        <v>6234004</v>
      </c>
      <c r="D30" s="405">
        <v>5599240</v>
      </c>
      <c r="E30" s="405">
        <v>289914</v>
      </c>
      <c r="F30" s="405">
        <v>196669</v>
      </c>
      <c r="G30" s="405">
        <v>4082</v>
      </c>
      <c r="H30" s="405">
        <v>4966</v>
      </c>
      <c r="I30" s="405">
        <v>7810</v>
      </c>
      <c r="J30" s="405">
        <v>6353999</v>
      </c>
      <c r="K30" s="405">
        <v>4808953</v>
      </c>
      <c r="L30" s="405">
        <v>4462641</v>
      </c>
      <c r="M30" s="405">
        <v>700545</v>
      </c>
      <c r="N30" s="405">
        <v>770416</v>
      </c>
      <c r="O30" s="405">
        <v>35080</v>
      </c>
      <c r="P30" s="405">
        <v>7644</v>
      </c>
      <c r="Q30" s="405">
        <v>18573</v>
      </c>
      <c r="R30" s="405">
        <v>434154</v>
      </c>
      <c r="S30" s="405">
        <v>1425051</v>
      </c>
      <c r="T30" s="405">
        <v>1136599</v>
      </c>
      <c r="U30" s="405">
        <v>-410631</v>
      </c>
      <c r="V30" s="405">
        <v>-573747</v>
      </c>
      <c r="W30" s="405">
        <v>-30998</v>
      </c>
      <c r="X30" s="405">
        <v>-2678</v>
      </c>
      <c r="Y30" s="405">
        <v>-10763</v>
      </c>
      <c r="Z30" s="402"/>
      <c r="AA30" s="247">
        <f t="shared" si="30"/>
        <v>1996</v>
      </c>
      <c r="AB30" s="137">
        <f t="shared" ref="AB30:AQ30" si="32">(AB8/AB7-1)*100</f>
        <v>20.691305578465325</v>
      </c>
      <c r="AC30" s="137">
        <f t="shared" si="32"/>
        <v>21.469850993309294</v>
      </c>
      <c r="AD30" s="137">
        <f t="shared" si="32"/>
        <v>21.571736929284469</v>
      </c>
      <c r="AE30" s="137">
        <f t="shared" si="32"/>
        <v>5.9457381764405071</v>
      </c>
      <c r="AF30" s="137">
        <f t="shared" si="32"/>
        <v>27.274942506238673</v>
      </c>
      <c r="AG30" s="137">
        <f t="shared" si="32"/>
        <v>3.4505120376124854</v>
      </c>
      <c r="AH30" s="137">
        <f t="shared" si="32"/>
        <v>71.136927349430806</v>
      </c>
      <c r="AI30" s="137">
        <f t="shared" si="32"/>
        <v>-5.9897433157936941</v>
      </c>
      <c r="AJ30" s="137">
        <f t="shared" si="32"/>
        <v>23.48513279637978</v>
      </c>
      <c r="AK30" s="137">
        <f t="shared" si="32"/>
        <v>25.211093374604786</v>
      </c>
      <c r="AL30" s="137">
        <f t="shared" si="32"/>
        <v>25.293093095611276</v>
      </c>
      <c r="AM30" s="137">
        <f t="shared" si="32"/>
        <v>15.287908505219683</v>
      </c>
      <c r="AN30" s="137">
        <f t="shared" si="32"/>
        <v>16.87842367265544</v>
      </c>
      <c r="AO30" s="137">
        <f t="shared" si="32"/>
        <v>45.933252399210133</v>
      </c>
      <c r="AP30" s="137">
        <f t="shared" si="32"/>
        <v>71.90021611032509</v>
      </c>
      <c r="AQ30" s="137">
        <f t="shared" si="32"/>
        <v>47.505332415443149</v>
      </c>
      <c r="AR30" s="402"/>
      <c r="AS30" s="402"/>
      <c r="AT30" s="402"/>
      <c r="AU30" s="402"/>
      <c r="AV30" s="402"/>
      <c r="AW30" s="402"/>
      <c r="AX30" s="402"/>
    </row>
    <row r="31" spans="1:52" x14ac:dyDescent="0.2">
      <c r="A31" s="404" t="s">
        <v>323</v>
      </c>
      <c r="B31" s="405">
        <v>5864530</v>
      </c>
      <c r="C31" s="405">
        <v>5403041</v>
      </c>
      <c r="D31" s="405">
        <v>4809322</v>
      </c>
      <c r="E31" s="405">
        <v>263199</v>
      </c>
      <c r="F31" s="405">
        <v>137258</v>
      </c>
      <c r="G31" s="405">
        <v>462</v>
      </c>
      <c r="H31" s="405">
        <v>4961</v>
      </c>
      <c r="I31" s="405">
        <v>3976</v>
      </c>
      <c r="J31" s="405">
        <v>4968974</v>
      </c>
      <c r="K31" s="405">
        <v>3855836</v>
      </c>
      <c r="L31" s="405">
        <v>3638325</v>
      </c>
      <c r="M31" s="405">
        <v>478154</v>
      </c>
      <c r="N31" s="405">
        <v>576481</v>
      </c>
      <c r="O31" s="405">
        <v>28114</v>
      </c>
      <c r="P31" s="405">
        <v>12541</v>
      </c>
      <c r="Q31" s="405">
        <v>15373</v>
      </c>
      <c r="R31" s="405">
        <v>895556</v>
      </c>
      <c r="S31" s="405">
        <v>1547205</v>
      </c>
      <c r="T31" s="405">
        <v>1170997</v>
      </c>
      <c r="U31" s="405">
        <v>-214955</v>
      </c>
      <c r="V31" s="405">
        <v>-439223</v>
      </c>
      <c r="W31" s="405">
        <v>-27652</v>
      </c>
      <c r="X31" s="405">
        <v>-7580</v>
      </c>
      <c r="Y31" s="405">
        <v>-11397</v>
      </c>
      <c r="Z31" s="402"/>
      <c r="AA31" s="247">
        <f t="shared" si="30"/>
        <v>1997</v>
      </c>
      <c r="AB31" s="137">
        <f t="shared" ref="AB31:AQ31" si="33">(AB9/AB8-1)*100</f>
        <v>15.03312196470532</v>
      </c>
      <c r="AC31" s="137">
        <f t="shared" si="33"/>
        <v>15.990465702526135</v>
      </c>
      <c r="AD31" s="137">
        <f t="shared" si="33"/>
        <v>17.136452421356463</v>
      </c>
      <c r="AE31" s="137">
        <f t="shared" si="33"/>
        <v>13.869669559209164</v>
      </c>
      <c r="AF31" s="137">
        <f t="shared" si="33"/>
        <v>-8.0240881036538809</v>
      </c>
      <c r="AG31" s="137">
        <f t="shared" si="33"/>
        <v>19.855821971477816</v>
      </c>
      <c r="AH31" s="137">
        <f t="shared" si="33"/>
        <v>49.176855327213943</v>
      </c>
      <c r="AI31" s="137">
        <f t="shared" si="33"/>
        <v>25.63607176849969</v>
      </c>
      <c r="AJ31" s="137">
        <f t="shared" si="33"/>
        <v>22.733558211812156</v>
      </c>
      <c r="AK31" s="137">
        <f t="shared" si="33"/>
        <v>21.410891797208809</v>
      </c>
      <c r="AL31" s="137">
        <f t="shared" si="33"/>
        <v>21.419811775647666</v>
      </c>
      <c r="AM31" s="137">
        <f t="shared" si="33"/>
        <v>28.952263405631506</v>
      </c>
      <c r="AN31" s="137">
        <f t="shared" si="33"/>
        <v>25.754603213800564</v>
      </c>
      <c r="AO31" s="137">
        <f t="shared" si="33"/>
        <v>64.191514931335746</v>
      </c>
      <c r="AP31" s="137">
        <f t="shared" si="33"/>
        <v>24.806334763870865</v>
      </c>
      <c r="AQ31" s="137">
        <f t="shared" si="33"/>
        <v>22.079447296542543</v>
      </c>
      <c r="AR31" s="402"/>
      <c r="AS31" s="402"/>
      <c r="AT31" s="402"/>
      <c r="AU31" s="402"/>
      <c r="AV31" s="402"/>
      <c r="AW31" s="402"/>
      <c r="AX31" s="402"/>
    </row>
    <row r="32" spans="1:52" x14ac:dyDescent="0.2">
      <c r="A32" s="404" t="s">
        <v>469</v>
      </c>
      <c r="B32" s="405">
        <v>7027839</v>
      </c>
      <c r="C32" s="405">
        <v>6489202</v>
      </c>
      <c r="D32" s="405">
        <v>5753750</v>
      </c>
      <c r="E32" s="405">
        <v>276382</v>
      </c>
      <c r="F32" s="405">
        <v>190846</v>
      </c>
      <c r="G32" s="405">
        <v>479</v>
      </c>
      <c r="H32" s="405">
        <v>4826</v>
      </c>
      <c r="I32" s="405">
        <v>5807</v>
      </c>
      <c r="J32" s="405">
        <v>6036843</v>
      </c>
      <c r="K32" s="405">
        <v>4723150</v>
      </c>
      <c r="L32" s="405">
        <v>4454183</v>
      </c>
      <c r="M32" s="405">
        <v>603548</v>
      </c>
      <c r="N32" s="405">
        <v>644471</v>
      </c>
      <c r="O32" s="405">
        <v>35890</v>
      </c>
      <c r="P32" s="405">
        <v>11311</v>
      </c>
      <c r="Q32" s="405">
        <v>11087</v>
      </c>
      <c r="R32" s="405">
        <v>990996</v>
      </c>
      <c r="S32" s="405">
        <v>1766052</v>
      </c>
      <c r="T32" s="405">
        <v>1299567</v>
      </c>
      <c r="U32" s="405">
        <v>-327166</v>
      </c>
      <c r="V32" s="405">
        <v>-453625</v>
      </c>
      <c r="W32" s="405">
        <v>-35411</v>
      </c>
      <c r="X32" s="405">
        <v>-6485</v>
      </c>
      <c r="Y32" s="405">
        <v>-5280</v>
      </c>
      <c r="Z32" s="402"/>
      <c r="AA32" s="247">
        <f t="shared" si="30"/>
        <v>1998</v>
      </c>
      <c r="AB32" s="137">
        <f t="shared" ref="AB32:AQ32" si="34">(AB10/AB9-1)*100</f>
        <v>6.4363846626439791</v>
      </c>
      <c r="AC32" s="137">
        <f t="shared" si="34"/>
        <v>7.0349147329066275</v>
      </c>
      <c r="AD32" s="137">
        <f t="shared" si="34"/>
        <v>9.1387880223065885</v>
      </c>
      <c r="AE32" s="137">
        <f t="shared" si="34"/>
        <v>-1.3496331053957422</v>
      </c>
      <c r="AF32" s="137">
        <f t="shared" si="34"/>
        <v>-7.9828139250845087</v>
      </c>
      <c r="AG32" s="137">
        <f t="shared" si="34"/>
        <v>130.96234309623429</v>
      </c>
      <c r="AH32" s="137">
        <f t="shared" si="34"/>
        <v>-21.540198960357394</v>
      </c>
      <c r="AI32" s="137">
        <f t="shared" si="34"/>
        <v>39.680457716618236</v>
      </c>
      <c r="AJ32" s="137">
        <f t="shared" si="34"/>
        <v>14.174586233086428</v>
      </c>
      <c r="AK32" s="137">
        <f t="shared" si="34"/>
        <v>13.646972341338092</v>
      </c>
      <c r="AL32" s="137">
        <f t="shared" si="34"/>
        <v>13.726651331633555</v>
      </c>
      <c r="AM32" s="137">
        <f t="shared" si="34"/>
        <v>18.29504240590618</v>
      </c>
      <c r="AN32" s="137">
        <f t="shared" si="34"/>
        <v>13.473495608819409</v>
      </c>
      <c r="AO32" s="137">
        <f t="shared" si="34"/>
        <v>29.59168048896046</v>
      </c>
      <c r="AP32" s="137">
        <f t="shared" si="34"/>
        <v>35.148904099165534</v>
      </c>
      <c r="AQ32" s="137">
        <f t="shared" si="34"/>
        <v>25.817631446182187</v>
      </c>
      <c r="AR32" s="402"/>
      <c r="AS32" s="402"/>
      <c r="AT32" s="402"/>
      <c r="AU32" s="402"/>
      <c r="AV32" s="402"/>
      <c r="AW32" s="402"/>
      <c r="AX32" s="402"/>
    </row>
    <row r="33" spans="1:50" x14ac:dyDescent="0.2">
      <c r="A33" s="404" t="s">
        <v>470</v>
      </c>
      <c r="B33" s="405">
        <v>6739092</v>
      </c>
      <c r="C33" s="405">
        <v>6153063</v>
      </c>
      <c r="D33" s="405">
        <v>5457945</v>
      </c>
      <c r="E33" s="405">
        <v>301311</v>
      </c>
      <c r="F33" s="405">
        <v>195947</v>
      </c>
      <c r="G33" s="405">
        <v>1272</v>
      </c>
      <c r="H33" s="405">
        <v>2868</v>
      </c>
      <c r="I33" s="405">
        <v>4760</v>
      </c>
      <c r="J33" s="405">
        <v>6026798</v>
      </c>
      <c r="K33" s="405">
        <v>4778742</v>
      </c>
      <c r="L33" s="405">
        <v>4511576</v>
      </c>
      <c r="M33" s="405">
        <v>557240</v>
      </c>
      <c r="N33" s="405">
        <v>627473</v>
      </c>
      <c r="O33" s="405">
        <v>40204</v>
      </c>
      <c r="P33" s="405">
        <v>12432</v>
      </c>
      <c r="Q33" s="405">
        <v>11056</v>
      </c>
      <c r="R33" s="405">
        <v>712294</v>
      </c>
      <c r="S33" s="405">
        <v>1374321</v>
      </c>
      <c r="T33" s="405">
        <v>946369</v>
      </c>
      <c r="U33" s="405">
        <v>-255929</v>
      </c>
      <c r="V33" s="405">
        <v>-431526</v>
      </c>
      <c r="W33" s="405">
        <v>-38932</v>
      </c>
      <c r="X33" s="405">
        <v>-9564</v>
      </c>
      <c r="Y33" s="405">
        <v>-6296</v>
      </c>
      <c r="Z33" s="402"/>
      <c r="AA33" s="247">
        <f t="shared" si="30"/>
        <v>1999</v>
      </c>
      <c r="AB33" s="137">
        <f t="shared" ref="AB33:AQ33" si="35">(AB11/AB10-1)*100</f>
        <v>16.013812368143032</v>
      </c>
      <c r="AC33" s="137">
        <f t="shared" si="35"/>
        <v>15.803053648326969</v>
      </c>
      <c r="AD33" s="137">
        <f t="shared" si="35"/>
        <v>16.7572283781412</v>
      </c>
      <c r="AE33" s="137">
        <f t="shared" si="35"/>
        <v>36.459473507808916</v>
      </c>
      <c r="AF33" s="137">
        <f t="shared" si="35"/>
        <v>-3.5305832005781745</v>
      </c>
      <c r="AG33" s="137">
        <f t="shared" si="35"/>
        <v>19.211390398550733</v>
      </c>
      <c r="AH33" s="137">
        <f t="shared" si="35"/>
        <v>-30.22670025188917</v>
      </c>
      <c r="AI33" s="137">
        <f t="shared" si="35"/>
        <v>7.4838908137162763</v>
      </c>
      <c r="AJ33" s="137">
        <f t="shared" si="35"/>
        <v>13.241844990332762</v>
      </c>
      <c r="AK33" s="137">
        <f t="shared" si="35"/>
        <v>13.249332549666292</v>
      </c>
      <c r="AL33" s="137">
        <f t="shared" si="35"/>
        <v>12.877066951158023</v>
      </c>
      <c r="AM33" s="137">
        <f t="shared" si="35"/>
        <v>9.7328288767200668</v>
      </c>
      <c r="AN33" s="137">
        <f t="shared" si="35"/>
        <v>17.823940503375834</v>
      </c>
      <c r="AO33" s="137">
        <f t="shared" si="35"/>
        <v>18.840681916879774</v>
      </c>
      <c r="AP33" s="137">
        <f t="shared" si="35"/>
        <v>10.525271590506936</v>
      </c>
      <c r="AQ33" s="137">
        <f t="shared" si="35"/>
        <v>6.1352932532695137</v>
      </c>
      <c r="AR33" s="402"/>
      <c r="AS33" s="402"/>
      <c r="AT33" s="402"/>
      <c r="AU33" s="402"/>
      <c r="AV33" s="402"/>
      <c r="AW33" s="402"/>
      <c r="AX33" s="402"/>
    </row>
    <row r="34" spans="1:50" x14ac:dyDescent="0.2">
      <c r="A34" s="404" t="s">
        <v>471</v>
      </c>
      <c r="B34" s="405">
        <v>6048581</v>
      </c>
      <c r="C34" s="405">
        <v>5574910</v>
      </c>
      <c r="D34" s="405">
        <v>5040201</v>
      </c>
      <c r="E34" s="405">
        <v>260264</v>
      </c>
      <c r="F34" s="405">
        <v>141435</v>
      </c>
      <c r="G34" s="405">
        <v>4822</v>
      </c>
      <c r="H34" s="405">
        <v>7087</v>
      </c>
      <c r="I34" s="405">
        <v>6829</v>
      </c>
      <c r="J34" s="405">
        <v>5388871</v>
      </c>
      <c r="K34" s="405">
        <v>4273990</v>
      </c>
      <c r="L34" s="405">
        <v>4024205</v>
      </c>
      <c r="M34" s="405">
        <v>492052</v>
      </c>
      <c r="N34" s="405">
        <v>557203</v>
      </c>
      <c r="O34" s="405">
        <v>39216</v>
      </c>
      <c r="P34" s="405">
        <v>15592</v>
      </c>
      <c r="Q34" s="405">
        <v>5725</v>
      </c>
      <c r="R34" s="405">
        <v>659710</v>
      </c>
      <c r="S34" s="405">
        <v>1300920</v>
      </c>
      <c r="T34" s="405">
        <v>1015996</v>
      </c>
      <c r="U34" s="405">
        <v>-231788</v>
      </c>
      <c r="V34" s="405">
        <v>-415768</v>
      </c>
      <c r="W34" s="405">
        <v>-34394</v>
      </c>
      <c r="X34" s="405">
        <v>-8505</v>
      </c>
      <c r="Y34" s="405">
        <v>1104</v>
      </c>
      <c r="Z34" s="402"/>
      <c r="AA34" s="247">
        <f t="shared" si="30"/>
        <v>2000</v>
      </c>
      <c r="AB34" s="137">
        <f t="shared" ref="AB34:AQ34" si="36">(AB12/AB11-1)*100</f>
        <v>21.82350006251017</v>
      </c>
      <c r="AC34" s="137">
        <f t="shared" si="36"/>
        <v>22.905907937920666</v>
      </c>
      <c r="AD34" s="137">
        <f t="shared" si="36"/>
        <v>22.565658367950327</v>
      </c>
      <c r="AE34" s="137">
        <f t="shared" si="36"/>
        <v>4.7408356662374862</v>
      </c>
      <c r="AF34" s="137">
        <f t="shared" si="36"/>
        <v>1.6331888997400013</v>
      </c>
      <c r="AG34" s="137">
        <f t="shared" si="36"/>
        <v>61.139736435949189</v>
      </c>
      <c r="AH34" s="137">
        <f t="shared" si="36"/>
        <v>-36.868610259988479</v>
      </c>
      <c r="AI34" s="137">
        <f t="shared" si="36"/>
        <v>-22.888753323241218</v>
      </c>
      <c r="AJ34" s="137">
        <f t="shared" si="36"/>
        <v>22.879459760891031</v>
      </c>
      <c r="AK34" s="137">
        <f t="shared" si="36"/>
        <v>22.168817373671558</v>
      </c>
      <c r="AL34" s="137">
        <f t="shared" si="36"/>
        <v>21.152922918191663</v>
      </c>
      <c r="AM34" s="137">
        <f t="shared" si="36"/>
        <v>16.247188569656302</v>
      </c>
      <c r="AN34" s="137">
        <f t="shared" si="36"/>
        <v>33.993895395741333</v>
      </c>
      <c r="AO34" s="137">
        <f t="shared" si="36"/>
        <v>49.897504609429568</v>
      </c>
      <c r="AP34" s="137">
        <f t="shared" si="36"/>
        <v>22.258554358320026</v>
      </c>
      <c r="AQ34" s="137">
        <f t="shared" si="36"/>
        <v>13.753000725101906</v>
      </c>
      <c r="AR34" s="402"/>
      <c r="AS34" s="402"/>
      <c r="AT34" s="402"/>
      <c r="AU34" s="402"/>
      <c r="AV34" s="402"/>
      <c r="AW34" s="402"/>
      <c r="AX34" s="402"/>
    </row>
    <row r="35" spans="1:50" x14ac:dyDescent="0.2">
      <c r="A35" s="404" t="s">
        <v>472</v>
      </c>
      <c r="B35" s="405">
        <v>7099164</v>
      </c>
      <c r="C35" s="405">
        <v>6469241</v>
      </c>
      <c r="D35" s="405">
        <v>5894694</v>
      </c>
      <c r="E35" s="405">
        <v>333235</v>
      </c>
      <c r="F35" s="405">
        <v>203035</v>
      </c>
      <c r="G35" s="405">
        <v>8345</v>
      </c>
      <c r="H35" s="405">
        <v>3970</v>
      </c>
      <c r="I35" s="405">
        <v>8916</v>
      </c>
      <c r="J35" s="405">
        <v>6407248</v>
      </c>
      <c r="K35" s="405">
        <v>5099981</v>
      </c>
      <c r="L35" s="405">
        <v>4832060</v>
      </c>
      <c r="M35" s="405">
        <v>573513</v>
      </c>
      <c r="N35" s="405">
        <v>658818</v>
      </c>
      <c r="O35" s="405">
        <v>44227</v>
      </c>
      <c r="P35" s="405">
        <v>15175</v>
      </c>
      <c r="Q35" s="405">
        <v>14096</v>
      </c>
      <c r="R35" s="405">
        <v>691916</v>
      </c>
      <c r="S35" s="405">
        <v>1369260</v>
      </c>
      <c r="T35" s="405">
        <v>1062634</v>
      </c>
      <c r="U35" s="405">
        <v>-240278</v>
      </c>
      <c r="V35" s="405">
        <v>-455783</v>
      </c>
      <c r="W35" s="405">
        <v>-35882</v>
      </c>
      <c r="X35" s="405">
        <v>-11205</v>
      </c>
      <c r="Y35" s="405">
        <v>-5180</v>
      </c>
      <c r="Z35" s="402"/>
      <c r="AA35" s="247">
        <f t="shared" si="30"/>
        <v>2001</v>
      </c>
      <c r="AB35" s="137">
        <f t="shared" ref="AB35:AQ35" si="37">(AB13/AB12-1)*100</f>
        <v>-4.419077432819229</v>
      </c>
      <c r="AC35" s="137">
        <f t="shared" si="37"/>
        <v>-4.4453215427232902</v>
      </c>
      <c r="AD35" s="137">
        <f t="shared" si="37"/>
        <v>-4.637403893440184</v>
      </c>
      <c r="AE35" s="137">
        <f t="shared" si="37"/>
        <v>-5.6413045389444472</v>
      </c>
      <c r="AF35" s="137">
        <f t="shared" si="37"/>
        <v>2.9773691589347839</v>
      </c>
      <c r="AG35" s="137">
        <f t="shared" si="37"/>
        <v>38.405241856261526</v>
      </c>
      <c r="AH35" s="137">
        <f t="shared" si="37"/>
        <v>149.35127342623738</v>
      </c>
      <c r="AI35" s="137">
        <f t="shared" si="37"/>
        <v>5.6873009981833533</v>
      </c>
      <c r="AJ35" s="137">
        <f t="shared" si="37"/>
        <v>-3.4744151312721572</v>
      </c>
      <c r="AK35" s="137">
        <f t="shared" si="37"/>
        <v>-9.4517824559332766</v>
      </c>
      <c r="AL35" s="137">
        <f t="shared" si="37"/>
        <v>-10.795212012906729</v>
      </c>
      <c r="AM35" s="137">
        <f t="shared" si="37"/>
        <v>9.8217084248279907</v>
      </c>
      <c r="AN35" s="137">
        <f t="shared" si="37"/>
        <v>25.027157753235784</v>
      </c>
      <c r="AO35" s="137">
        <f t="shared" si="37"/>
        <v>39.853640614191299</v>
      </c>
      <c r="AP35" s="137">
        <f t="shared" si="37"/>
        <v>20.702332908735222</v>
      </c>
      <c r="AQ35" s="137">
        <f t="shared" si="37"/>
        <v>26.509061278377732</v>
      </c>
      <c r="AR35" s="402"/>
      <c r="AS35" s="402"/>
      <c r="AT35" s="402"/>
      <c r="AU35" s="402"/>
      <c r="AV35" s="402"/>
      <c r="AW35" s="402"/>
      <c r="AX35" s="402"/>
    </row>
    <row r="36" spans="1:50" x14ac:dyDescent="0.2">
      <c r="A36" s="404" t="s">
        <v>473</v>
      </c>
      <c r="B36" s="405">
        <v>6939424</v>
      </c>
      <c r="C36" s="405">
        <v>6377427</v>
      </c>
      <c r="D36" s="405">
        <v>5847334</v>
      </c>
      <c r="E36" s="405">
        <v>319670</v>
      </c>
      <c r="F36" s="405">
        <v>162938</v>
      </c>
      <c r="G36" s="405">
        <v>7825</v>
      </c>
      <c r="H36" s="405">
        <v>3018</v>
      </c>
      <c r="I36" s="405">
        <v>8073</v>
      </c>
      <c r="J36" s="405">
        <v>6076490</v>
      </c>
      <c r="K36" s="405">
        <v>4864678</v>
      </c>
      <c r="L36" s="405">
        <v>4644926</v>
      </c>
      <c r="M36" s="405">
        <v>509756</v>
      </c>
      <c r="N36" s="405">
        <v>655130</v>
      </c>
      <c r="O36" s="405">
        <v>38478</v>
      </c>
      <c r="P36" s="405">
        <v>7973</v>
      </c>
      <c r="Q36" s="405">
        <v>11888</v>
      </c>
      <c r="R36" s="405">
        <v>862934</v>
      </c>
      <c r="S36" s="405">
        <v>1512749</v>
      </c>
      <c r="T36" s="405">
        <v>1202408</v>
      </c>
      <c r="U36" s="405">
        <v>-190086</v>
      </c>
      <c r="V36" s="405">
        <v>-492192</v>
      </c>
      <c r="W36" s="405">
        <v>-30653</v>
      </c>
      <c r="X36" s="405">
        <v>-4955</v>
      </c>
      <c r="Y36" s="405">
        <v>-3815</v>
      </c>
      <c r="Z36" s="402"/>
      <c r="AA36" s="247">
        <f t="shared" si="30"/>
        <v>2002</v>
      </c>
      <c r="AB36" s="137">
        <f t="shared" ref="AB36:AQ36" si="38">(AB14/AB13-1)*100</f>
        <v>1.4272898418339119</v>
      </c>
      <c r="AC36" s="137">
        <f t="shared" si="38"/>
        <v>0.76333291899643996</v>
      </c>
      <c r="AD36" s="137">
        <f t="shared" si="38"/>
        <v>0.94850475580594562</v>
      </c>
      <c r="AE36" s="137">
        <f t="shared" si="38"/>
        <v>3.9862572626846671</v>
      </c>
      <c r="AF36" s="137">
        <f t="shared" si="38"/>
        <v>48.91541384251645</v>
      </c>
      <c r="AG36" s="137">
        <f t="shared" si="38"/>
        <v>132.06521353386665</v>
      </c>
      <c r="AH36" s="137">
        <f t="shared" si="38"/>
        <v>12.94276353825401</v>
      </c>
      <c r="AI36" s="137">
        <f t="shared" si="38"/>
        <v>74.857913851897706</v>
      </c>
      <c r="AJ36" s="137">
        <f t="shared" si="38"/>
        <v>0.16773217418606379</v>
      </c>
      <c r="AK36" s="137">
        <f t="shared" si="38"/>
        <v>-4.7049882571500001</v>
      </c>
      <c r="AL36" s="137">
        <f t="shared" si="38"/>
        <v>-6.3376291876039659</v>
      </c>
      <c r="AM36" s="137">
        <f t="shared" si="38"/>
        <v>1.9228451491614562</v>
      </c>
      <c r="AN36" s="137">
        <f t="shared" si="38"/>
        <v>23.732114818058392</v>
      </c>
      <c r="AO36" s="137">
        <f t="shared" si="38"/>
        <v>55.797926083224361</v>
      </c>
      <c r="AP36" s="137">
        <f t="shared" si="38"/>
        <v>-34.148273929188434</v>
      </c>
      <c r="AQ36" s="137">
        <f t="shared" si="38"/>
        <v>-2.1260185337679482</v>
      </c>
      <c r="AR36" s="402"/>
      <c r="AS36" s="402"/>
      <c r="AT36" s="402"/>
      <c r="AU36" s="402"/>
      <c r="AV36" s="402"/>
      <c r="AW36" s="402"/>
      <c r="AX36" s="402"/>
    </row>
    <row r="37" spans="1:50" x14ac:dyDescent="0.2">
      <c r="A37" s="404" t="s">
        <v>474</v>
      </c>
      <c r="B37" s="405">
        <v>7346393</v>
      </c>
      <c r="C37" s="405">
        <v>6794624</v>
      </c>
      <c r="D37" s="405">
        <v>6152826</v>
      </c>
      <c r="E37" s="405">
        <v>268246</v>
      </c>
      <c r="F37" s="405">
        <v>200554</v>
      </c>
      <c r="G37" s="405">
        <v>519</v>
      </c>
      <c r="H37" s="405">
        <v>3762</v>
      </c>
      <c r="I37" s="405">
        <v>6411</v>
      </c>
      <c r="J37" s="405">
        <v>6628123</v>
      </c>
      <c r="K37" s="405">
        <v>5316205</v>
      </c>
      <c r="L37" s="405">
        <v>5081530</v>
      </c>
      <c r="M37" s="405">
        <v>589031</v>
      </c>
      <c r="N37" s="405">
        <v>655437</v>
      </c>
      <c r="O37" s="405">
        <v>51856</v>
      </c>
      <c r="P37" s="405">
        <v>9355</v>
      </c>
      <c r="Q37" s="405">
        <v>11082</v>
      </c>
      <c r="R37" s="405">
        <v>718270</v>
      </c>
      <c r="S37" s="405">
        <v>1478419</v>
      </c>
      <c r="T37" s="405">
        <v>1071296</v>
      </c>
      <c r="U37" s="405">
        <v>-320785</v>
      </c>
      <c r="V37" s="405">
        <v>-454883</v>
      </c>
      <c r="W37" s="405">
        <v>-51337</v>
      </c>
      <c r="X37" s="405">
        <v>-5593</v>
      </c>
      <c r="Y37" s="405">
        <v>-4671</v>
      </c>
      <c r="Z37" s="402"/>
      <c r="AA37" s="247">
        <f t="shared" si="30"/>
        <v>2003</v>
      </c>
      <c r="AB37" s="137">
        <f t="shared" ref="AB37:AQ37" si="39">(AB15/AB14-1)*100</f>
        <v>2.3101824708694929</v>
      </c>
      <c r="AC37" s="137">
        <f t="shared" si="39"/>
        <v>1.7746885388862488</v>
      </c>
      <c r="AD37" s="137">
        <f t="shared" si="39"/>
        <v>1.6883294860299936</v>
      </c>
      <c r="AE37" s="137">
        <f t="shared" si="39"/>
        <v>10.400277916069477</v>
      </c>
      <c r="AF37" s="137">
        <f t="shared" si="39"/>
        <v>11.276213714110671</v>
      </c>
      <c r="AG37" s="137">
        <f t="shared" si="39"/>
        <v>49.005226955061644</v>
      </c>
      <c r="AH37" s="137">
        <f t="shared" si="39"/>
        <v>52.002354707709088</v>
      </c>
      <c r="AI37" s="137">
        <f t="shared" si="39"/>
        <v>11.828002452275776</v>
      </c>
      <c r="AJ37" s="137">
        <f t="shared" si="39"/>
        <v>1.1068101118451246</v>
      </c>
      <c r="AK37" s="137">
        <f t="shared" si="39"/>
        <v>-0.22922610650840669</v>
      </c>
      <c r="AL37" s="137">
        <f t="shared" si="39"/>
        <v>-1.1224193527468396</v>
      </c>
      <c r="AM37" s="137">
        <f t="shared" si="39"/>
        <v>8.5878537263040844</v>
      </c>
      <c r="AN37" s="137">
        <f t="shared" si="39"/>
        <v>1.5759881602942061</v>
      </c>
      <c r="AO37" s="137">
        <f t="shared" si="39"/>
        <v>49.824939045828522</v>
      </c>
      <c r="AP37" s="137">
        <f t="shared" si="39"/>
        <v>-2.3344574608032409</v>
      </c>
      <c r="AQ37" s="137">
        <f t="shared" si="39"/>
        <v>18.482692208369912</v>
      </c>
      <c r="AR37" s="402"/>
      <c r="AS37" s="402"/>
      <c r="AT37" s="402"/>
      <c r="AU37" s="402"/>
      <c r="AV37" s="402"/>
      <c r="AW37" s="402"/>
      <c r="AX37" s="402"/>
    </row>
    <row r="38" spans="1:50" x14ac:dyDescent="0.2">
      <c r="A38" s="404" t="s">
        <v>475</v>
      </c>
      <c r="B38" s="405">
        <v>6909189</v>
      </c>
      <c r="C38" s="405">
        <v>6461347</v>
      </c>
      <c r="D38" s="405">
        <v>5891416</v>
      </c>
      <c r="E38" s="405">
        <v>267348</v>
      </c>
      <c r="F38" s="405">
        <v>135791</v>
      </c>
      <c r="G38" s="405">
        <v>4721</v>
      </c>
      <c r="H38" s="405">
        <v>3247</v>
      </c>
      <c r="I38" s="405">
        <v>5186</v>
      </c>
      <c r="J38" s="405">
        <v>6438240</v>
      </c>
      <c r="K38" s="405">
        <v>5141938</v>
      </c>
      <c r="L38" s="405">
        <v>4872724</v>
      </c>
      <c r="M38" s="405">
        <v>576845</v>
      </c>
      <c r="N38" s="405">
        <v>649283</v>
      </c>
      <c r="O38" s="405">
        <v>66114</v>
      </c>
      <c r="P38" s="405">
        <v>10706</v>
      </c>
      <c r="Q38" s="405">
        <v>16082</v>
      </c>
      <c r="R38" s="405">
        <v>470949</v>
      </c>
      <c r="S38" s="405">
        <v>1319409</v>
      </c>
      <c r="T38" s="405">
        <v>1018692</v>
      </c>
      <c r="U38" s="405">
        <v>-309497</v>
      </c>
      <c r="V38" s="405">
        <v>-513492</v>
      </c>
      <c r="W38" s="405">
        <v>-61393</v>
      </c>
      <c r="X38" s="405">
        <v>-7459</v>
      </c>
      <c r="Y38" s="405">
        <v>-10896</v>
      </c>
      <c r="Z38" s="402"/>
      <c r="AA38" s="247">
        <f t="shared" si="30"/>
        <v>2004</v>
      </c>
      <c r="AB38" s="137">
        <f t="shared" ref="AB38:AQ38" si="40">(AB16/AB15-1)*100</f>
        <v>14.100031270931911</v>
      </c>
      <c r="AC38" s="137">
        <f t="shared" si="40"/>
        <v>14.414997891123683</v>
      </c>
      <c r="AD38" s="137">
        <f t="shared" si="40"/>
        <v>14.019099895090115</v>
      </c>
      <c r="AE38" s="137">
        <f t="shared" si="40"/>
        <v>9.8435367087200021</v>
      </c>
      <c r="AF38" s="137">
        <f t="shared" si="40"/>
        <v>7.0171551697923107</v>
      </c>
      <c r="AG38" s="137">
        <f t="shared" si="40"/>
        <v>1.225404670905994</v>
      </c>
      <c r="AH38" s="137">
        <f t="shared" si="40"/>
        <v>-4.7787163584317778</v>
      </c>
      <c r="AI38" s="137">
        <f t="shared" si="40"/>
        <v>37.513233014480683</v>
      </c>
      <c r="AJ38" s="137">
        <f t="shared" si="40"/>
        <v>15.399852253215851</v>
      </c>
      <c r="AK38" s="137">
        <f t="shared" si="40"/>
        <v>8.4128425702596488</v>
      </c>
      <c r="AL38" s="137">
        <f t="shared" si="40"/>
        <v>5.1879199532539166</v>
      </c>
      <c r="AM38" s="137">
        <f t="shared" si="40"/>
        <v>16.917098980715252</v>
      </c>
      <c r="AN38" s="137">
        <f t="shared" si="40"/>
        <v>39.388156246168023</v>
      </c>
      <c r="AO38" s="137">
        <f t="shared" si="40"/>
        <v>52.903566210436679</v>
      </c>
      <c r="AP38" s="137">
        <f t="shared" si="40"/>
        <v>29.110426703812099</v>
      </c>
      <c r="AQ38" s="137">
        <f t="shared" si="40"/>
        <v>-2.8454998748519977</v>
      </c>
      <c r="AR38" s="402"/>
      <c r="AS38" s="402"/>
      <c r="AT38" s="402"/>
      <c r="AU38" s="402"/>
      <c r="AV38" s="402"/>
      <c r="AW38" s="402"/>
      <c r="AX38" s="402"/>
    </row>
    <row r="39" spans="1:50" x14ac:dyDescent="0.2">
      <c r="A39" s="404" t="s">
        <v>476</v>
      </c>
      <c r="B39" s="405">
        <v>6780603</v>
      </c>
      <c r="C39" s="405">
        <v>6210488</v>
      </c>
      <c r="D39" s="405">
        <v>5648108</v>
      </c>
      <c r="E39" s="405">
        <v>300991</v>
      </c>
      <c r="F39" s="405">
        <v>215061</v>
      </c>
      <c r="G39" s="405">
        <v>359</v>
      </c>
      <c r="H39" s="405">
        <v>3779</v>
      </c>
      <c r="I39" s="405">
        <v>7236</v>
      </c>
      <c r="J39" s="405">
        <v>6291483</v>
      </c>
      <c r="K39" s="405">
        <v>5089909</v>
      </c>
      <c r="L39" s="405">
        <v>4801679</v>
      </c>
      <c r="M39" s="405">
        <v>566862</v>
      </c>
      <c r="N39" s="405">
        <v>560315</v>
      </c>
      <c r="O39" s="405">
        <v>55420</v>
      </c>
      <c r="P39" s="405">
        <v>11708</v>
      </c>
      <c r="Q39" s="405">
        <v>18054</v>
      </c>
      <c r="R39" s="405">
        <v>489120</v>
      </c>
      <c r="S39" s="405">
        <v>1120579</v>
      </c>
      <c r="T39" s="405">
        <v>846429</v>
      </c>
      <c r="U39" s="405">
        <v>-265871</v>
      </c>
      <c r="V39" s="405">
        <v>-345254</v>
      </c>
      <c r="W39" s="405">
        <v>-55061</v>
      </c>
      <c r="X39" s="405">
        <v>-7929</v>
      </c>
      <c r="Y39" s="405">
        <v>-10818</v>
      </c>
      <c r="Z39" s="402"/>
      <c r="AA39" s="247">
        <f t="shared" si="30"/>
        <v>2005</v>
      </c>
      <c r="AB39" s="137">
        <f t="shared" ref="AB39:AQ39" si="41">(AB17/AB16-1)*100</f>
        <v>13.954575874266695</v>
      </c>
      <c r="AC39" s="137">
        <f t="shared" si="41"/>
        <v>12.898448717252764</v>
      </c>
      <c r="AD39" s="137">
        <f t="shared" si="41"/>
        <v>11.57343904694368</v>
      </c>
      <c r="AE39" s="137">
        <f t="shared" si="41"/>
        <v>34.687627836095913</v>
      </c>
      <c r="AF39" s="137">
        <f t="shared" si="41"/>
        <v>21.247072207383113</v>
      </c>
      <c r="AG39" s="137">
        <f t="shared" si="41"/>
        <v>15.130911922393707</v>
      </c>
      <c r="AH39" s="137">
        <f t="shared" si="41"/>
        <v>101.69111882629633</v>
      </c>
      <c r="AI39" s="137">
        <f t="shared" si="41"/>
        <v>25.10078462506058</v>
      </c>
      <c r="AJ39" s="137">
        <f t="shared" si="41"/>
        <v>12.707646066057787</v>
      </c>
      <c r="AK39" s="137">
        <f t="shared" si="41"/>
        <v>8.3314656600319772</v>
      </c>
      <c r="AL39" s="137">
        <f t="shared" si="41"/>
        <v>6.9663899532958151</v>
      </c>
      <c r="AM39" s="137">
        <f t="shared" si="41"/>
        <v>19.347096934946538</v>
      </c>
      <c r="AN39" s="137">
        <f t="shared" si="41"/>
        <v>20.841983310737831</v>
      </c>
      <c r="AO39" s="137">
        <f t="shared" si="41"/>
        <v>23.114907667363905</v>
      </c>
      <c r="AP39" s="137">
        <f t="shared" si="41"/>
        <v>13.044416422020344</v>
      </c>
      <c r="AQ39" s="137">
        <f t="shared" si="41"/>
        <v>73.002885998708962</v>
      </c>
      <c r="AR39" s="402"/>
      <c r="AS39" s="402"/>
      <c r="AT39" s="402"/>
      <c r="AU39" s="402"/>
      <c r="AV39" s="402"/>
      <c r="AW39" s="402"/>
      <c r="AX39" s="402"/>
    </row>
    <row r="40" spans="1:50" x14ac:dyDescent="0.2">
      <c r="A40" s="404" t="s">
        <v>324</v>
      </c>
      <c r="B40" s="405">
        <v>7142790</v>
      </c>
      <c r="C40" s="405">
        <v>6614357</v>
      </c>
      <c r="D40" s="405">
        <v>6001440</v>
      </c>
      <c r="E40" s="405">
        <v>261397</v>
      </c>
      <c r="F40" s="405">
        <v>172435</v>
      </c>
      <c r="G40" s="405">
        <v>1689</v>
      </c>
      <c r="H40" s="405">
        <v>16116</v>
      </c>
      <c r="I40" s="405">
        <v>8571</v>
      </c>
      <c r="J40" s="405">
        <v>6475299</v>
      </c>
      <c r="K40" s="405">
        <v>5119062</v>
      </c>
      <c r="L40" s="405">
        <v>4841422</v>
      </c>
      <c r="M40" s="405">
        <v>624563</v>
      </c>
      <c r="N40" s="405">
        <v>662950</v>
      </c>
      <c r="O40" s="405">
        <v>58425</v>
      </c>
      <c r="P40" s="405">
        <v>14267</v>
      </c>
      <c r="Q40" s="405">
        <v>16439</v>
      </c>
      <c r="R40" s="405">
        <v>667491</v>
      </c>
      <c r="S40" s="405">
        <v>1495295</v>
      </c>
      <c r="T40" s="405">
        <v>1160018</v>
      </c>
      <c r="U40" s="405">
        <v>-363166</v>
      </c>
      <c r="V40" s="405">
        <v>-490515</v>
      </c>
      <c r="W40" s="405">
        <v>-56736</v>
      </c>
      <c r="X40" s="405">
        <v>1849</v>
      </c>
      <c r="Y40" s="405">
        <v>-7868</v>
      </c>
      <c r="Z40" s="402"/>
      <c r="AA40" s="247">
        <f t="shared" si="30"/>
        <v>2006</v>
      </c>
      <c r="AB40" s="137">
        <f t="shared" ref="AB40:AQ40" si="42">(AB18/AB17-1)*100</f>
        <v>16.660456293195146</v>
      </c>
      <c r="AC40" s="137">
        <f t="shared" si="42"/>
        <v>16.063392398050102</v>
      </c>
      <c r="AD40" s="137">
        <f t="shared" si="42"/>
        <v>15.382491903045302</v>
      </c>
      <c r="AE40" s="137">
        <f t="shared" si="42"/>
        <v>19.979269584154412</v>
      </c>
      <c r="AF40" s="137">
        <f t="shared" si="42"/>
        <v>33.616865631010029</v>
      </c>
      <c r="AG40" s="137">
        <f t="shared" si="42"/>
        <v>48.660296772489112</v>
      </c>
      <c r="AH40" s="137">
        <f t="shared" si="42"/>
        <v>34.488603651390683</v>
      </c>
      <c r="AI40" s="137">
        <f t="shared" si="42"/>
        <v>28.836380019889994</v>
      </c>
      <c r="AJ40" s="137">
        <f t="shared" si="42"/>
        <v>15.435442775222597</v>
      </c>
      <c r="AK40" s="137">
        <f t="shared" si="42"/>
        <v>11.014132917025243</v>
      </c>
      <c r="AL40" s="137">
        <f t="shared" si="42"/>
        <v>9.9231982728519075</v>
      </c>
      <c r="AM40" s="137">
        <f t="shared" si="42"/>
        <v>11.797513511809555</v>
      </c>
      <c r="AN40" s="137">
        <f t="shared" si="42"/>
        <v>28.402222150570132</v>
      </c>
      <c r="AO40" s="137">
        <f t="shared" si="42"/>
        <v>38.097915807025906</v>
      </c>
      <c r="AP40" s="137">
        <f t="shared" si="42"/>
        <v>46.309485241968694</v>
      </c>
      <c r="AQ40" s="137">
        <f t="shared" si="42"/>
        <v>4.2442368747986903</v>
      </c>
      <c r="AR40" s="402"/>
      <c r="AS40" s="402"/>
      <c r="AT40" s="402"/>
      <c r="AU40" s="402"/>
      <c r="AV40" s="402"/>
      <c r="AW40" s="402"/>
      <c r="AX40" s="402"/>
    </row>
    <row r="41" spans="1:50" x14ac:dyDescent="0.2">
      <c r="A41" s="404" t="s">
        <v>325</v>
      </c>
      <c r="B41" s="405">
        <v>7112474</v>
      </c>
      <c r="C41" s="405">
        <v>6616180</v>
      </c>
      <c r="D41" s="405">
        <v>6043190</v>
      </c>
      <c r="E41" s="405">
        <v>261299</v>
      </c>
      <c r="F41" s="405">
        <v>185113</v>
      </c>
      <c r="G41" s="405">
        <v>1055</v>
      </c>
      <c r="H41" s="405">
        <v>2650</v>
      </c>
      <c r="I41" s="405">
        <v>4775</v>
      </c>
      <c r="J41" s="405">
        <v>6622052</v>
      </c>
      <c r="K41" s="405">
        <v>5357868</v>
      </c>
      <c r="L41" s="405">
        <v>5100080</v>
      </c>
      <c r="M41" s="405">
        <v>558306</v>
      </c>
      <c r="N41" s="405">
        <v>640663</v>
      </c>
      <c r="O41" s="405">
        <v>55539</v>
      </c>
      <c r="P41" s="405">
        <v>10241</v>
      </c>
      <c r="Q41" s="405">
        <v>14694</v>
      </c>
      <c r="R41" s="405">
        <v>490422</v>
      </c>
      <c r="S41" s="405">
        <v>1258312</v>
      </c>
      <c r="T41" s="405">
        <v>943110</v>
      </c>
      <c r="U41" s="405">
        <v>-297007</v>
      </c>
      <c r="V41" s="405">
        <v>-455550</v>
      </c>
      <c r="W41" s="405">
        <v>-54484</v>
      </c>
      <c r="X41" s="405">
        <v>-7591</v>
      </c>
      <c r="Y41" s="405">
        <v>-9919</v>
      </c>
      <c r="Z41" s="402"/>
      <c r="AA41" s="247">
        <f t="shared" si="30"/>
        <v>2007</v>
      </c>
      <c r="AB41" s="137">
        <f t="shared" ref="AB41:AQ41" si="43">(AB19/AB18-1)*100</f>
        <v>8.7826969502516228</v>
      </c>
      <c r="AC41" s="137">
        <f t="shared" si="43"/>
        <v>7.2118662707339354</v>
      </c>
      <c r="AD41" s="137">
        <f t="shared" si="43"/>
        <v>5.3512324037550796</v>
      </c>
      <c r="AE41" s="137">
        <f t="shared" si="43"/>
        <v>32.019136539741602</v>
      </c>
      <c r="AF41" s="137">
        <f t="shared" si="43"/>
        <v>19.220016581197584</v>
      </c>
      <c r="AG41" s="137">
        <f t="shared" si="43"/>
        <v>12.276081207881928</v>
      </c>
      <c r="AH41" s="137">
        <f t="shared" si="43"/>
        <v>0.79316616722551192</v>
      </c>
      <c r="AI41" s="137">
        <f t="shared" si="43"/>
        <v>29.693134058473202</v>
      </c>
      <c r="AJ41" s="137">
        <f t="shared" si="43"/>
        <v>10.111248782855542</v>
      </c>
      <c r="AK41" s="137">
        <f t="shared" si="43"/>
        <v>6.6458971723844185</v>
      </c>
      <c r="AL41" s="137">
        <f t="shared" si="43"/>
        <v>7.0307291967269814</v>
      </c>
      <c r="AM41" s="137">
        <f t="shared" si="43"/>
        <v>16.43950713839779</v>
      </c>
      <c r="AN41" s="137">
        <f t="shared" si="43"/>
        <v>15.324693447925153</v>
      </c>
      <c r="AO41" s="137">
        <f t="shared" si="43"/>
        <v>21.709285246489273</v>
      </c>
      <c r="AP41" s="137">
        <f t="shared" si="43"/>
        <v>56.204540313323982</v>
      </c>
      <c r="AQ41" s="137">
        <f t="shared" si="43"/>
        <v>6.6962161138383935</v>
      </c>
      <c r="AR41" s="402"/>
      <c r="AS41" s="402"/>
      <c r="AT41" s="402"/>
      <c r="AU41" s="402"/>
      <c r="AV41" s="402"/>
      <c r="AW41" s="402"/>
      <c r="AX41" s="402"/>
    </row>
    <row r="42" spans="1:50" x14ac:dyDescent="0.2">
      <c r="A42" s="404" t="s">
        <v>326</v>
      </c>
      <c r="B42" s="405">
        <v>7615113</v>
      </c>
      <c r="C42" s="405">
        <v>7067461</v>
      </c>
      <c r="D42" s="405">
        <v>6287738</v>
      </c>
      <c r="E42" s="405">
        <v>280205</v>
      </c>
      <c r="F42" s="405">
        <v>211286</v>
      </c>
      <c r="G42" s="405">
        <v>1611</v>
      </c>
      <c r="H42" s="405">
        <v>7573</v>
      </c>
      <c r="I42" s="405">
        <v>7542</v>
      </c>
      <c r="J42" s="405">
        <v>6838704</v>
      </c>
      <c r="K42" s="405">
        <v>5483160</v>
      </c>
      <c r="L42" s="405">
        <v>5179476</v>
      </c>
      <c r="M42" s="405">
        <v>619881</v>
      </c>
      <c r="N42" s="405">
        <v>649218</v>
      </c>
      <c r="O42" s="405">
        <v>48572</v>
      </c>
      <c r="P42" s="405">
        <v>15309</v>
      </c>
      <c r="Q42" s="405">
        <v>26705</v>
      </c>
      <c r="R42" s="405">
        <v>776409</v>
      </c>
      <c r="S42" s="405">
        <v>1584301</v>
      </c>
      <c r="T42" s="405">
        <v>1108262</v>
      </c>
      <c r="U42" s="405">
        <v>-339676</v>
      </c>
      <c r="V42" s="405">
        <v>-437932</v>
      </c>
      <c r="W42" s="405">
        <v>-46961</v>
      </c>
      <c r="X42" s="405">
        <v>-7736</v>
      </c>
      <c r="Y42" s="405">
        <v>-19163</v>
      </c>
      <c r="Z42" s="402"/>
      <c r="AA42" s="247">
        <f t="shared" si="30"/>
        <v>2008</v>
      </c>
      <c r="AB42" s="137">
        <f t="shared" ref="AB42:AQ42" si="44">(AB20/AB19-1)*100</f>
        <v>7.1603717368791564</v>
      </c>
      <c r="AC42" s="137">
        <f t="shared" si="44"/>
        <v>6.002205332789079</v>
      </c>
      <c r="AD42" s="137">
        <f t="shared" si="44"/>
        <v>4.6561759489585075</v>
      </c>
      <c r="AE42" s="137">
        <f t="shared" si="44"/>
        <v>18.790717903831688</v>
      </c>
      <c r="AF42" s="137">
        <f t="shared" si="44"/>
        <v>13.304506630829005</v>
      </c>
      <c r="AG42" s="137">
        <f t="shared" si="44"/>
        <v>7.8830461562163334</v>
      </c>
      <c r="AH42" s="137">
        <f t="shared" si="44"/>
        <v>73.924770013216005</v>
      </c>
      <c r="AI42" s="137">
        <f t="shared" si="44"/>
        <v>22.08944819127354</v>
      </c>
      <c r="AJ42" s="137">
        <f t="shared" si="44"/>
        <v>9.4535527232794347</v>
      </c>
      <c r="AK42" s="137">
        <f t="shared" si="44"/>
        <v>8.1405783480250626</v>
      </c>
      <c r="AL42" s="137">
        <f t="shared" si="44"/>
        <v>8.5047084007096494</v>
      </c>
      <c r="AM42" s="137">
        <f t="shared" si="44"/>
        <v>15.777412883398089</v>
      </c>
      <c r="AN42" s="137">
        <f t="shared" si="44"/>
        <v>8.5086908923931439</v>
      </c>
      <c r="AO42" s="137">
        <f t="shared" si="44"/>
        <v>16.630951494809199</v>
      </c>
      <c r="AP42" s="137">
        <f t="shared" si="44"/>
        <v>56.859513377744463</v>
      </c>
      <c r="AQ42" s="137">
        <f t="shared" si="44"/>
        <v>-7.5145639100854815</v>
      </c>
      <c r="AR42" s="402"/>
      <c r="AS42" s="402"/>
      <c r="AT42" s="402"/>
      <c r="AU42" s="402"/>
      <c r="AV42" s="402"/>
      <c r="AW42" s="402"/>
      <c r="AX42" s="402"/>
    </row>
    <row r="43" spans="1:50" x14ac:dyDescent="0.2">
      <c r="A43" s="404" t="s">
        <v>327</v>
      </c>
      <c r="B43" s="405">
        <v>7915540</v>
      </c>
      <c r="C43" s="405">
        <v>7340846</v>
      </c>
      <c r="D43" s="405">
        <v>6686309</v>
      </c>
      <c r="E43" s="405">
        <v>340235</v>
      </c>
      <c r="F43" s="405">
        <v>169750</v>
      </c>
      <c r="G43" s="405">
        <v>2066</v>
      </c>
      <c r="H43" s="405">
        <v>2855</v>
      </c>
      <c r="I43" s="405">
        <v>6528</v>
      </c>
      <c r="J43" s="405">
        <v>7077139</v>
      </c>
      <c r="K43" s="405">
        <v>5719356</v>
      </c>
      <c r="L43" s="405">
        <v>5410981</v>
      </c>
      <c r="M43" s="405">
        <v>611529</v>
      </c>
      <c r="N43" s="405">
        <v>677560</v>
      </c>
      <c r="O43" s="405">
        <v>46407</v>
      </c>
      <c r="P43" s="405">
        <v>9394</v>
      </c>
      <c r="Q43" s="405">
        <v>7785</v>
      </c>
      <c r="R43" s="405">
        <v>838401</v>
      </c>
      <c r="S43" s="405">
        <v>1621490</v>
      </c>
      <c r="T43" s="405">
        <v>1275328</v>
      </c>
      <c r="U43" s="405">
        <v>-271294</v>
      </c>
      <c r="V43" s="405">
        <v>-507810</v>
      </c>
      <c r="W43" s="405">
        <v>-44341</v>
      </c>
      <c r="X43" s="405">
        <v>-6539</v>
      </c>
      <c r="Y43" s="405">
        <v>-1257</v>
      </c>
      <c r="Z43" s="402"/>
      <c r="AA43" s="247">
        <f t="shared" si="30"/>
        <v>2009</v>
      </c>
      <c r="AB43" s="137">
        <f t="shared" ref="AB43:AQ43" si="45">(AB21/AB20-1)*100</f>
        <v>-21.156894342895516</v>
      </c>
      <c r="AC43" s="137">
        <f t="shared" si="45"/>
        <v>-20.662994806264258</v>
      </c>
      <c r="AD43" s="137">
        <f t="shared" si="45"/>
        <v>-20.735275909947493</v>
      </c>
      <c r="AE43" s="137">
        <f t="shared" si="45"/>
        <v>-32.548148088278431</v>
      </c>
      <c r="AF43" s="137">
        <f t="shared" si="45"/>
        <v>-12.338973957015199</v>
      </c>
      <c r="AG43" s="137">
        <f t="shared" si="45"/>
        <v>7.9733190789907926</v>
      </c>
      <c r="AH43" s="137">
        <f t="shared" si="45"/>
        <v>-21.234212245434271</v>
      </c>
      <c r="AI43" s="137">
        <f t="shared" si="45"/>
        <v>-22.554775980715625</v>
      </c>
      <c r="AJ43" s="137">
        <f t="shared" si="45"/>
        <v>-24.049739838936425</v>
      </c>
      <c r="AK43" s="137">
        <f t="shared" si="45"/>
        <v>-26.11188977368354</v>
      </c>
      <c r="AL43" s="137">
        <f t="shared" si="45"/>
        <v>-25.70513916996401</v>
      </c>
      <c r="AM43" s="137">
        <f t="shared" si="45"/>
        <v>-30.480093393760399</v>
      </c>
      <c r="AN43" s="137">
        <f t="shared" si="45"/>
        <v>-16.301276592644921</v>
      </c>
      <c r="AO43" s="137">
        <f t="shared" si="45"/>
        <v>-6.2303814124956336</v>
      </c>
      <c r="AP43" s="137">
        <f t="shared" si="45"/>
        <v>-54.672350045600226</v>
      </c>
      <c r="AQ43" s="137">
        <f t="shared" si="45"/>
        <v>-8.9665576863644514</v>
      </c>
      <c r="AR43" s="402"/>
      <c r="AS43" s="402"/>
      <c r="AT43" s="402"/>
      <c r="AU43" s="402"/>
      <c r="AV43" s="402"/>
      <c r="AW43" s="402"/>
      <c r="AX43" s="402"/>
    </row>
    <row r="44" spans="1:50" x14ac:dyDescent="0.2">
      <c r="A44" s="404" t="s">
        <v>477</v>
      </c>
      <c r="B44" s="405">
        <v>8075420</v>
      </c>
      <c r="C44" s="405">
        <v>7435273</v>
      </c>
      <c r="D44" s="405">
        <v>6742193</v>
      </c>
      <c r="E44" s="405">
        <v>360320</v>
      </c>
      <c r="F44" s="405">
        <v>196740</v>
      </c>
      <c r="G44" s="405">
        <v>1072</v>
      </c>
      <c r="H44" s="405">
        <v>17068</v>
      </c>
      <c r="I44" s="405">
        <v>5611</v>
      </c>
      <c r="J44" s="405">
        <v>7482769</v>
      </c>
      <c r="K44" s="405">
        <v>6056749</v>
      </c>
      <c r="L44" s="405">
        <v>5738169</v>
      </c>
      <c r="M44" s="405">
        <v>581058</v>
      </c>
      <c r="N44" s="405">
        <v>764526</v>
      </c>
      <c r="O44" s="405">
        <v>55881</v>
      </c>
      <c r="P44" s="405">
        <v>16606</v>
      </c>
      <c r="Q44" s="405">
        <v>17909</v>
      </c>
      <c r="R44" s="405">
        <v>592651</v>
      </c>
      <c r="S44" s="405">
        <v>1378524</v>
      </c>
      <c r="T44" s="405">
        <v>1004024</v>
      </c>
      <c r="U44" s="405">
        <v>-220738</v>
      </c>
      <c r="V44" s="405">
        <v>-567786</v>
      </c>
      <c r="W44" s="405">
        <v>-54809</v>
      </c>
      <c r="X44" s="405">
        <v>462</v>
      </c>
      <c r="Y44" s="405">
        <v>-12298</v>
      </c>
      <c r="Z44" s="402"/>
      <c r="AA44" s="247">
        <f>AA43+1</f>
        <v>2010</v>
      </c>
      <c r="AB44" s="137">
        <f t="shared" ref="AB44:AQ44" si="46">(AB22/AB21-1)*100</f>
        <v>29.938412358015377</v>
      </c>
      <c r="AC44" s="137">
        <f t="shared" si="46"/>
        <v>29.787474062208808</v>
      </c>
      <c r="AD44" s="137">
        <f t="shared" si="46"/>
        <v>28.948104320259493</v>
      </c>
      <c r="AE44" s="137">
        <f t="shared" si="46"/>
        <v>23.931219467646979</v>
      </c>
      <c r="AF44" s="137">
        <f t="shared" si="46"/>
        <v>41.554991695958066</v>
      </c>
      <c r="AG44" s="137">
        <f t="shared" si="46"/>
        <v>89.458291360780379</v>
      </c>
      <c r="AH44" s="137">
        <f t="shared" si="46"/>
        <v>-26.642189302458075</v>
      </c>
      <c r="AI44" s="137">
        <f t="shared" si="46"/>
        <v>24.884495335472145</v>
      </c>
      <c r="AJ44" s="137">
        <f t="shared" si="46"/>
        <v>28.626770064422047</v>
      </c>
      <c r="AK44" s="137">
        <f t="shared" si="46"/>
        <v>28.05939446836938</v>
      </c>
      <c r="AL44" s="137">
        <f t="shared" si="46"/>
        <v>28.97128840923726</v>
      </c>
      <c r="AM44" s="137">
        <f t="shared" si="46"/>
        <v>19.403187473782111</v>
      </c>
      <c r="AN44" s="137">
        <f t="shared" si="46"/>
        <v>32.928436654413403</v>
      </c>
      <c r="AO44" s="137">
        <f t="shared" si="46"/>
        <v>40.205937001953671</v>
      </c>
      <c r="AP44" s="137">
        <f t="shared" si="46"/>
        <v>43.570566428140367</v>
      </c>
      <c r="AQ44" s="137">
        <f t="shared" si="46"/>
        <v>3.3341403644504775</v>
      </c>
      <c r="AR44" s="402"/>
      <c r="AS44" s="402"/>
      <c r="AT44" s="402"/>
      <c r="AU44" s="402"/>
      <c r="AV44" s="402"/>
      <c r="AW44" s="402"/>
      <c r="AX44" s="402"/>
    </row>
    <row r="45" spans="1:50" x14ac:dyDescent="0.2">
      <c r="A45" s="404" t="s">
        <v>478</v>
      </c>
      <c r="B45" s="405">
        <v>7615922</v>
      </c>
      <c r="C45" s="405">
        <v>7004046</v>
      </c>
      <c r="D45" s="405">
        <v>6260847</v>
      </c>
      <c r="E45" s="405">
        <v>332803</v>
      </c>
      <c r="F45" s="405">
        <v>197958</v>
      </c>
      <c r="G45" s="405">
        <v>2802</v>
      </c>
      <c r="H45" s="405">
        <v>9188</v>
      </c>
      <c r="I45" s="405">
        <v>4151</v>
      </c>
      <c r="J45" s="405">
        <v>6849638</v>
      </c>
      <c r="K45" s="405">
        <v>5448618</v>
      </c>
      <c r="L45" s="405">
        <v>5134444</v>
      </c>
      <c r="M45" s="405">
        <v>565617</v>
      </c>
      <c r="N45" s="405">
        <v>744259</v>
      </c>
      <c r="O45" s="405">
        <v>56622</v>
      </c>
      <c r="P45" s="405">
        <v>20018</v>
      </c>
      <c r="Q45" s="405">
        <v>31254</v>
      </c>
      <c r="R45" s="405">
        <v>766284</v>
      </c>
      <c r="S45" s="405">
        <v>1555428</v>
      </c>
      <c r="T45" s="405">
        <v>1126403</v>
      </c>
      <c r="U45" s="405">
        <v>-232814</v>
      </c>
      <c r="V45" s="405">
        <v>-546301</v>
      </c>
      <c r="W45" s="405">
        <v>-53820</v>
      </c>
      <c r="X45" s="405">
        <v>-10830</v>
      </c>
      <c r="Y45" s="405">
        <v>-27103</v>
      </c>
      <c r="Z45" s="402"/>
      <c r="AA45" s="247">
        <f>AA44+1</f>
        <v>2011</v>
      </c>
      <c r="AB45" s="137">
        <f t="shared" ref="AB45:AQ45" si="47">(AB23/AB22-1)*100</f>
        <v>17.05409671930753</v>
      </c>
      <c r="AC45" s="137">
        <f t="shared" si="47"/>
        <v>15.228096454286355</v>
      </c>
      <c r="AD45" s="137">
        <f t="shared" si="47"/>
        <v>14.976522305452145</v>
      </c>
      <c r="AE45" s="137">
        <f t="shared" si="47"/>
        <v>32.156192005286279</v>
      </c>
      <c r="AF45" s="137">
        <f t="shared" si="47"/>
        <v>35.904686575653514</v>
      </c>
      <c r="AG45" s="137">
        <f t="shared" si="47"/>
        <v>42.587975409081615</v>
      </c>
      <c r="AH45" s="137">
        <f t="shared" si="47"/>
        <v>58.370018535681197</v>
      </c>
      <c r="AI45" s="137">
        <f t="shared" si="47"/>
        <v>38.245900817608657</v>
      </c>
      <c r="AJ45" s="137">
        <f t="shared" si="47"/>
        <v>16.372813844538992</v>
      </c>
      <c r="AK45" s="137">
        <f t="shared" si="47"/>
        <v>19.045113420016868</v>
      </c>
      <c r="AL45" s="137">
        <f t="shared" si="47"/>
        <v>20.239441787207578</v>
      </c>
      <c r="AM45" s="137">
        <f t="shared" si="47"/>
        <v>15.790153222804149</v>
      </c>
      <c r="AN45" s="137">
        <f t="shared" si="47"/>
        <v>11.668669363361195</v>
      </c>
      <c r="AO45" s="137">
        <f t="shared" si="47"/>
        <v>14.559981803015676</v>
      </c>
      <c r="AP45" s="137">
        <f t="shared" si="47"/>
        <v>35.820510125955174</v>
      </c>
      <c r="AQ45" s="137">
        <f t="shared" si="47"/>
        <v>23.905523629035265</v>
      </c>
      <c r="AR45" s="402"/>
      <c r="AS45" s="402"/>
      <c r="AT45" s="402"/>
      <c r="AU45" s="402"/>
      <c r="AV45" s="402"/>
      <c r="AW45" s="402"/>
      <c r="AX45" s="402"/>
    </row>
    <row r="46" spans="1:50" x14ac:dyDescent="0.2">
      <c r="A46" s="404" t="s">
        <v>479</v>
      </c>
      <c r="B46" s="405">
        <v>8003292</v>
      </c>
      <c r="C46" s="405">
        <v>7431245</v>
      </c>
      <c r="D46" s="405">
        <v>6678027</v>
      </c>
      <c r="E46" s="405">
        <v>267485</v>
      </c>
      <c r="F46" s="405">
        <v>244209</v>
      </c>
      <c r="G46" s="405">
        <v>1896</v>
      </c>
      <c r="H46" s="405">
        <v>4041</v>
      </c>
      <c r="I46" s="405">
        <v>4845</v>
      </c>
      <c r="J46" s="405">
        <v>7617602</v>
      </c>
      <c r="K46" s="405">
        <v>6132702</v>
      </c>
      <c r="L46" s="405">
        <v>5781185</v>
      </c>
      <c r="M46" s="405">
        <v>659109</v>
      </c>
      <c r="N46" s="405">
        <v>747062</v>
      </c>
      <c r="O46" s="405">
        <v>63820</v>
      </c>
      <c r="P46" s="405">
        <v>9438</v>
      </c>
      <c r="Q46" s="405">
        <v>18763</v>
      </c>
      <c r="R46" s="405">
        <v>385690</v>
      </c>
      <c r="S46" s="405">
        <v>1298543</v>
      </c>
      <c r="T46" s="405">
        <v>896842</v>
      </c>
      <c r="U46" s="405">
        <v>-391624</v>
      </c>
      <c r="V46" s="405">
        <v>-502853</v>
      </c>
      <c r="W46" s="405">
        <v>-61924</v>
      </c>
      <c r="X46" s="405">
        <v>-5397</v>
      </c>
      <c r="Y46" s="405">
        <v>-13918</v>
      </c>
      <c r="Z46" s="402"/>
      <c r="AA46" s="247" t="s">
        <v>396</v>
      </c>
      <c r="AB46" s="138">
        <f t="shared" ref="AB46:AQ46" si="48">((AB24/(SUM(B220:B227)/1000))-1)*100</f>
        <v>6.8056901315281193</v>
      </c>
      <c r="AC46" s="138">
        <f t="shared" si="48"/>
        <v>5.4513347731400597</v>
      </c>
      <c r="AD46" s="138">
        <f t="shared" si="48"/>
        <v>4.793882647097325</v>
      </c>
      <c r="AE46" s="138">
        <f t="shared" si="48"/>
        <v>17.352637905139122</v>
      </c>
      <c r="AF46" s="138">
        <f t="shared" si="48"/>
        <v>21.26819735621963</v>
      </c>
      <c r="AG46" s="138">
        <f t="shared" si="48"/>
        <v>3.9416252346155201</v>
      </c>
      <c r="AH46" s="138">
        <f t="shared" si="48"/>
        <v>8.0330115681175549</v>
      </c>
      <c r="AI46" s="138">
        <f t="shared" si="48"/>
        <v>27.821538480495576</v>
      </c>
      <c r="AJ46" s="138">
        <f t="shared" si="48"/>
        <v>6.5137533444087126</v>
      </c>
      <c r="AK46" s="138">
        <f t="shared" si="48"/>
        <v>5.9210297627683817</v>
      </c>
      <c r="AL46" s="138">
        <f t="shared" si="48"/>
        <v>6.1040594835733319</v>
      </c>
      <c r="AM46" s="138">
        <f t="shared" si="48"/>
        <v>9.7267315202641758</v>
      </c>
      <c r="AN46" s="138">
        <f t="shared" si="48"/>
        <v>7.1474125427879009</v>
      </c>
      <c r="AO46" s="138">
        <f t="shared" si="48"/>
        <v>9.8219621992799979</v>
      </c>
      <c r="AP46" s="138">
        <f t="shared" si="48"/>
        <v>-15.535628789738299</v>
      </c>
      <c r="AQ46" s="138">
        <f t="shared" si="48"/>
        <v>1.7248445702614079</v>
      </c>
      <c r="AR46" s="402"/>
      <c r="AS46" s="402"/>
      <c r="AT46" s="402"/>
      <c r="AU46" s="402"/>
      <c r="AV46" s="402"/>
      <c r="AW46" s="402"/>
      <c r="AX46" s="402"/>
    </row>
    <row r="47" spans="1:50" x14ac:dyDescent="0.2">
      <c r="A47" s="404" t="s">
        <v>480</v>
      </c>
      <c r="B47" s="405">
        <v>7857667</v>
      </c>
      <c r="C47" s="405">
        <v>7305049</v>
      </c>
      <c r="D47" s="405">
        <v>6592010</v>
      </c>
      <c r="E47" s="405">
        <v>292464</v>
      </c>
      <c r="F47" s="405">
        <v>210611</v>
      </c>
      <c r="G47" s="405">
        <v>2840</v>
      </c>
      <c r="H47" s="405">
        <v>4472</v>
      </c>
      <c r="I47" s="405">
        <v>7377</v>
      </c>
      <c r="J47" s="405">
        <v>7526405</v>
      </c>
      <c r="K47" s="405">
        <v>5975432</v>
      </c>
      <c r="L47" s="405">
        <v>5659396</v>
      </c>
      <c r="M47" s="405">
        <v>691352</v>
      </c>
      <c r="N47" s="405">
        <v>748141</v>
      </c>
      <c r="O47" s="405">
        <v>61336</v>
      </c>
      <c r="P47" s="405">
        <v>32922</v>
      </c>
      <c r="Q47" s="405">
        <v>27050</v>
      </c>
      <c r="R47" s="405">
        <v>331262</v>
      </c>
      <c r="S47" s="405">
        <v>1329617</v>
      </c>
      <c r="T47" s="405">
        <v>932614</v>
      </c>
      <c r="U47" s="405">
        <v>-398888</v>
      </c>
      <c r="V47" s="405">
        <v>-537530</v>
      </c>
      <c r="W47" s="405">
        <v>-58496</v>
      </c>
      <c r="X47" s="405">
        <v>-28450</v>
      </c>
      <c r="Y47" s="405">
        <v>-19673</v>
      </c>
      <c r="Z47" s="402"/>
      <c r="AA47" s="247" t="s">
        <v>91</v>
      </c>
      <c r="AB47" s="137">
        <f t="shared" ref="AB47:AQ47" si="49">(POWER(AB12/AB5,1/7)-1)*100</f>
        <v>18.085418721999336</v>
      </c>
      <c r="AC47" s="137">
        <f t="shared" si="49"/>
        <v>18.63627961293308</v>
      </c>
      <c r="AD47" s="137">
        <f t="shared" si="49"/>
        <v>19.278024731759814</v>
      </c>
      <c r="AE47" s="137">
        <f t="shared" si="49"/>
        <v>11.356357372380387</v>
      </c>
      <c r="AF47" s="137">
        <f t="shared" si="49"/>
        <v>6.9560146799812594</v>
      </c>
      <c r="AG47" s="137">
        <f t="shared" si="49"/>
        <v>24.151627565588285</v>
      </c>
      <c r="AH47" s="137">
        <f t="shared" si="49"/>
        <v>15.958856042947955</v>
      </c>
      <c r="AI47" s="137">
        <f t="shared" si="49"/>
        <v>9.1314809104268146</v>
      </c>
      <c r="AJ47" s="137">
        <f t="shared" si="49"/>
        <v>15.05486605434263</v>
      </c>
      <c r="AK47" s="137">
        <f t="shared" si="49"/>
        <v>15.74688917597793</v>
      </c>
      <c r="AL47" s="137">
        <f t="shared" si="49"/>
        <v>15.937991955695452</v>
      </c>
      <c r="AM47" s="137">
        <f t="shared" si="49"/>
        <v>9.9364873728976288</v>
      </c>
      <c r="AN47" s="137">
        <f t="shared" si="49"/>
        <v>15.543769414573294</v>
      </c>
      <c r="AO47" s="137">
        <f t="shared" si="49"/>
        <v>33.231288516774129</v>
      </c>
      <c r="AP47" s="137">
        <f t="shared" si="49"/>
        <v>21.167835945784439</v>
      </c>
      <c r="AQ47" s="137">
        <f t="shared" si="49"/>
        <v>8.6559702106644885</v>
      </c>
      <c r="AR47" s="402"/>
      <c r="AS47" s="402"/>
      <c r="AT47" s="402"/>
      <c r="AU47" s="402"/>
      <c r="AV47" s="402"/>
      <c r="AW47" s="402"/>
      <c r="AX47" s="402"/>
    </row>
    <row r="48" spans="1:50" x14ac:dyDescent="0.2">
      <c r="A48" s="404" t="s">
        <v>481</v>
      </c>
      <c r="B48" s="405">
        <v>8386121</v>
      </c>
      <c r="C48" s="405">
        <v>7722876</v>
      </c>
      <c r="D48" s="405">
        <v>7053726</v>
      </c>
      <c r="E48" s="405">
        <v>306295</v>
      </c>
      <c r="F48" s="405">
        <v>300959</v>
      </c>
      <c r="G48" s="405">
        <v>7446</v>
      </c>
      <c r="H48" s="405">
        <v>4436</v>
      </c>
      <c r="I48" s="405">
        <v>4914</v>
      </c>
      <c r="J48" s="405">
        <v>7691149</v>
      </c>
      <c r="K48" s="405">
        <v>6092385</v>
      </c>
      <c r="L48" s="405">
        <v>5767363</v>
      </c>
      <c r="M48" s="405">
        <v>693290</v>
      </c>
      <c r="N48" s="405">
        <v>814991</v>
      </c>
      <c r="O48" s="405">
        <v>58317</v>
      </c>
      <c r="P48" s="405">
        <v>23702</v>
      </c>
      <c r="Q48" s="405">
        <v>19871</v>
      </c>
      <c r="R48" s="405">
        <v>694972</v>
      </c>
      <c r="S48" s="405">
        <v>1630491</v>
      </c>
      <c r="T48" s="405">
        <v>1286363</v>
      </c>
      <c r="U48" s="405">
        <v>-386995</v>
      </c>
      <c r="V48" s="405">
        <v>-514032</v>
      </c>
      <c r="W48" s="405">
        <v>-50871</v>
      </c>
      <c r="X48" s="405">
        <v>-19266</v>
      </c>
      <c r="Y48" s="405">
        <v>-14957</v>
      </c>
      <c r="Z48" s="402"/>
      <c r="AA48" s="247" t="s">
        <v>520</v>
      </c>
      <c r="AB48" s="137">
        <f t="shared" ref="AB48:AQ48" si="50">(POWER(AB23/AB12,1/11)-1)*100</f>
        <v>6.9920821392230437</v>
      </c>
      <c r="AC48" s="137">
        <f t="shared" si="50"/>
        <v>6.4117442156033988</v>
      </c>
      <c r="AD48" s="137">
        <f t="shared" si="50"/>
        <v>5.8131477782248142</v>
      </c>
      <c r="AE48" s="137">
        <f t="shared" si="50"/>
        <v>11.560570216671451</v>
      </c>
      <c r="AF48" s="137">
        <f t="shared" si="50"/>
        <v>18.940622059239253</v>
      </c>
      <c r="AG48" s="137">
        <f t="shared" si="50"/>
        <v>35.939261404388304</v>
      </c>
      <c r="AH48" s="137">
        <f t="shared" si="50"/>
        <v>29.877580457299622</v>
      </c>
      <c r="AI48" s="137">
        <f t="shared" si="50"/>
        <v>22.940693621989006</v>
      </c>
      <c r="AJ48" s="137">
        <f t="shared" si="50"/>
        <v>6.5574545760048064</v>
      </c>
      <c r="AK48" s="137">
        <f t="shared" si="50"/>
        <v>3.488162896821323</v>
      </c>
      <c r="AL48" s="137">
        <f t="shared" si="50"/>
        <v>2.8836401112539267</v>
      </c>
      <c r="AM48" s="137">
        <f t="shared" si="50"/>
        <v>8.5149187718698283</v>
      </c>
      <c r="AN48" s="137">
        <f t="shared" si="50"/>
        <v>16.338279698189528</v>
      </c>
      <c r="AO48" s="137">
        <f t="shared" si="50"/>
        <v>30.145860761133946</v>
      </c>
      <c r="AP48" s="137">
        <f t="shared" si="50"/>
        <v>12.321823502116015</v>
      </c>
      <c r="AQ48" s="137">
        <f t="shared" si="50"/>
        <v>10.356334982651717</v>
      </c>
      <c r="AR48" s="402"/>
      <c r="AS48" s="402"/>
      <c r="AT48" s="402"/>
      <c r="AU48" s="402"/>
      <c r="AV48" s="402"/>
      <c r="AW48" s="402"/>
      <c r="AX48" s="402"/>
    </row>
    <row r="49" spans="1:50" x14ac:dyDescent="0.2">
      <c r="A49" s="404" t="s">
        <v>482</v>
      </c>
      <c r="B49" s="405">
        <v>9299120</v>
      </c>
      <c r="C49" s="405">
        <v>8611687</v>
      </c>
      <c r="D49" s="405">
        <v>7815955</v>
      </c>
      <c r="E49" s="405">
        <v>334000</v>
      </c>
      <c r="F49" s="405">
        <v>286551</v>
      </c>
      <c r="G49" s="405">
        <v>7851</v>
      </c>
      <c r="H49" s="405">
        <v>4426</v>
      </c>
      <c r="I49" s="405">
        <v>6130</v>
      </c>
      <c r="J49" s="405">
        <v>9031280</v>
      </c>
      <c r="K49" s="405">
        <v>7191058</v>
      </c>
      <c r="L49" s="405">
        <v>6801716</v>
      </c>
      <c r="M49" s="405">
        <v>799602</v>
      </c>
      <c r="N49" s="405">
        <v>927182</v>
      </c>
      <c r="O49" s="405">
        <v>94826</v>
      </c>
      <c r="P49" s="405">
        <v>21771</v>
      </c>
      <c r="Q49" s="405">
        <v>17229</v>
      </c>
      <c r="R49" s="405">
        <v>267840</v>
      </c>
      <c r="S49" s="405">
        <v>1420629</v>
      </c>
      <c r="T49" s="405">
        <v>1014239</v>
      </c>
      <c r="U49" s="405">
        <v>-465602</v>
      </c>
      <c r="V49" s="405">
        <v>-640631</v>
      </c>
      <c r="W49" s="405">
        <v>-86975</v>
      </c>
      <c r="X49" s="405">
        <v>-17345</v>
      </c>
      <c r="Y49" s="405">
        <v>-11099</v>
      </c>
      <c r="Z49" s="402"/>
      <c r="AA49" s="247" t="s">
        <v>966</v>
      </c>
      <c r="AB49" s="138">
        <f t="shared" ref="AB49:AQ49" si="51">AB23/AB19*100</f>
        <v>128.50561620688825</v>
      </c>
      <c r="AC49" s="138">
        <f t="shared" si="51"/>
        <v>125.77139302668732</v>
      </c>
      <c r="AD49" s="138">
        <f t="shared" si="51"/>
        <v>122.98975729552389</v>
      </c>
      <c r="AE49" s="138">
        <f t="shared" si="51"/>
        <v>131.23347358108111</v>
      </c>
      <c r="AF49" s="138">
        <f t="shared" si="51"/>
        <v>191.07917416988042</v>
      </c>
      <c r="AG49" s="138">
        <f t="shared" si="51"/>
        <v>314.67784773861871</v>
      </c>
      <c r="AH49" s="138">
        <f t="shared" si="51"/>
        <v>159.15430404608574</v>
      </c>
      <c r="AI49" s="138">
        <f t="shared" si="51"/>
        <v>163.24262024471489</v>
      </c>
      <c r="AJ49" s="138">
        <f t="shared" si="51"/>
        <v>124.4348499292154</v>
      </c>
      <c r="AK49" s="138">
        <f t="shared" si="51"/>
        <v>121.81093143568897</v>
      </c>
      <c r="AL49" s="138">
        <f t="shared" si="51"/>
        <v>125.01074617856051</v>
      </c>
      <c r="AM49" s="138">
        <f t="shared" si="51"/>
        <v>111.28088473839699</v>
      </c>
      <c r="AN49" s="138">
        <f t="shared" si="51"/>
        <v>134.81325551317153</v>
      </c>
      <c r="AO49" s="138">
        <f t="shared" si="51"/>
        <v>175.66098283392273</v>
      </c>
      <c r="AP49" s="138">
        <f t="shared" si="51"/>
        <v>138.64519975051303</v>
      </c>
      <c r="AQ49" s="138">
        <f t="shared" si="51"/>
        <v>107.79753062275996</v>
      </c>
      <c r="AR49" s="402"/>
      <c r="AS49" s="402"/>
      <c r="AT49" s="402"/>
      <c r="AU49" s="402"/>
      <c r="AV49" s="402"/>
      <c r="AW49" s="402"/>
      <c r="AX49" s="402"/>
    </row>
    <row r="50" spans="1:50" x14ac:dyDescent="0.2">
      <c r="A50" s="404" t="s">
        <v>483</v>
      </c>
      <c r="B50" s="405">
        <v>8467329</v>
      </c>
      <c r="C50" s="405">
        <v>7904100</v>
      </c>
      <c r="D50" s="405">
        <v>7163614</v>
      </c>
      <c r="E50" s="405">
        <v>242624</v>
      </c>
      <c r="F50" s="405">
        <v>278813</v>
      </c>
      <c r="G50" s="405">
        <v>2871</v>
      </c>
      <c r="H50" s="405">
        <v>4679</v>
      </c>
      <c r="I50" s="405">
        <v>5122</v>
      </c>
      <c r="J50" s="405">
        <v>8258266</v>
      </c>
      <c r="K50" s="405">
        <v>6594073</v>
      </c>
      <c r="L50" s="405">
        <v>6226889</v>
      </c>
      <c r="M50" s="405">
        <v>700172</v>
      </c>
      <c r="N50" s="405">
        <v>835019</v>
      </c>
      <c r="O50" s="405">
        <v>85098</v>
      </c>
      <c r="P50" s="405">
        <v>23832</v>
      </c>
      <c r="Q50" s="405">
        <v>35470</v>
      </c>
      <c r="R50" s="405">
        <v>209063</v>
      </c>
      <c r="S50" s="405">
        <v>1310027</v>
      </c>
      <c r="T50" s="405">
        <v>936725</v>
      </c>
      <c r="U50" s="405">
        <v>-457548</v>
      </c>
      <c r="V50" s="405">
        <v>-556206</v>
      </c>
      <c r="W50" s="405">
        <v>-82227</v>
      </c>
      <c r="X50" s="405">
        <v>-19153</v>
      </c>
      <c r="Y50" s="405">
        <v>-30348</v>
      </c>
      <c r="Z50" s="402"/>
      <c r="AA50" s="247"/>
      <c r="AB50" s="681" t="s">
        <v>431</v>
      </c>
      <c r="AC50" s="681"/>
      <c r="AD50" s="681"/>
      <c r="AE50" s="681"/>
      <c r="AF50" s="681"/>
      <c r="AG50" s="681"/>
      <c r="AH50" s="681"/>
      <c r="AI50" s="681"/>
      <c r="AJ50" s="681"/>
      <c r="AK50" s="681"/>
      <c r="AL50" s="681"/>
      <c r="AM50" s="681"/>
      <c r="AN50" s="681"/>
      <c r="AO50" s="681"/>
      <c r="AP50" s="681"/>
      <c r="AQ50" s="681"/>
      <c r="AR50" s="402"/>
      <c r="AS50" s="402"/>
      <c r="AT50" s="402"/>
      <c r="AU50" s="402"/>
      <c r="AV50" s="402"/>
      <c r="AW50" s="402"/>
      <c r="AX50" s="402"/>
    </row>
    <row r="51" spans="1:50" x14ac:dyDescent="0.2">
      <c r="A51" s="404" t="s">
        <v>484</v>
      </c>
      <c r="B51" s="405">
        <v>8508952</v>
      </c>
      <c r="C51" s="405">
        <v>8022347</v>
      </c>
      <c r="D51" s="405">
        <v>7244976</v>
      </c>
      <c r="E51" s="405">
        <v>298579</v>
      </c>
      <c r="F51" s="405">
        <v>146693</v>
      </c>
      <c r="G51" s="405">
        <v>5087</v>
      </c>
      <c r="H51" s="405">
        <v>3223</v>
      </c>
      <c r="I51" s="405">
        <v>4827</v>
      </c>
      <c r="J51" s="405">
        <v>7998463</v>
      </c>
      <c r="K51" s="405">
        <v>6314948</v>
      </c>
      <c r="L51" s="405">
        <v>5894986</v>
      </c>
      <c r="M51" s="405">
        <v>796734</v>
      </c>
      <c r="N51" s="405">
        <v>786436</v>
      </c>
      <c r="O51" s="405">
        <v>74868</v>
      </c>
      <c r="P51" s="405">
        <v>23629</v>
      </c>
      <c r="Q51" s="405">
        <v>28237</v>
      </c>
      <c r="R51" s="405">
        <v>510489</v>
      </c>
      <c r="S51" s="405">
        <v>1707399</v>
      </c>
      <c r="T51" s="405">
        <v>1349990</v>
      </c>
      <c r="U51" s="405">
        <v>-498155</v>
      </c>
      <c r="V51" s="405">
        <v>-639743</v>
      </c>
      <c r="W51" s="405">
        <v>-69781</v>
      </c>
      <c r="X51" s="405">
        <v>-20406</v>
      </c>
      <c r="Y51" s="405">
        <v>-23410</v>
      </c>
      <c r="Z51" s="402"/>
      <c r="AA51" s="247">
        <v>1993</v>
      </c>
      <c r="AB51" s="137">
        <f t="shared" ref="AB51:AI60" si="52">AB5/$AB5*100</f>
        <v>100</v>
      </c>
      <c r="AC51" s="137">
        <f t="shared" si="52"/>
        <v>91.71198094035789</v>
      </c>
      <c r="AD51" s="137">
        <f t="shared" si="52"/>
        <v>82.703572520732934</v>
      </c>
      <c r="AE51" s="137">
        <f t="shared" si="52"/>
        <v>5.214060857184724</v>
      </c>
      <c r="AF51" s="137">
        <f t="shared" si="52"/>
        <v>2.5980164309931268</v>
      </c>
      <c r="AG51" s="137">
        <f t="shared" si="52"/>
        <v>8.6306569700953253E-2</v>
      </c>
      <c r="AH51" s="137">
        <f t="shared" si="52"/>
        <v>2.8452778823500436E-2</v>
      </c>
      <c r="AI51" s="137">
        <f t="shared" si="52"/>
        <v>0.10703857144886318</v>
      </c>
      <c r="AJ51" s="137">
        <f t="shared" ref="AJ51:AQ60" si="53">AJ5/$AJ5*100</f>
        <v>100</v>
      </c>
      <c r="AK51" s="137">
        <f t="shared" si="53"/>
        <v>75.008098179646694</v>
      </c>
      <c r="AL51" s="137">
        <f t="shared" si="53"/>
        <v>69.293342762418106</v>
      </c>
      <c r="AM51" s="137">
        <f t="shared" si="53"/>
        <v>12.118805366819005</v>
      </c>
      <c r="AN51" s="137">
        <f t="shared" si="53"/>
        <v>11.279814985470701</v>
      </c>
      <c r="AO51" s="137">
        <f t="shared" si="53"/>
        <v>0.59120306532354128</v>
      </c>
      <c r="AP51" s="137">
        <f t="shared" si="53"/>
        <v>0.20107993474704536</v>
      </c>
      <c r="AQ51" s="137">
        <f t="shared" si="53"/>
        <v>0.41475499805389732</v>
      </c>
      <c r="AR51" s="402"/>
      <c r="AS51" s="402"/>
      <c r="AT51" s="402"/>
      <c r="AU51" s="402"/>
      <c r="AV51" s="402"/>
      <c r="AW51" s="402"/>
      <c r="AX51" s="402"/>
    </row>
    <row r="52" spans="1:50" x14ac:dyDescent="0.2">
      <c r="A52" s="404" t="s">
        <v>328</v>
      </c>
      <c r="B52" s="405">
        <v>8181992</v>
      </c>
      <c r="C52" s="405">
        <v>7623170</v>
      </c>
      <c r="D52" s="405">
        <v>6964170</v>
      </c>
      <c r="E52" s="405">
        <v>299899</v>
      </c>
      <c r="F52" s="405">
        <v>217682</v>
      </c>
      <c r="G52" s="405">
        <v>2898</v>
      </c>
      <c r="H52" s="405">
        <v>4181</v>
      </c>
      <c r="I52" s="405">
        <v>4542</v>
      </c>
      <c r="J52" s="405">
        <v>7664836</v>
      </c>
      <c r="K52" s="405">
        <v>5985106</v>
      </c>
      <c r="L52" s="405">
        <v>5604038</v>
      </c>
      <c r="M52" s="405">
        <v>766606</v>
      </c>
      <c r="N52" s="405">
        <v>831711</v>
      </c>
      <c r="O52" s="405">
        <v>70390</v>
      </c>
      <c r="P52" s="405">
        <v>16305</v>
      </c>
      <c r="Q52" s="405">
        <v>16373</v>
      </c>
      <c r="R52" s="405">
        <v>517156</v>
      </c>
      <c r="S52" s="405">
        <v>1638064</v>
      </c>
      <c r="T52" s="405">
        <v>1360132</v>
      </c>
      <c r="U52" s="405">
        <v>-466707</v>
      </c>
      <c r="V52" s="405">
        <v>-614029</v>
      </c>
      <c r="W52" s="405">
        <v>-67492</v>
      </c>
      <c r="X52" s="405">
        <v>-12124</v>
      </c>
      <c r="Y52" s="405">
        <v>-11831</v>
      </c>
      <c r="Z52" s="402"/>
      <c r="AA52" s="247">
        <f t="shared" ref="AA52:AA69" si="54">AA51+1</f>
        <v>1994</v>
      </c>
      <c r="AB52" s="137">
        <f t="shared" si="52"/>
        <v>100</v>
      </c>
      <c r="AC52" s="137">
        <f t="shared" si="52"/>
        <v>92.304684986821854</v>
      </c>
      <c r="AD52" s="137">
        <f t="shared" si="52"/>
        <v>84.784386648057847</v>
      </c>
      <c r="AE52" s="137">
        <f t="shared" si="52"/>
        <v>4.724049142837301</v>
      </c>
      <c r="AF52" s="137">
        <f t="shared" si="52"/>
        <v>2.5368121148186518</v>
      </c>
      <c r="AG52" s="137">
        <f t="shared" si="52"/>
        <v>6.9261624403546926E-2</v>
      </c>
      <c r="AH52" s="137">
        <f t="shared" si="52"/>
        <v>2.5913978567035659E-2</v>
      </c>
      <c r="AI52" s="137">
        <f t="shared" si="52"/>
        <v>0.11270289366519103</v>
      </c>
      <c r="AJ52" s="137">
        <f t="shared" si="53"/>
        <v>100</v>
      </c>
      <c r="AK52" s="137">
        <f t="shared" si="53"/>
        <v>74.942950109042187</v>
      </c>
      <c r="AL52" s="137">
        <f t="shared" si="53"/>
        <v>69.107741306006474</v>
      </c>
      <c r="AM52" s="137">
        <f t="shared" si="53"/>
        <v>11.625804085330129</v>
      </c>
      <c r="AN52" s="137">
        <f t="shared" si="53"/>
        <v>11.927529816568596</v>
      </c>
      <c r="AO52" s="137">
        <f t="shared" si="53"/>
        <v>0.629722510807458</v>
      </c>
      <c r="AP52" s="137">
        <f t="shared" si="53"/>
        <v>0.18829958210443662</v>
      </c>
      <c r="AQ52" s="137">
        <f t="shared" si="53"/>
        <v>0.39871750904939629</v>
      </c>
      <c r="AR52" s="402"/>
      <c r="AS52" s="402"/>
      <c r="AT52" s="402"/>
      <c r="AU52" s="402"/>
      <c r="AV52" s="402"/>
      <c r="AW52" s="402"/>
      <c r="AX52" s="402"/>
    </row>
    <row r="53" spans="1:50" x14ac:dyDescent="0.2">
      <c r="A53" s="404" t="s">
        <v>329</v>
      </c>
      <c r="B53" s="405">
        <v>8068267</v>
      </c>
      <c r="C53" s="405">
        <v>7554159</v>
      </c>
      <c r="D53" s="405">
        <v>6943473</v>
      </c>
      <c r="E53" s="405">
        <v>298348</v>
      </c>
      <c r="F53" s="405">
        <v>155495</v>
      </c>
      <c r="G53" s="405">
        <v>3938</v>
      </c>
      <c r="H53" s="405">
        <v>2918</v>
      </c>
      <c r="I53" s="405">
        <v>7091</v>
      </c>
      <c r="J53" s="405">
        <v>7685721</v>
      </c>
      <c r="K53" s="405">
        <v>6088549</v>
      </c>
      <c r="L53" s="405">
        <v>5777323</v>
      </c>
      <c r="M53" s="405">
        <v>685391</v>
      </c>
      <c r="N53" s="405">
        <v>785541</v>
      </c>
      <c r="O53" s="405">
        <v>73767</v>
      </c>
      <c r="P53" s="405">
        <v>35236</v>
      </c>
      <c r="Q53" s="405">
        <v>34022</v>
      </c>
      <c r="R53" s="405">
        <v>382546</v>
      </c>
      <c r="S53" s="405">
        <v>1465610</v>
      </c>
      <c r="T53" s="405">
        <v>1166150</v>
      </c>
      <c r="U53" s="405">
        <v>-387043</v>
      </c>
      <c r="V53" s="405">
        <v>-630046</v>
      </c>
      <c r="W53" s="405">
        <v>-69829</v>
      </c>
      <c r="X53" s="405">
        <v>-32318</v>
      </c>
      <c r="Y53" s="405">
        <v>-26931</v>
      </c>
      <c r="Z53" s="402"/>
      <c r="AA53" s="247">
        <f t="shared" si="54"/>
        <v>1995</v>
      </c>
      <c r="AB53" s="137">
        <f t="shared" si="52"/>
        <v>100</v>
      </c>
      <c r="AC53" s="137">
        <f t="shared" si="52"/>
        <v>92.192488469611746</v>
      </c>
      <c r="AD53" s="137">
        <f t="shared" si="52"/>
        <v>83.319528808803511</v>
      </c>
      <c r="AE53" s="137">
        <f t="shared" si="52"/>
        <v>4.2454828076403928</v>
      </c>
      <c r="AF53" s="137">
        <f t="shared" si="52"/>
        <v>2.569348846264683</v>
      </c>
      <c r="AG53" s="137">
        <f t="shared" si="52"/>
        <v>4.652788151461059E-2</v>
      </c>
      <c r="AH53" s="137">
        <f t="shared" si="52"/>
        <v>5.9303593691418195E-2</v>
      </c>
      <c r="AI53" s="137">
        <f t="shared" si="52"/>
        <v>9.4136958903267093E-2</v>
      </c>
      <c r="AJ53" s="137">
        <f t="shared" si="53"/>
        <v>100</v>
      </c>
      <c r="AK53" s="137">
        <f t="shared" si="53"/>
        <v>78.79847929694958</v>
      </c>
      <c r="AL53" s="137">
        <f t="shared" si="53"/>
        <v>74.396433763114544</v>
      </c>
      <c r="AM53" s="137">
        <f t="shared" si="53"/>
        <v>9.4591744473701862</v>
      </c>
      <c r="AN53" s="137">
        <f t="shared" si="53"/>
        <v>10.625642666030965</v>
      </c>
      <c r="AO53" s="137">
        <f t="shared" si="53"/>
        <v>0.71851754736621432</v>
      </c>
      <c r="AP53" s="137">
        <f t="shared" si="53"/>
        <v>0.17754665927392696</v>
      </c>
      <c r="AQ53" s="137">
        <f t="shared" si="53"/>
        <v>0.24459696095404768</v>
      </c>
      <c r="AR53" s="402"/>
      <c r="AS53" s="402"/>
      <c r="AT53" s="402"/>
      <c r="AU53" s="402"/>
      <c r="AV53" s="402"/>
      <c r="AW53" s="402"/>
      <c r="AX53" s="402"/>
    </row>
    <row r="54" spans="1:50" x14ac:dyDescent="0.2">
      <c r="A54" s="404" t="s">
        <v>330</v>
      </c>
      <c r="B54" s="405">
        <v>8848132</v>
      </c>
      <c r="C54" s="405">
        <v>8271757</v>
      </c>
      <c r="D54" s="405">
        <v>7441148</v>
      </c>
      <c r="E54" s="405">
        <v>366644</v>
      </c>
      <c r="F54" s="405">
        <v>150813</v>
      </c>
      <c r="G54" s="405">
        <v>2697</v>
      </c>
      <c r="H54" s="405">
        <v>7802</v>
      </c>
      <c r="I54" s="405">
        <v>7528</v>
      </c>
      <c r="J54" s="405">
        <v>8178496</v>
      </c>
      <c r="K54" s="405">
        <v>6551182</v>
      </c>
      <c r="L54" s="405">
        <v>6205629</v>
      </c>
      <c r="M54" s="405">
        <v>724775</v>
      </c>
      <c r="N54" s="405">
        <v>820727</v>
      </c>
      <c r="O54" s="405">
        <v>70512</v>
      </c>
      <c r="P54" s="405">
        <v>10856</v>
      </c>
      <c r="Q54" s="405">
        <v>16237</v>
      </c>
      <c r="R54" s="405">
        <v>669636</v>
      </c>
      <c r="S54" s="405">
        <v>1720575</v>
      </c>
      <c r="T54" s="405">
        <v>1235519</v>
      </c>
      <c r="U54" s="405">
        <v>-358131</v>
      </c>
      <c r="V54" s="405">
        <v>-669914</v>
      </c>
      <c r="W54" s="405">
        <v>-67815</v>
      </c>
      <c r="X54" s="405">
        <v>-3054</v>
      </c>
      <c r="Y54" s="405">
        <v>-8709</v>
      </c>
      <c r="Z54" s="402"/>
      <c r="AA54" s="247">
        <f t="shared" si="54"/>
        <v>1996</v>
      </c>
      <c r="AB54" s="137">
        <f t="shared" si="52"/>
        <v>100</v>
      </c>
      <c r="AC54" s="137">
        <f t="shared" si="52"/>
        <v>92.787196090322738</v>
      </c>
      <c r="AD54" s="137">
        <f t="shared" si="52"/>
        <v>83.927336678203488</v>
      </c>
      <c r="AE54" s="137">
        <f t="shared" si="52"/>
        <v>3.7267871767152703</v>
      </c>
      <c r="AF54" s="137">
        <f t="shared" si="52"/>
        <v>2.7095052549100651</v>
      </c>
      <c r="AG54" s="137">
        <f t="shared" si="52"/>
        <v>3.9881358012011286E-2</v>
      </c>
      <c r="AH54" s="137">
        <f t="shared" si="52"/>
        <v>8.4090852746059513E-2</v>
      </c>
      <c r="AI54" s="137">
        <f t="shared" si="52"/>
        <v>7.3326240258567363E-2</v>
      </c>
      <c r="AJ54" s="137">
        <f t="shared" si="53"/>
        <v>100</v>
      </c>
      <c r="AK54" s="137">
        <f t="shared" si="53"/>
        <v>79.899851306767772</v>
      </c>
      <c r="AL54" s="137">
        <f t="shared" si="53"/>
        <v>75.48568066759745</v>
      </c>
      <c r="AM54" s="137">
        <f t="shared" si="53"/>
        <v>8.8312529089760776</v>
      </c>
      <c r="AN54" s="137">
        <f t="shared" si="53"/>
        <v>10.057148882549692</v>
      </c>
      <c r="AO54" s="137">
        <f t="shared" si="53"/>
        <v>0.84913544018255482</v>
      </c>
      <c r="AP54" s="137">
        <f t="shared" si="53"/>
        <v>0.2471577622966209</v>
      </c>
      <c r="AQ54" s="137">
        <f t="shared" si="53"/>
        <v>0.29217570744185745</v>
      </c>
      <c r="AR54" s="402"/>
      <c r="AS54" s="402"/>
      <c r="AT54" s="402"/>
      <c r="AU54" s="402"/>
      <c r="AV54" s="402"/>
      <c r="AW54" s="402"/>
      <c r="AX54" s="402"/>
    </row>
    <row r="55" spans="1:50" x14ac:dyDescent="0.2">
      <c r="A55" s="404" t="s">
        <v>331</v>
      </c>
      <c r="B55" s="405">
        <v>9220360</v>
      </c>
      <c r="C55" s="405">
        <v>8596951</v>
      </c>
      <c r="D55" s="405">
        <v>7774345</v>
      </c>
      <c r="E55" s="405">
        <v>356765</v>
      </c>
      <c r="F55" s="405">
        <v>210398</v>
      </c>
      <c r="G55" s="405">
        <v>2597</v>
      </c>
      <c r="H55" s="405">
        <v>5316</v>
      </c>
      <c r="I55" s="405">
        <v>5824</v>
      </c>
      <c r="J55" s="405">
        <v>9096105</v>
      </c>
      <c r="K55" s="405">
        <v>7141284</v>
      </c>
      <c r="L55" s="405">
        <v>6746213</v>
      </c>
      <c r="M55" s="405">
        <v>909636</v>
      </c>
      <c r="N55" s="405">
        <v>919267</v>
      </c>
      <c r="O55" s="405">
        <v>106992</v>
      </c>
      <c r="P55" s="405">
        <v>19792</v>
      </c>
      <c r="Q55" s="405">
        <v>23725</v>
      </c>
      <c r="R55" s="405">
        <v>124255</v>
      </c>
      <c r="S55" s="405">
        <v>1455667</v>
      </c>
      <c r="T55" s="405">
        <v>1028132</v>
      </c>
      <c r="U55" s="405">
        <v>-552871</v>
      </c>
      <c r="V55" s="405">
        <v>-708869</v>
      </c>
      <c r="W55" s="405">
        <v>-104395</v>
      </c>
      <c r="X55" s="405">
        <v>-14476</v>
      </c>
      <c r="Y55" s="405">
        <v>-17901</v>
      </c>
      <c r="Z55" s="402"/>
      <c r="AA55" s="247">
        <f t="shared" si="54"/>
        <v>1997</v>
      </c>
      <c r="AB55" s="137">
        <f t="shared" si="52"/>
        <v>100</v>
      </c>
      <c r="AC55" s="137">
        <f t="shared" si="52"/>
        <v>93.559401865580043</v>
      </c>
      <c r="AD55" s="137">
        <f t="shared" si="52"/>
        <v>85.46191141951185</v>
      </c>
      <c r="AE55" s="137">
        <f t="shared" si="52"/>
        <v>3.6890942111461711</v>
      </c>
      <c r="AF55" s="137">
        <f t="shared" si="52"/>
        <v>2.1664127022889792</v>
      </c>
      <c r="AG55" s="137">
        <f t="shared" si="52"/>
        <v>4.1553361885935836E-2</v>
      </c>
      <c r="AH55" s="137">
        <f t="shared" si="52"/>
        <v>0.10905040878826074</v>
      </c>
      <c r="AI55" s="137">
        <f t="shared" si="52"/>
        <v>8.0084940983051758E-2</v>
      </c>
      <c r="AJ55" s="137">
        <f t="shared" si="53"/>
        <v>100</v>
      </c>
      <c r="AK55" s="137">
        <f t="shared" si="53"/>
        <v>79.03879218491879</v>
      </c>
      <c r="AL55" s="137">
        <f t="shared" si="53"/>
        <v>74.677677987618424</v>
      </c>
      <c r="AM55" s="137">
        <f t="shared" si="53"/>
        <v>9.2787178006742668</v>
      </c>
      <c r="AN55" s="137">
        <f t="shared" si="53"/>
        <v>10.304702198925035</v>
      </c>
      <c r="AO55" s="137">
        <f t="shared" si="53"/>
        <v>1.1359634344247516</v>
      </c>
      <c r="AP55" s="137">
        <f t="shared" si="53"/>
        <v>0.25133186774758171</v>
      </c>
      <c r="AQ55" s="137">
        <f t="shared" si="53"/>
        <v>0.29061855125573499</v>
      </c>
      <c r="AR55" s="402"/>
      <c r="AS55" s="402"/>
      <c r="AT55" s="402"/>
      <c r="AU55" s="402"/>
      <c r="AV55" s="402"/>
      <c r="AW55" s="402"/>
      <c r="AX55" s="402"/>
    </row>
    <row r="56" spans="1:50" x14ac:dyDescent="0.2">
      <c r="A56" s="404" t="s">
        <v>485</v>
      </c>
      <c r="B56" s="405">
        <v>8835675</v>
      </c>
      <c r="C56" s="405">
        <v>8220157</v>
      </c>
      <c r="D56" s="405">
        <v>7515567</v>
      </c>
      <c r="E56" s="405">
        <v>339023</v>
      </c>
      <c r="F56" s="405">
        <v>215510</v>
      </c>
      <c r="G56" s="405">
        <v>4160</v>
      </c>
      <c r="H56" s="405">
        <v>20691</v>
      </c>
      <c r="I56" s="405">
        <v>7027</v>
      </c>
      <c r="J56" s="405">
        <v>8591105</v>
      </c>
      <c r="K56" s="405">
        <v>6750061</v>
      </c>
      <c r="L56" s="405">
        <v>6354357</v>
      </c>
      <c r="M56" s="405">
        <v>819827</v>
      </c>
      <c r="N56" s="405">
        <v>886218</v>
      </c>
      <c r="O56" s="405">
        <v>78505</v>
      </c>
      <c r="P56" s="405">
        <v>24063</v>
      </c>
      <c r="Q56" s="405">
        <v>28181</v>
      </c>
      <c r="R56" s="405">
        <v>244570</v>
      </c>
      <c r="S56" s="405">
        <v>1470096</v>
      </c>
      <c r="T56" s="405">
        <v>1161210</v>
      </c>
      <c r="U56" s="405">
        <v>-480804</v>
      </c>
      <c r="V56" s="405">
        <v>-670708</v>
      </c>
      <c r="W56" s="405">
        <v>-74345</v>
      </c>
      <c r="X56" s="405">
        <v>-3372</v>
      </c>
      <c r="Y56" s="405">
        <v>-21154</v>
      </c>
      <c r="Z56" s="402"/>
      <c r="AA56" s="247">
        <f t="shared" si="54"/>
        <v>1998</v>
      </c>
      <c r="AB56" s="137">
        <f t="shared" si="52"/>
        <v>100</v>
      </c>
      <c r="AC56" s="137">
        <f t="shared" si="52"/>
        <v>94.085520030433415</v>
      </c>
      <c r="AD56" s="137">
        <f t="shared" si="52"/>
        <v>87.631776144580215</v>
      </c>
      <c r="AE56" s="137">
        <f t="shared" si="52"/>
        <v>3.4192301682533501</v>
      </c>
      <c r="AF56" s="137">
        <f t="shared" si="52"/>
        <v>1.872923449752897</v>
      </c>
      <c r="AG56" s="137">
        <f t="shared" si="52"/>
        <v>9.0168994889487764E-2</v>
      </c>
      <c r="AH56" s="137">
        <f t="shared" si="52"/>
        <v>8.0386734329032136E-2</v>
      </c>
      <c r="AI56" s="137">
        <f t="shared" si="52"/>
        <v>0.10509847030389684</v>
      </c>
      <c r="AJ56" s="137">
        <f t="shared" si="53"/>
        <v>100</v>
      </c>
      <c r="AK56" s="137">
        <f t="shared" si="53"/>
        <v>78.673544837679557</v>
      </c>
      <c r="AL56" s="137">
        <f t="shared" si="53"/>
        <v>74.384699143256114</v>
      </c>
      <c r="AM56" s="137">
        <f t="shared" si="53"/>
        <v>9.6135782218855983</v>
      </c>
      <c r="AN56" s="137">
        <f t="shared" si="53"/>
        <v>10.241426032696753</v>
      </c>
      <c r="AO56" s="137">
        <f t="shared" si="53"/>
        <v>1.289353570685019</v>
      </c>
      <c r="AP56" s="137">
        <f t="shared" si="53"/>
        <v>0.29750251445569748</v>
      </c>
      <c r="AQ56" s="137">
        <f t="shared" si="53"/>
        <v>0.32025461164072427</v>
      </c>
      <c r="AR56" s="402"/>
      <c r="AS56" s="402"/>
      <c r="AT56" s="402"/>
      <c r="AU56" s="402"/>
      <c r="AV56" s="402"/>
      <c r="AW56" s="402"/>
      <c r="AX56" s="402"/>
    </row>
    <row r="57" spans="1:50" x14ac:dyDescent="0.2">
      <c r="A57" s="404" t="s">
        <v>486</v>
      </c>
      <c r="B57" s="405">
        <v>9384390</v>
      </c>
      <c r="C57" s="405">
        <v>8784590</v>
      </c>
      <c r="D57" s="405">
        <v>8013380</v>
      </c>
      <c r="E57" s="405">
        <v>343279</v>
      </c>
      <c r="F57" s="405">
        <v>205751</v>
      </c>
      <c r="G57" s="405">
        <v>2614</v>
      </c>
      <c r="H57" s="405">
        <v>2899</v>
      </c>
      <c r="I57" s="405">
        <v>5153</v>
      </c>
      <c r="J57" s="405">
        <v>9112501</v>
      </c>
      <c r="K57" s="405">
        <v>7226130</v>
      </c>
      <c r="L57" s="405">
        <v>6816464</v>
      </c>
      <c r="M57" s="405">
        <v>858801</v>
      </c>
      <c r="N57" s="405">
        <v>880513</v>
      </c>
      <c r="O57" s="405">
        <v>85838</v>
      </c>
      <c r="P57" s="405">
        <v>24627</v>
      </c>
      <c r="Q57" s="405">
        <v>27412</v>
      </c>
      <c r="R57" s="405">
        <v>271889</v>
      </c>
      <c r="S57" s="405">
        <v>1558460</v>
      </c>
      <c r="T57" s="405">
        <v>1196916</v>
      </c>
      <c r="U57" s="405">
        <v>-515522</v>
      </c>
      <c r="V57" s="405">
        <v>-674762</v>
      </c>
      <c r="W57" s="405">
        <v>-83224</v>
      </c>
      <c r="X57" s="405">
        <v>-21728</v>
      </c>
      <c r="Y57" s="405">
        <v>-22259</v>
      </c>
      <c r="Z57" s="402"/>
      <c r="AA57" s="247">
        <f t="shared" si="54"/>
        <v>1999</v>
      </c>
      <c r="AB57" s="137">
        <f t="shared" si="52"/>
        <v>100</v>
      </c>
      <c r="AC57" s="137">
        <f t="shared" si="52"/>
        <v>93.914597763937095</v>
      </c>
      <c r="AD57" s="137">
        <f t="shared" si="52"/>
        <v>88.193320188695651</v>
      </c>
      <c r="AE57" s="137">
        <f t="shared" si="52"/>
        <v>4.0218172219120341</v>
      </c>
      <c r="AF57" s="137">
        <f t="shared" si="52"/>
        <v>1.5573993235760368</v>
      </c>
      <c r="AG57" s="137">
        <f t="shared" si="52"/>
        <v>9.2654236872292753E-2</v>
      </c>
      <c r="AH57" s="137">
        <f t="shared" si="52"/>
        <v>4.8346378725258404E-2</v>
      </c>
      <c r="AI57" s="137">
        <f t="shared" si="52"/>
        <v>9.7371099839268782E-2</v>
      </c>
      <c r="AJ57" s="137">
        <f t="shared" si="53"/>
        <v>100</v>
      </c>
      <c r="AK57" s="137">
        <f t="shared" si="53"/>
        <v>78.678746738399227</v>
      </c>
      <c r="AL57" s="137">
        <f t="shared" si="53"/>
        <v>74.145088911716741</v>
      </c>
      <c r="AM57" s="137">
        <f t="shared" si="53"/>
        <v>9.3156830322324051</v>
      </c>
      <c r="AN57" s="137">
        <f t="shared" si="53"/>
        <v>10.655824016724551</v>
      </c>
      <c r="AO57" s="137">
        <f t="shared" si="53"/>
        <v>1.3531010342091501</v>
      </c>
      <c r="AP57" s="137">
        <f t="shared" si="53"/>
        <v>0.29036568780632033</v>
      </c>
      <c r="AQ57" s="137">
        <f t="shared" si="53"/>
        <v>0.30015686449741169</v>
      </c>
      <c r="AR57" s="402"/>
      <c r="AS57" s="402"/>
      <c r="AT57" s="402"/>
      <c r="AU57" s="402"/>
      <c r="AV57" s="402"/>
      <c r="AW57" s="402"/>
      <c r="AX57" s="402"/>
    </row>
    <row r="58" spans="1:50" x14ac:dyDescent="0.2">
      <c r="A58" s="404" t="s">
        <v>487</v>
      </c>
      <c r="B58" s="405">
        <v>9361095</v>
      </c>
      <c r="C58" s="405">
        <v>8714962</v>
      </c>
      <c r="D58" s="405">
        <v>7920499</v>
      </c>
      <c r="E58" s="405">
        <v>360678</v>
      </c>
      <c r="F58" s="405">
        <v>240786</v>
      </c>
      <c r="G58" s="405">
        <v>4457</v>
      </c>
      <c r="H58" s="405">
        <v>2659</v>
      </c>
      <c r="I58" s="405">
        <v>8158</v>
      </c>
      <c r="J58" s="405">
        <v>9422517</v>
      </c>
      <c r="K58" s="405">
        <v>7425306</v>
      </c>
      <c r="L58" s="405">
        <v>7012247</v>
      </c>
      <c r="M58" s="405">
        <v>899402</v>
      </c>
      <c r="N58" s="405">
        <v>957455</v>
      </c>
      <c r="O58" s="405">
        <v>94777</v>
      </c>
      <c r="P58" s="405">
        <v>34558</v>
      </c>
      <c r="Q58" s="405">
        <v>18639</v>
      </c>
      <c r="R58" s="405">
        <v>-61422</v>
      </c>
      <c r="S58" s="405">
        <v>1289656</v>
      </c>
      <c r="T58" s="405">
        <v>908252</v>
      </c>
      <c r="U58" s="405">
        <v>-538724</v>
      </c>
      <c r="V58" s="405">
        <v>-716669</v>
      </c>
      <c r="W58" s="405">
        <v>-90320</v>
      </c>
      <c r="X58" s="405">
        <v>-31899</v>
      </c>
      <c r="Y58" s="405">
        <v>-10481</v>
      </c>
      <c r="Z58" s="402"/>
      <c r="AA58" s="247">
        <f t="shared" si="54"/>
        <v>2000</v>
      </c>
      <c r="AB58" s="137">
        <f t="shared" si="52"/>
        <v>100</v>
      </c>
      <c r="AC58" s="137">
        <f t="shared" si="52"/>
        <v>94.749033650145691</v>
      </c>
      <c r="AD58" s="137">
        <f t="shared" si="52"/>
        <v>88.730600803920112</v>
      </c>
      <c r="AE58" s="137">
        <f t="shared" si="52"/>
        <v>3.4578590871529786</v>
      </c>
      <c r="AF58" s="137">
        <f t="shared" si="52"/>
        <v>1.2992851097211302</v>
      </c>
      <c r="AG58" s="137">
        <f t="shared" si="52"/>
        <v>0.12255664384633691</v>
      </c>
      <c r="AH58" s="137">
        <f t="shared" si="52"/>
        <v>2.5054066549199092E-2</v>
      </c>
      <c r="AI58" s="137">
        <f t="shared" si="52"/>
        <v>6.1633485288474246E-2</v>
      </c>
      <c r="AJ58" s="137">
        <f t="shared" si="53"/>
        <v>100</v>
      </c>
      <c r="AK58" s="137">
        <f t="shared" si="53"/>
        <v>78.223728035400271</v>
      </c>
      <c r="AL58" s="137">
        <f t="shared" si="53"/>
        <v>73.103301879446249</v>
      </c>
      <c r="AM58" s="137">
        <f t="shared" si="53"/>
        <v>8.8128802340953207</v>
      </c>
      <c r="AN58" s="137">
        <f t="shared" si="53"/>
        <v>11.619642301738455</v>
      </c>
      <c r="AO58" s="137">
        <f t="shared" si="53"/>
        <v>1.6506132831887967</v>
      </c>
      <c r="AP58" s="137">
        <f t="shared" si="53"/>
        <v>0.28889848063735152</v>
      </c>
      <c r="AQ58" s="137">
        <f t="shared" si="53"/>
        <v>0.27786372182346902</v>
      </c>
      <c r="AR58" s="402"/>
      <c r="AS58" s="402"/>
      <c r="AT58" s="402"/>
      <c r="AU58" s="402"/>
      <c r="AV58" s="402"/>
      <c r="AW58" s="402"/>
      <c r="AX58" s="402"/>
    </row>
    <row r="59" spans="1:50" x14ac:dyDescent="0.2">
      <c r="A59" s="404" t="s">
        <v>488</v>
      </c>
      <c r="B59" s="405">
        <v>8950302</v>
      </c>
      <c r="C59" s="405">
        <v>8423546</v>
      </c>
      <c r="D59" s="405">
        <v>7719965</v>
      </c>
      <c r="E59" s="405">
        <v>291350</v>
      </c>
      <c r="F59" s="405">
        <v>172987</v>
      </c>
      <c r="G59" s="405">
        <v>1835</v>
      </c>
      <c r="H59" s="405">
        <v>19172</v>
      </c>
      <c r="I59" s="405">
        <v>11078</v>
      </c>
      <c r="J59" s="405">
        <v>9074434</v>
      </c>
      <c r="K59" s="405">
        <v>7188805</v>
      </c>
      <c r="L59" s="405">
        <v>6780871</v>
      </c>
      <c r="M59" s="405">
        <v>846509</v>
      </c>
      <c r="N59" s="405">
        <v>914738</v>
      </c>
      <c r="O59" s="405">
        <v>89959</v>
      </c>
      <c r="P59" s="405">
        <v>26976</v>
      </c>
      <c r="Q59" s="405">
        <v>23434</v>
      </c>
      <c r="R59" s="405">
        <v>-124132</v>
      </c>
      <c r="S59" s="405">
        <v>1234741</v>
      </c>
      <c r="T59" s="405">
        <v>939094</v>
      </c>
      <c r="U59" s="405">
        <v>-555159</v>
      </c>
      <c r="V59" s="405">
        <v>-741751</v>
      </c>
      <c r="W59" s="405">
        <v>-88124</v>
      </c>
      <c r="X59" s="405">
        <v>-7804</v>
      </c>
      <c r="Y59" s="405">
        <v>-12356</v>
      </c>
      <c r="Z59" s="402"/>
      <c r="AA59" s="247">
        <f t="shared" si="54"/>
        <v>2001</v>
      </c>
      <c r="AB59" s="137">
        <f t="shared" si="52"/>
        <v>100</v>
      </c>
      <c r="AC59" s="137">
        <f t="shared" si="52"/>
        <v>94.723017955950326</v>
      </c>
      <c r="AD59" s="137">
        <f t="shared" si="52"/>
        <v>88.527921885345393</v>
      </c>
      <c r="AE59" s="137">
        <f t="shared" si="52"/>
        <v>3.4136422184309878</v>
      </c>
      <c r="AF59" s="137">
        <f t="shared" si="52"/>
        <v>1.399829158296922</v>
      </c>
      <c r="AG59" s="137">
        <f t="shared" si="52"/>
        <v>0.17746723380621882</v>
      </c>
      <c r="AH59" s="137">
        <f t="shared" si="52"/>
        <v>6.5360986593925058E-2</v>
      </c>
      <c r="AI59" s="137">
        <f t="shared" si="52"/>
        <v>6.8150385414743067E-2</v>
      </c>
      <c r="AJ59" s="137">
        <f t="shared" si="53"/>
        <v>100</v>
      </c>
      <c r="AK59" s="137">
        <f t="shared" si="53"/>
        <v>73.37970707859526</v>
      </c>
      <c r="AL59" s="137">
        <f t="shared" si="53"/>
        <v>67.558922892630846</v>
      </c>
      <c r="AM59" s="137">
        <f t="shared" si="53"/>
        <v>10.02682930922397</v>
      </c>
      <c r="AN59" s="137">
        <f t="shared" si="53"/>
        <v>15.050629872601695</v>
      </c>
      <c r="AO59" s="137">
        <f t="shared" si="53"/>
        <v>2.3915346093373921</v>
      </c>
      <c r="AP59" s="137">
        <f t="shared" si="53"/>
        <v>0.36125883758322336</v>
      </c>
      <c r="AQ59" s="137">
        <f t="shared" si="53"/>
        <v>0.36417576395946721</v>
      </c>
      <c r="AR59" s="402"/>
      <c r="AS59" s="402"/>
      <c r="AT59" s="402"/>
      <c r="AU59" s="402"/>
      <c r="AV59" s="402"/>
      <c r="AW59" s="402"/>
      <c r="AX59" s="402"/>
    </row>
    <row r="60" spans="1:50" x14ac:dyDescent="0.2">
      <c r="A60" s="404" t="s">
        <v>489</v>
      </c>
      <c r="B60" s="405">
        <v>9864982</v>
      </c>
      <c r="C60" s="405">
        <v>9321581</v>
      </c>
      <c r="D60" s="405">
        <v>8605509</v>
      </c>
      <c r="E60" s="405">
        <v>327809</v>
      </c>
      <c r="F60" s="405">
        <v>169754</v>
      </c>
      <c r="G60" s="405">
        <v>5823</v>
      </c>
      <c r="H60" s="405">
        <v>4578</v>
      </c>
      <c r="I60" s="405">
        <v>12363</v>
      </c>
      <c r="J60" s="405">
        <v>9988202</v>
      </c>
      <c r="K60" s="405">
        <v>8022004</v>
      </c>
      <c r="L60" s="405">
        <v>7657420</v>
      </c>
      <c r="M60" s="405">
        <v>795261</v>
      </c>
      <c r="N60" s="405">
        <v>1066146</v>
      </c>
      <c r="O60" s="405">
        <v>126598</v>
      </c>
      <c r="P60" s="405">
        <v>14525</v>
      </c>
      <c r="Q60" s="405">
        <v>24481</v>
      </c>
      <c r="R60" s="405">
        <v>-123220</v>
      </c>
      <c r="S60" s="405">
        <v>1299577</v>
      </c>
      <c r="T60" s="405">
        <v>948089</v>
      </c>
      <c r="U60" s="405">
        <v>-467452</v>
      </c>
      <c r="V60" s="405">
        <v>-896392</v>
      </c>
      <c r="W60" s="405">
        <v>-120775</v>
      </c>
      <c r="X60" s="405">
        <v>-9947</v>
      </c>
      <c r="Y60" s="405">
        <v>-12118</v>
      </c>
      <c r="Z60" s="402"/>
      <c r="AA60" s="247">
        <f t="shared" si="54"/>
        <v>2002</v>
      </c>
      <c r="AB60" s="137">
        <f t="shared" si="52"/>
        <v>100</v>
      </c>
      <c r="AC60" s="137">
        <f t="shared" si="52"/>
        <v>94.102948114569514</v>
      </c>
      <c r="AD60" s="137">
        <f t="shared" si="52"/>
        <v>88.1100279559912</v>
      </c>
      <c r="AE60" s="137">
        <f t="shared" si="52"/>
        <v>3.4997669609635707</v>
      </c>
      <c r="AF60" s="137">
        <f t="shared" si="52"/>
        <v>2.0552273332125397</v>
      </c>
      <c r="AG60" s="137">
        <f t="shared" si="52"/>
        <v>0.40604428623427918</v>
      </c>
      <c r="AH60" s="137">
        <f t="shared" si="52"/>
        <v>7.2781698742185305E-2</v>
      </c>
      <c r="AI60" s="137">
        <f t="shared" si="52"/>
        <v>0.1174894275535471</v>
      </c>
      <c r="AJ60" s="137">
        <f t="shared" si="53"/>
        <v>100</v>
      </c>
      <c r="AK60" s="137">
        <f t="shared" si="53"/>
        <v>69.810106468035841</v>
      </c>
      <c r="AL60" s="137">
        <f t="shared" si="53"/>
        <v>63.171330230898072</v>
      </c>
      <c r="AM60" s="137">
        <f t="shared" si="53"/>
        <v>10.20251680694909</v>
      </c>
      <c r="AN60" s="137">
        <f t="shared" si="53"/>
        <v>18.591279078201659</v>
      </c>
      <c r="AO60" s="137">
        <f t="shared" si="53"/>
        <v>3.7197221520708501</v>
      </c>
      <c r="AP60" s="137">
        <f t="shared" si="53"/>
        <v>0.23749682154949459</v>
      </c>
      <c r="AQ60" s="137">
        <f t="shared" si="53"/>
        <v>0.35583646747874892</v>
      </c>
      <c r="AR60" s="402"/>
      <c r="AS60" s="402"/>
      <c r="AT60" s="402"/>
      <c r="AU60" s="402"/>
      <c r="AV60" s="402"/>
      <c r="AW60" s="402"/>
      <c r="AX60" s="402"/>
    </row>
    <row r="61" spans="1:50" x14ac:dyDescent="0.2">
      <c r="A61" s="404" t="s">
        <v>490</v>
      </c>
      <c r="B61" s="405">
        <v>10289043</v>
      </c>
      <c r="C61" s="405">
        <v>9649445</v>
      </c>
      <c r="D61" s="405">
        <v>8851374</v>
      </c>
      <c r="E61" s="405">
        <v>349730</v>
      </c>
      <c r="F61" s="405">
        <v>259765</v>
      </c>
      <c r="G61" s="405">
        <v>2591</v>
      </c>
      <c r="H61" s="405">
        <v>2690</v>
      </c>
      <c r="I61" s="405">
        <v>6534</v>
      </c>
      <c r="J61" s="405">
        <v>10447603</v>
      </c>
      <c r="K61" s="405">
        <v>8326140</v>
      </c>
      <c r="L61" s="405">
        <v>7852295</v>
      </c>
      <c r="M61" s="405">
        <v>903752</v>
      </c>
      <c r="N61" s="405">
        <v>1097404</v>
      </c>
      <c r="O61" s="405">
        <v>162842</v>
      </c>
      <c r="P61" s="405">
        <v>17539</v>
      </c>
      <c r="Q61" s="405">
        <v>29765</v>
      </c>
      <c r="R61" s="405">
        <v>-158560</v>
      </c>
      <c r="S61" s="405">
        <v>1323305</v>
      </c>
      <c r="T61" s="405">
        <v>999079</v>
      </c>
      <c r="U61" s="405">
        <v>-554022</v>
      </c>
      <c r="V61" s="405">
        <v>-837639</v>
      </c>
      <c r="W61" s="405">
        <v>-160251</v>
      </c>
      <c r="X61" s="405">
        <v>-14849</v>
      </c>
      <c r="Y61" s="405">
        <v>-23231</v>
      </c>
      <c r="Z61" s="402"/>
      <c r="AA61" s="247">
        <f t="shared" si="54"/>
        <v>2003</v>
      </c>
      <c r="AB61" s="137">
        <f t="shared" ref="AB61:AI70" si="55">AB15/$AB15*100</f>
        <v>100</v>
      </c>
      <c r="AC61" s="137">
        <f t="shared" si="55"/>
        <v>93.610411042695617</v>
      </c>
      <c r="AD61" s="137">
        <f t="shared" si="55"/>
        <v>87.574485133610608</v>
      </c>
      <c r="AE61" s="137">
        <f t="shared" si="55"/>
        <v>3.7765082203999363</v>
      </c>
      <c r="AF61" s="137">
        <f t="shared" si="55"/>
        <v>2.2353387555217865</v>
      </c>
      <c r="AG61" s="137">
        <f t="shared" si="55"/>
        <v>0.59136558613187462</v>
      </c>
      <c r="AH61" s="137">
        <f t="shared" si="55"/>
        <v>0.10813185277613216</v>
      </c>
      <c r="AI61" s="137">
        <f t="shared" si="55"/>
        <v>0.12841935841836138</v>
      </c>
      <c r="AJ61" s="137">
        <f t="shared" ref="AJ61:AQ70" si="56">AJ15/$AJ15*100</f>
        <v>100</v>
      </c>
      <c r="AK61" s="137">
        <f t="shared" si="56"/>
        <v>68.887628243816948</v>
      </c>
      <c r="AL61" s="137">
        <f t="shared" si="56"/>
        <v>61.778512175295219</v>
      </c>
      <c r="AM61" s="137">
        <f t="shared" si="56"/>
        <v>10.957416235836272</v>
      </c>
      <c r="AN61" s="137">
        <f t="shared" si="56"/>
        <v>18.677550418642859</v>
      </c>
      <c r="AO61" s="137">
        <f t="shared" si="56"/>
        <v>5.5120633722390791</v>
      </c>
      <c r="AP61" s="137">
        <f t="shared" si="56"/>
        <v>0.22941338869565181</v>
      </c>
      <c r="AQ61" s="137">
        <f t="shared" si="56"/>
        <v>0.41698934627805995</v>
      </c>
      <c r="AR61" s="402"/>
      <c r="AS61" s="402"/>
      <c r="AT61" s="402"/>
      <c r="AU61" s="402"/>
      <c r="AV61" s="402"/>
      <c r="AW61" s="402"/>
      <c r="AX61" s="402"/>
    </row>
    <row r="62" spans="1:50" x14ac:dyDescent="0.2">
      <c r="A62" s="404" t="s">
        <v>491</v>
      </c>
      <c r="B62" s="405">
        <v>9559202</v>
      </c>
      <c r="C62" s="405">
        <v>8891779</v>
      </c>
      <c r="D62" s="405">
        <v>8126413</v>
      </c>
      <c r="E62" s="405">
        <v>381759</v>
      </c>
      <c r="F62" s="405">
        <v>209895</v>
      </c>
      <c r="G62" s="405">
        <v>5141</v>
      </c>
      <c r="H62" s="405">
        <v>37249</v>
      </c>
      <c r="I62" s="405">
        <v>6141</v>
      </c>
      <c r="J62" s="405">
        <v>9945341</v>
      </c>
      <c r="K62" s="405">
        <v>7780616</v>
      </c>
      <c r="L62" s="405">
        <v>7358105</v>
      </c>
      <c r="M62" s="405">
        <v>1001814</v>
      </c>
      <c r="N62" s="405">
        <v>1034973</v>
      </c>
      <c r="O62" s="405">
        <v>142550</v>
      </c>
      <c r="P62" s="405">
        <v>24032</v>
      </c>
      <c r="Q62" s="405">
        <v>29982</v>
      </c>
      <c r="R62" s="405">
        <v>-386139</v>
      </c>
      <c r="S62" s="405">
        <v>1111163</v>
      </c>
      <c r="T62" s="405">
        <v>768308</v>
      </c>
      <c r="U62" s="405">
        <v>-620055</v>
      </c>
      <c r="V62" s="405">
        <v>-825078</v>
      </c>
      <c r="W62" s="405">
        <v>-137409</v>
      </c>
      <c r="X62" s="405">
        <v>13217</v>
      </c>
      <c r="Y62" s="405">
        <v>-23841</v>
      </c>
      <c r="Z62" s="402"/>
      <c r="AA62" s="247">
        <f t="shared" si="54"/>
        <v>2004</v>
      </c>
      <c r="AB62" s="137">
        <f t="shared" si="55"/>
        <v>100</v>
      </c>
      <c r="AC62" s="137">
        <f t="shared" si="55"/>
        <v>93.868817236387798</v>
      </c>
      <c r="AD62" s="137">
        <f t="shared" si="55"/>
        <v>87.512368379639952</v>
      </c>
      <c r="AE62" s="137">
        <f t="shared" si="55"/>
        <v>3.6356258163792803</v>
      </c>
      <c r="AF62" s="137">
        <f t="shared" si="55"/>
        <v>2.0965778167816236</v>
      </c>
      <c r="AG62" s="137">
        <f t="shared" si="55"/>
        <v>0.52463807501073623</v>
      </c>
      <c r="AH62" s="137">
        <f t="shared" si="55"/>
        <v>9.0240587221534774E-2</v>
      </c>
      <c r="AI62" s="137">
        <f t="shared" si="55"/>
        <v>0.15477087044631804</v>
      </c>
      <c r="AJ62" s="137">
        <f t="shared" si="56"/>
        <v>100</v>
      </c>
      <c r="AK62" s="137">
        <f t="shared" si="56"/>
        <v>64.716751798331515</v>
      </c>
      <c r="AL62" s="137">
        <f t="shared" si="56"/>
        <v>56.311624899372312</v>
      </c>
      <c r="AM62" s="137">
        <f t="shared" si="56"/>
        <v>11.101481445635605</v>
      </c>
      <c r="AN62" s="137">
        <f t="shared" si="56"/>
        <v>22.560074949982635</v>
      </c>
      <c r="AO62" s="137">
        <f t="shared" si="56"/>
        <v>7.3034248340625076</v>
      </c>
      <c r="AP62" s="137">
        <f t="shared" si="56"/>
        <v>0.25666983040039115</v>
      </c>
      <c r="AQ62" s="137">
        <f t="shared" si="56"/>
        <v>0.35106103434398633</v>
      </c>
      <c r="AR62" s="402"/>
      <c r="AS62" s="402"/>
      <c r="AT62" s="402"/>
      <c r="AU62" s="402"/>
      <c r="AV62" s="402"/>
      <c r="AW62" s="402"/>
      <c r="AX62" s="402"/>
    </row>
    <row r="63" spans="1:50" x14ac:dyDescent="0.2">
      <c r="A63" s="404" t="s">
        <v>492</v>
      </c>
      <c r="B63" s="405">
        <v>9868058</v>
      </c>
      <c r="C63" s="405">
        <v>9266952</v>
      </c>
      <c r="D63" s="405">
        <v>8501026</v>
      </c>
      <c r="E63" s="405">
        <v>358638</v>
      </c>
      <c r="F63" s="405">
        <v>183566</v>
      </c>
      <c r="G63" s="405">
        <v>7137</v>
      </c>
      <c r="H63" s="405">
        <v>10271</v>
      </c>
      <c r="I63" s="405">
        <v>7000</v>
      </c>
      <c r="J63" s="405">
        <v>10601339</v>
      </c>
      <c r="K63" s="405">
        <v>8305892</v>
      </c>
      <c r="L63" s="405">
        <v>7837252</v>
      </c>
      <c r="M63" s="405">
        <v>977019</v>
      </c>
      <c r="N63" s="405">
        <v>1120715</v>
      </c>
      <c r="O63" s="405">
        <v>144651</v>
      </c>
      <c r="P63" s="405">
        <v>27474</v>
      </c>
      <c r="Q63" s="405">
        <v>46872</v>
      </c>
      <c r="R63" s="405">
        <v>-733281</v>
      </c>
      <c r="S63" s="405">
        <v>961060</v>
      </c>
      <c r="T63" s="405">
        <v>663774</v>
      </c>
      <c r="U63" s="405">
        <v>-618381</v>
      </c>
      <c r="V63" s="405">
        <v>-937149</v>
      </c>
      <c r="W63" s="405">
        <v>-137514</v>
      </c>
      <c r="X63" s="405">
        <v>-17203</v>
      </c>
      <c r="Y63" s="405">
        <v>-39872</v>
      </c>
      <c r="Z63" s="402"/>
      <c r="AA63" s="247">
        <f t="shared" si="54"/>
        <v>2005</v>
      </c>
      <c r="AB63" s="137">
        <f t="shared" si="55"/>
        <v>100</v>
      </c>
      <c r="AC63" s="137">
        <f t="shared" si="55"/>
        <v>92.998844211438694</v>
      </c>
      <c r="AD63" s="137">
        <f t="shared" si="55"/>
        <v>85.683754463995726</v>
      </c>
      <c r="AE63" s="137">
        <f t="shared" si="55"/>
        <v>4.297096568092913</v>
      </c>
      <c r="AF63" s="137">
        <f t="shared" si="55"/>
        <v>2.230747822011101</v>
      </c>
      <c r="AG63" s="137">
        <f t="shared" si="55"/>
        <v>0.53005383541456608</v>
      </c>
      <c r="AH63" s="137">
        <f t="shared" si="55"/>
        <v>0.15971912370009028</v>
      </c>
      <c r="AI63" s="137">
        <f t="shared" si="55"/>
        <v>0.16990943260849187</v>
      </c>
      <c r="AJ63" s="137">
        <f t="shared" si="56"/>
        <v>100</v>
      </c>
      <c r="AK63" s="137">
        <f t="shared" si="56"/>
        <v>62.203948177222237</v>
      </c>
      <c r="AL63" s="137">
        <f t="shared" si="56"/>
        <v>53.443146389195697</v>
      </c>
      <c r="AM63" s="137">
        <f t="shared" si="56"/>
        <v>11.75545429666097</v>
      </c>
      <c r="AN63" s="137">
        <f t="shared" si="56"/>
        <v>24.188280881999543</v>
      </c>
      <c r="AO63" s="137">
        <f t="shared" si="56"/>
        <v>7.9778125574030838</v>
      </c>
      <c r="AP63" s="137">
        <f t="shared" si="56"/>
        <v>0.2574367596475704</v>
      </c>
      <c r="AQ63" s="137">
        <f t="shared" si="56"/>
        <v>0.53886825094018098</v>
      </c>
      <c r="AR63" s="402"/>
      <c r="AS63" s="402"/>
      <c r="AT63" s="402"/>
      <c r="AU63" s="402"/>
      <c r="AV63" s="402"/>
      <c r="AW63" s="402"/>
      <c r="AX63" s="402"/>
    </row>
    <row r="64" spans="1:50" x14ac:dyDescent="0.2">
      <c r="A64" s="404" t="s">
        <v>332</v>
      </c>
      <c r="B64" s="405">
        <v>8547674</v>
      </c>
      <c r="C64" s="405">
        <v>7832073</v>
      </c>
      <c r="D64" s="405">
        <v>7255735</v>
      </c>
      <c r="E64" s="405">
        <v>297825</v>
      </c>
      <c r="F64" s="405">
        <v>196804</v>
      </c>
      <c r="G64" s="405">
        <v>4023</v>
      </c>
      <c r="H64" s="405">
        <v>2988</v>
      </c>
      <c r="I64" s="405">
        <v>5405</v>
      </c>
      <c r="J64" s="405">
        <v>9217785</v>
      </c>
      <c r="K64" s="405">
        <v>7095232</v>
      </c>
      <c r="L64" s="405">
        <v>6710239</v>
      </c>
      <c r="M64" s="405">
        <v>958308</v>
      </c>
      <c r="N64" s="405">
        <v>988825</v>
      </c>
      <c r="O64" s="405">
        <v>118762</v>
      </c>
      <c r="P64" s="405">
        <v>40182</v>
      </c>
      <c r="Q64" s="405">
        <v>30906</v>
      </c>
      <c r="R64" s="405">
        <v>-670111</v>
      </c>
      <c r="S64" s="405">
        <v>736841</v>
      </c>
      <c r="T64" s="405">
        <v>545496</v>
      </c>
      <c r="U64" s="405">
        <v>-660483</v>
      </c>
      <c r="V64" s="405">
        <v>-792021</v>
      </c>
      <c r="W64" s="405">
        <v>-114739</v>
      </c>
      <c r="X64" s="405">
        <v>-37194</v>
      </c>
      <c r="Y64" s="405">
        <v>-25501</v>
      </c>
      <c r="Z64" s="402"/>
      <c r="AA64" s="247">
        <f t="shared" si="54"/>
        <v>2006</v>
      </c>
      <c r="AB64" s="137">
        <f t="shared" si="55"/>
        <v>100</v>
      </c>
      <c r="AC64" s="137">
        <f t="shared" si="55"/>
        <v>92.522879570692567</v>
      </c>
      <c r="AD64" s="137">
        <f t="shared" si="55"/>
        <v>84.745126324704643</v>
      </c>
      <c r="AE64" s="137">
        <f t="shared" si="55"/>
        <v>4.4193424571959037</v>
      </c>
      <c r="AF64" s="137">
        <f t="shared" si="55"/>
        <v>2.5549834233565552</v>
      </c>
      <c r="AG64" s="137">
        <f t="shared" si="55"/>
        <v>0.67544704505601894</v>
      </c>
      <c r="AH64" s="137">
        <f t="shared" si="55"/>
        <v>0.1841275322022021</v>
      </c>
      <c r="AI64" s="137">
        <f t="shared" si="55"/>
        <v>0.18764298481308467</v>
      </c>
      <c r="AJ64" s="137">
        <f t="shared" si="56"/>
        <v>100</v>
      </c>
      <c r="AK64" s="137">
        <f t="shared" si="56"/>
        <v>59.821465616556026</v>
      </c>
      <c r="AL64" s="137">
        <f t="shared" si="56"/>
        <v>50.891142578313556</v>
      </c>
      <c r="AM64" s="137">
        <f t="shared" si="56"/>
        <v>11.384983060423664</v>
      </c>
      <c r="AN64" s="137">
        <f t="shared" si="56"/>
        <v>26.905332890684232</v>
      </c>
      <c r="AO64" s="137">
        <f t="shared" si="56"/>
        <v>9.5440296358698724</v>
      </c>
      <c r="AP64" s="137">
        <f t="shared" si="56"/>
        <v>0.32629007938003135</v>
      </c>
      <c r="AQ64" s="137">
        <f t="shared" si="56"/>
        <v>0.48662618901804072</v>
      </c>
      <c r="AR64" s="402"/>
      <c r="AS64" s="402"/>
      <c r="AT64" s="402"/>
      <c r="AU64" s="402"/>
      <c r="AV64" s="402"/>
      <c r="AW64" s="402"/>
      <c r="AX64" s="402"/>
    </row>
    <row r="65" spans="1:50" x14ac:dyDescent="0.2">
      <c r="A65" s="404" t="s">
        <v>333</v>
      </c>
      <c r="B65" s="405">
        <v>8908950</v>
      </c>
      <c r="C65" s="405">
        <v>8366375</v>
      </c>
      <c r="D65" s="405">
        <v>7735103</v>
      </c>
      <c r="E65" s="405">
        <v>297021</v>
      </c>
      <c r="F65" s="405">
        <v>168071</v>
      </c>
      <c r="G65" s="405">
        <v>6253</v>
      </c>
      <c r="H65" s="405">
        <v>12163</v>
      </c>
      <c r="I65" s="405">
        <v>10959</v>
      </c>
      <c r="J65" s="405">
        <v>9495419</v>
      </c>
      <c r="K65" s="405">
        <v>7662772</v>
      </c>
      <c r="L65" s="405">
        <v>7285841</v>
      </c>
      <c r="M65" s="405">
        <v>776386</v>
      </c>
      <c r="N65" s="405">
        <v>918056</v>
      </c>
      <c r="O65" s="405">
        <v>110850</v>
      </c>
      <c r="P65" s="405">
        <v>35650</v>
      </c>
      <c r="Q65" s="405">
        <v>33033</v>
      </c>
      <c r="R65" s="405">
        <v>-586469</v>
      </c>
      <c r="S65" s="405">
        <v>703603</v>
      </c>
      <c r="T65" s="405">
        <v>449262</v>
      </c>
      <c r="U65" s="405">
        <v>-479365</v>
      </c>
      <c r="V65" s="405">
        <v>-749985</v>
      </c>
      <c r="W65" s="405">
        <v>-104597</v>
      </c>
      <c r="X65" s="405">
        <v>-23487</v>
      </c>
      <c r="Y65" s="405">
        <v>-22074</v>
      </c>
      <c r="Z65" s="402"/>
      <c r="AA65" s="247">
        <f t="shared" si="54"/>
        <v>2007</v>
      </c>
      <c r="AB65" s="137">
        <f t="shared" si="55"/>
        <v>100</v>
      </c>
      <c r="AC65" s="137">
        <f t="shared" si="55"/>
        <v>91.186841929950603</v>
      </c>
      <c r="AD65" s="137">
        <f t="shared" si="55"/>
        <v>82.071908022306943</v>
      </c>
      <c r="AE65" s="137">
        <f t="shared" si="55"/>
        <v>5.3633325117802535</v>
      </c>
      <c r="AF65" s="137">
        <f t="shared" si="55"/>
        <v>2.8001251544310874</v>
      </c>
      <c r="AG65" s="137">
        <f t="shared" si="55"/>
        <v>0.69713795859478411</v>
      </c>
      <c r="AH65" s="137">
        <f t="shared" si="55"/>
        <v>0.17060430996397349</v>
      </c>
      <c r="AI65" s="137">
        <f t="shared" si="55"/>
        <v>0.22371211108715897</v>
      </c>
      <c r="AJ65" s="137">
        <f t="shared" si="56"/>
        <v>100</v>
      </c>
      <c r="AK65" s="137">
        <f t="shared" si="56"/>
        <v>57.93880226920006</v>
      </c>
      <c r="AL65" s="137">
        <f t="shared" si="56"/>
        <v>49.467390116999475</v>
      </c>
      <c r="AM65" s="137">
        <f t="shared" si="56"/>
        <v>12.039295085545758</v>
      </c>
      <c r="AN65" s="137">
        <f t="shared" si="56"/>
        <v>28.179221487638362</v>
      </c>
      <c r="AO65" s="137">
        <f t="shared" si="56"/>
        <v>10.549303892136908</v>
      </c>
      <c r="AP65" s="137">
        <f t="shared" si="56"/>
        <v>0.46287724843505323</v>
      </c>
      <c r="AQ65" s="137">
        <f t="shared" si="56"/>
        <v>0.47153377701231397</v>
      </c>
      <c r="AR65" s="402"/>
      <c r="AS65" s="402"/>
      <c r="AT65" s="402"/>
      <c r="AU65" s="402"/>
      <c r="AV65" s="402"/>
      <c r="AW65" s="402"/>
      <c r="AX65" s="402"/>
    </row>
    <row r="66" spans="1:50" x14ac:dyDescent="0.2">
      <c r="A66" s="404" t="s">
        <v>334</v>
      </c>
      <c r="B66" s="405">
        <v>10649545</v>
      </c>
      <c r="C66" s="405">
        <v>9995373</v>
      </c>
      <c r="D66" s="405">
        <v>9266815</v>
      </c>
      <c r="E66" s="405">
        <v>339194</v>
      </c>
      <c r="F66" s="405">
        <v>262294</v>
      </c>
      <c r="G66" s="405">
        <v>3903</v>
      </c>
      <c r="H66" s="405">
        <v>2948</v>
      </c>
      <c r="I66" s="405">
        <v>8149</v>
      </c>
      <c r="J66" s="405">
        <v>11160956</v>
      </c>
      <c r="K66" s="405">
        <v>8831579</v>
      </c>
      <c r="L66" s="405">
        <v>8337472</v>
      </c>
      <c r="M66" s="405">
        <v>1069153</v>
      </c>
      <c r="N66" s="405">
        <v>1082379</v>
      </c>
      <c r="O66" s="405">
        <v>120503</v>
      </c>
      <c r="P66" s="405">
        <v>31710</v>
      </c>
      <c r="Q66" s="405">
        <v>42126</v>
      </c>
      <c r="R66" s="405">
        <v>-511411</v>
      </c>
      <c r="S66" s="405">
        <v>1163794</v>
      </c>
      <c r="T66" s="405">
        <v>929343</v>
      </c>
      <c r="U66" s="405">
        <v>-729959</v>
      </c>
      <c r="V66" s="405">
        <v>-820085</v>
      </c>
      <c r="W66" s="405">
        <v>-116600</v>
      </c>
      <c r="X66" s="405">
        <v>-28762</v>
      </c>
      <c r="Y66" s="405">
        <v>-33977</v>
      </c>
      <c r="Z66" s="402"/>
      <c r="AA66" s="247">
        <f t="shared" si="54"/>
        <v>2008</v>
      </c>
      <c r="AB66" s="137">
        <f t="shared" si="55"/>
        <v>100</v>
      </c>
      <c r="AC66" s="137">
        <f t="shared" si="55"/>
        <v>90.201314023443786</v>
      </c>
      <c r="AD66" s="137">
        <f t="shared" si="55"/>
        <v>80.153996362941726</v>
      </c>
      <c r="AE66" s="137">
        <f t="shared" si="55"/>
        <v>5.945426551857274</v>
      </c>
      <c r="AF66" s="137">
        <f t="shared" si="55"/>
        <v>2.9606728120205013</v>
      </c>
      <c r="AG66" s="137">
        <f t="shared" si="55"/>
        <v>0.70183935857370949</v>
      </c>
      <c r="AH66" s="137">
        <f t="shared" si="55"/>
        <v>0.27689634603549823</v>
      </c>
      <c r="AI66" s="137">
        <f t="shared" si="55"/>
        <v>0.25487862493982388</v>
      </c>
      <c r="AJ66" s="137">
        <f t="shared" si="56"/>
        <v>100</v>
      </c>
      <c r="AK66" s="137">
        <f t="shared" si="56"/>
        <v>57.24378451217288</v>
      </c>
      <c r="AL66" s="137">
        <f t="shared" si="56"/>
        <v>49.038561165384486</v>
      </c>
      <c r="AM66" s="137">
        <f t="shared" si="56"/>
        <v>12.734885284795656</v>
      </c>
      <c r="AN66" s="137">
        <f t="shared" si="56"/>
        <v>27.93596331880509</v>
      </c>
      <c r="AO66" s="137">
        <f t="shared" si="56"/>
        <v>11.241072764978746</v>
      </c>
      <c r="AP66" s="137">
        <f t="shared" si="56"/>
        <v>0.66335626516131552</v>
      </c>
      <c r="AQ66" s="137">
        <f t="shared" si="56"/>
        <v>0.39843391021178837</v>
      </c>
      <c r="AR66" s="402"/>
      <c r="AS66" s="402"/>
      <c r="AT66" s="402"/>
      <c r="AU66" s="402"/>
      <c r="AV66" s="402"/>
      <c r="AW66" s="402"/>
      <c r="AX66" s="402"/>
    </row>
    <row r="67" spans="1:50" x14ac:dyDescent="0.2">
      <c r="A67" s="404" t="s">
        <v>335</v>
      </c>
      <c r="B67" s="405">
        <v>9792844</v>
      </c>
      <c r="C67" s="405">
        <v>9178901</v>
      </c>
      <c r="D67" s="405">
        <v>8474008</v>
      </c>
      <c r="E67" s="405">
        <v>327696</v>
      </c>
      <c r="F67" s="405">
        <v>219906</v>
      </c>
      <c r="G67" s="405">
        <v>4216</v>
      </c>
      <c r="H67" s="405">
        <v>24311</v>
      </c>
      <c r="I67" s="405">
        <v>11311</v>
      </c>
      <c r="J67" s="405">
        <v>10049725</v>
      </c>
      <c r="K67" s="405">
        <v>7908645</v>
      </c>
      <c r="L67" s="405">
        <v>7439393</v>
      </c>
      <c r="M67" s="405">
        <v>1005864</v>
      </c>
      <c r="N67" s="405">
        <v>994172</v>
      </c>
      <c r="O67" s="405">
        <v>122659</v>
      </c>
      <c r="P67" s="405">
        <v>23409</v>
      </c>
      <c r="Q67" s="405">
        <v>32896</v>
      </c>
      <c r="R67" s="405">
        <v>-256881</v>
      </c>
      <c r="S67" s="405">
        <v>1270256</v>
      </c>
      <c r="T67" s="405">
        <v>1034615</v>
      </c>
      <c r="U67" s="405">
        <v>-678168</v>
      </c>
      <c r="V67" s="405">
        <v>-774266</v>
      </c>
      <c r="W67" s="405">
        <v>-118443</v>
      </c>
      <c r="X67" s="405">
        <v>902</v>
      </c>
      <c r="Y67" s="405">
        <v>-21585</v>
      </c>
      <c r="Z67" s="402"/>
      <c r="AA67" s="247">
        <f t="shared" si="54"/>
        <v>2009</v>
      </c>
      <c r="AB67" s="137">
        <f t="shared" si="55"/>
        <v>100</v>
      </c>
      <c r="AC67" s="137">
        <f t="shared" si="55"/>
        <v>90.766365169367219</v>
      </c>
      <c r="AD67" s="137">
        <f t="shared" si="55"/>
        <v>80.582624865832514</v>
      </c>
      <c r="AE67" s="137">
        <f t="shared" si="55"/>
        <v>5.0864311848902641</v>
      </c>
      <c r="AF67" s="137">
        <f t="shared" si="55"/>
        <v>3.2917984941895759</v>
      </c>
      <c r="AG67" s="137">
        <f t="shared" si="55"/>
        <v>0.96114840192935636</v>
      </c>
      <c r="AH67" s="137">
        <f t="shared" si="55"/>
        <v>0.27662480619041369</v>
      </c>
      <c r="AI67" s="137">
        <f t="shared" si="55"/>
        <v>0.2503596483380427</v>
      </c>
      <c r="AJ67" s="137">
        <f t="shared" si="56"/>
        <v>100</v>
      </c>
      <c r="AK67" s="137">
        <f t="shared" si="56"/>
        <v>55.689540112665583</v>
      </c>
      <c r="AL67" s="137">
        <f t="shared" si="56"/>
        <v>47.969724782525731</v>
      </c>
      <c r="AM67" s="137">
        <f t="shared" si="56"/>
        <v>11.656682067483404</v>
      </c>
      <c r="AN67" s="137">
        <f t="shared" si="56"/>
        <v>30.785996808703249</v>
      </c>
      <c r="AO67" s="137">
        <f t="shared" si="56"/>
        <v>13.87843969791715</v>
      </c>
      <c r="AP67" s="137">
        <f t="shared" si="56"/>
        <v>0.3958956890802709</v>
      </c>
      <c r="AQ67" s="137">
        <f t="shared" si="56"/>
        <v>0.47756005449018291</v>
      </c>
      <c r="AR67" s="402"/>
      <c r="AS67" s="402"/>
      <c r="AT67" s="402"/>
      <c r="AU67" s="402"/>
      <c r="AV67" s="402"/>
      <c r="AW67" s="402"/>
      <c r="AX67" s="402"/>
    </row>
    <row r="68" spans="1:50" x14ac:dyDescent="0.2">
      <c r="A68" s="404" t="s">
        <v>493</v>
      </c>
      <c r="B68" s="405">
        <v>9772383</v>
      </c>
      <c r="C68" s="405">
        <v>9245619</v>
      </c>
      <c r="D68" s="405">
        <v>8589674</v>
      </c>
      <c r="E68" s="405">
        <v>318536</v>
      </c>
      <c r="F68" s="405">
        <v>157503</v>
      </c>
      <c r="G68" s="405">
        <v>12530</v>
      </c>
      <c r="H68" s="405">
        <v>6051</v>
      </c>
      <c r="I68" s="405">
        <v>10161</v>
      </c>
      <c r="J68" s="405">
        <v>10089792</v>
      </c>
      <c r="K68" s="405">
        <v>7906799</v>
      </c>
      <c r="L68" s="405">
        <v>7505507</v>
      </c>
      <c r="M68" s="405">
        <v>1054535</v>
      </c>
      <c r="N68" s="405">
        <v>987568</v>
      </c>
      <c r="O68" s="405">
        <v>126386</v>
      </c>
      <c r="P68" s="405">
        <v>32553</v>
      </c>
      <c r="Q68" s="405">
        <v>19882</v>
      </c>
      <c r="R68" s="405">
        <v>-317409</v>
      </c>
      <c r="S68" s="405">
        <v>1338820</v>
      </c>
      <c r="T68" s="405">
        <v>1084167</v>
      </c>
      <c r="U68" s="405">
        <v>-735999</v>
      </c>
      <c r="V68" s="405">
        <v>-830065</v>
      </c>
      <c r="W68" s="405">
        <v>-113856</v>
      </c>
      <c r="X68" s="405">
        <v>-26502</v>
      </c>
      <c r="Y68" s="405">
        <v>-9721</v>
      </c>
      <c r="Z68" s="402"/>
      <c r="AA68" s="247">
        <f t="shared" si="54"/>
        <v>2010</v>
      </c>
      <c r="AB68" s="137">
        <f t="shared" si="55"/>
        <v>100</v>
      </c>
      <c r="AC68" s="137">
        <f t="shared" si="55"/>
        <v>90.660929677070499</v>
      </c>
      <c r="AD68" s="137">
        <f t="shared" si="55"/>
        <v>79.968475287890712</v>
      </c>
      <c r="AE68" s="137">
        <f t="shared" si="55"/>
        <v>4.8512799875135162</v>
      </c>
      <c r="AF68" s="137">
        <f t="shared" si="55"/>
        <v>3.5860874398395621</v>
      </c>
      <c r="AG68" s="137">
        <f t="shared" si="55"/>
        <v>1.4014141828357316</v>
      </c>
      <c r="AH68" s="137">
        <f t="shared" si="55"/>
        <v>0.15617083353957745</v>
      </c>
      <c r="AI68" s="137">
        <f t="shared" si="55"/>
        <v>0.24062198211962424</v>
      </c>
      <c r="AJ68" s="137">
        <f t="shared" si="56"/>
        <v>100</v>
      </c>
      <c r="AK68" s="137">
        <f t="shared" si="56"/>
        <v>55.443892289902898</v>
      </c>
      <c r="AL68" s="137">
        <f t="shared" si="56"/>
        <v>48.098208535752526</v>
      </c>
      <c r="AM68" s="137">
        <f t="shared" si="56"/>
        <v>10.820803426292184</v>
      </c>
      <c r="AN68" s="137">
        <f t="shared" si="56"/>
        <v>31.815573263474299</v>
      </c>
      <c r="AO68" s="137">
        <f t="shared" si="56"/>
        <v>15.127796810858435</v>
      </c>
      <c r="AP68" s="137">
        <f t="shared" si="56"/>
        <v>0.44189066007990346</v>
      </c>
      <c r="AQ68" s="137">
        <f t="shared" si="56"/>
        <v>0.38365464419597384</v>
      </c>
      <c r="AR68" s="402"/>
      <c r="AS68" s="402"/>
      <c r="AT68" s="402"/>
      <c r="AU68" s="402"/>
      <c r="AV68" s="402"/>
      <c r="AW68" s="402"/>
      <c r="AX68" s="402"/>
    </row>
    <row r="69" spans="1:50" x14ac:dyDescent="0.2">
      <c r="A69" s="404" t="s">
        <v>70</v>
      </c>
      <c r="B69" s="405">
        <v>10306289</v>
      </c>
      <c r="C69" s="405">
        <v>9777245</v>
      </c>
      <c r="D69" s="405">
        <v>9114797</v>
      </c>
      <c r="E69" s="405">
        <v>306296</v>
      </c>
      <c r="F69" s="405">
        <v>155784</v>
      </c>
      <c r="G69" s="405">
        <v>12457</v>
      </c>
      <c r="H69" s="405">
        <v>25362</v>
      </c>
      <c r="I69" s="405">
        <v>10800</v>
      </c>
      <c r="J69" s="405">
        <v>10883181</v>
      </c>
      <c r="K69" s="405">
        <v>8576034</v>
      </c>
      <c r="L69" s="405">
        <v>8101175</v>
      </c>
      <c r="M69" s="405">
        <v>1047188</v>
      </c>
      <c r="N69" s="405">
        <v>1104690</v>
      </c>
      <c r="O69" s="405">
        <v>143995</v>
      </c>
      <c r="P69" s="405">
        <v>26759</v>
      </c>
      <c r="Q69" s="405">
        <v>25858</v>
      </c>
      <c r="R69" s="405">
        <v>-576892</v>
      </c>
      <c r="S69" s="405">
        <v>1201211</v>
      </c>
      <c r="T69" s="405">
        <v>1013622</v>
      </c>
      <c r="U69" s="405">
        <v>-740892</v>
      </c>
      <c r="V69" s="405">
        <v>-948906</v>
      </c>
      <c r="W69" s="405">
        <v>-131538</v>
      </c>
      <c r="X69" s="405">
        <v>-1397</v>
      </c>
      <c r="Y69" s="405">
        <v>-15058</v>
      </c>
      <c r="Z69" s="402"/>
      <c r="AA69" s="247">
        <f t="shared" si="54"/>
        <v>2011</v>
      </c>
      <c r="AB69" s="137">
        <f t="shared" si="55"/>
        <v>100</v>
      </c>
      <c r="AC69" s="137">
        <f t="shared" si="55"/>
        <v>89.246652977175287</v>
      </c>
      <c r="AD69" s="137">
        <f t="shared" si="55"/>
        <v>78.549127628734908</v>
      </c>
      <c r="AE69" s="137">
        <f t="shared" si="55"/>
        <v>5.4771828365703685</v>
      </c>
      <c r="AF69" s="137">
        <f t="shared" si="55"/>
        <v>4.1635970308068222</v>
      </c>
      <c r="AG69" s="137">
        <f t="shared" si="55"/>
        <v>1.7071150574019964</v>
      </c>
      <c r="AH69" s="137">
        <f t="shared" si="55"/>
        <v>0.21129356849170494</v>
      </c>
      <c r="AI69" s="137">
        <f t="shared" si="55"/>
        <v>0.28418486500660062</v>
      </c>
      <c r="AJ69" s="137">
        <f t="shared" si="56"/>
        <v>100</v>
      </c>
      <c r="AK69" s="137">
        <f t="shared" si="56"/>
        <v>56.717064991794217</v>
      </c>
      <c r="AL69" s="137">
        <f t="shared" si="56"/>
        <v>49.696329875029299</v>
      </c>
      <c r="AM69" s="137">
        <f t="shared" si="56"/>
        <v>10.76662534256503</v>
      </c>
      <c r="AN69" s="137">
        <f t="shared" si="56"/>
        <v>30.529490642985152</v>
      </c>
      <c r="AO69" s="137">
        <f t="shared" si="56"/>
        <v>14.892139066834009</v>
      </c>
      <c r="AP69" s="137">
        <f t="shared" si="56"/>
        <v>0.51573742087326868</v>
      </c>
      <c r="AQ69" s="137">
        <f t="shared" si="56"/>
        <v>0.40848827154181699</v>
      </c>
      <c r="AR69" s="402"/>
      <c r="AS69" s="402"/>
      <c r="AT69" s="402"/>
      <c r="AU69" s="402"/>
      <c r="AV69" s="402"/>
      <c r="AW69" s="402"/>
      <c r="AX69" s="402"/>
    </row>
    <row r="70" spans="1:50" x14ac:dyDescent="0.2">
      <c r="A70" s="404" t="s">
        <v>494</v>
      </c>
      <c r="B70" s="405">
        <v>9126235</v>
      </c>
      <c r="C70" s="405">
        <v>8609905</v>
      </c>
      <c r="D70" s="405">
        <v>7949376</v>
      </c>
      <c r="E70" s="405">
        <v>304629</v>
      </c>
      <c r="F70" s="405">
        <v>177101</v>
      </c>
      <c r="G70" s="405">
        <v>11218</v>
      </c>
      <c r="H70" s="405">
        <v>3308</v>
      </c>
      <c r="I70" s="405">
        <v>7353</v>
      </c>
      <c r="J70" s="405">
        <v>10049144</v>
      </c>
      <c r="K70" s="405">
        <v>7733764</v>
      </c>
      <c r="L70" s="405">
        <v>7217779</v>
      </c>
      <c r="M70" s="405">
        <v>1092369</v>
      </c>
      <c r="N70" s="405">
        <v>1043537</v>
      </c>
      <c r="O70" s="405">
        <v>133175</v>
      </c>
      <c r="P70" s="405">
        <v>40060</v>
      </c>
      <c r="Q70" s="405">
        <v>37624</v>
      </c>
      <c r="R70" s="405">
        <v>-922909</v>
      </c>
      <c r="S70" s="405">
        <v>876141</v>
      </c>
      <c r="T70" s="405">
        <v>731597</v>
      </c>
      <c r="U70" s="405">
        <v>-787740</v>
      </c>
      <c r="V70" s="405">
        <v>-866436</v>
      </c>
      <c r="W70" s="405">
        <v>-121957</v>
      </c>
      <c r="X70" s="405">
        <v>-36752</v>
      </c>
      <c r="Y70" s="405">
        <v>-30271</v>
      </c>
      <c r="Z70" s="402"/>
      <c r="AA70" s="247" t="s">
        <v>396</v>
      </c>
      <c r="AB70" s="137">
        <f t="shared" si="55"/>
        <v>100</v>
      </c>
      <c r="AC70" s="137">
        <f t="shared" si="55"/>
        <v>88.369706821422184</v>
      </c>
      <c r="AD70" s="137">
        <f t="shared" si="55"/>
        <v>77.450516277099993</v>
      </c>
      <c r="AE70" s="137">
        <f t="shared" si="55"/>
        <v>5.9620953597964181</v>
      </c>
      <c r="AF70" s="137">
        <f t="shared" si="55"/>
        <v>4.5034051067372234</v>
      </c>
      <c r="AG70" s="137">
        <f t="shared" si="55"/>
        <v>1.4974602986792234</v>
      </c>
      <c r="AH70" s="137">
        <f t="shared" si="55"/>
        <v>0.19347432884854779</v>
      </c>
      <c r="AI70" s="137">
        <f t="shared" si="55"/>
        <v>0.33723892791192711</v>
      </c>
      <c r="AJ70" s="137">
        <f t="shared" si="56"/>
        <v>100</v>
      </c>
      <c r="AK70" s="137">
        <f t="shared" si="56"/>
        <v>56.714729992425774</v>
      </c>
      <c r="AL70" s="137">
        <f t="shared" si="56"/>
        <v>49.915121818709316</v>
      </c>
      <c r="AM70" s="137">
        <f t="shared" si="56"/>
        <v>11.267054032269217</v>
      </c>
      <c r="AN70" s="137">
        <f t="shared" si="56"/>
        <v>30.243497774949716</v>
      </c>
      <c r="AO70" s="137">
        <f t="shared" si="56"/>
        <v>14.92033415270056</v>
      </c>
      <c r="AP70" s="137">
        <f t="shared" si="56"/>
        <v>0.3706160034319424</v>
      </c>
      <c r="AQ70" s="137">
        <f t="shared" si="56"/>
        <v>0.37200547866850625</v>
      </c>
      <c r="AR70" s="402"/>
      <c r="AS70" s="402"/>
      <c r="AT70" s="402"/>
      <c r="AU70" s="402"/>
      <c r="AV70" s="402"/>
      <c r="AW70" s="402"/>
      <c r="AX70" s="402"/>
    </row>
    <row r="71" spans="1:50" ht="9" customHeight="1" x14ac:dyDescent="0.2">
      <c r="A71" s="404" t="s">
        <v>495</v>
      </c>
      <c r="B71" s="405">
        <v>9236794</v>
      </c>
      <c r="C71" s="405">
        <v>8739318</v>
      </c>
      <c r="D71" s="405">
        <v>8121124</v>
      </c>
      <c r="E71" s="405">
        <v>295939</v>
      </c>
      <c r="F71" s="405">
        <v>163943</v>
      </c>
      <c r="G71" s="405">
        <v>10725</v>
      </c>
      <c r="H71" s="405">
        <v>4863</v>
      </c>
      <c r="I71" s="405">
        <v>12761</v>
      </c>
      <c r="J71" s="405">
        <v>10042111</v>
      </c>
      <c r="K71" s="405">
        <v>7816143</v>
      </c>
      <c r="L71" s="405">
        <v>7410471</v>
      </c>
      <c r="M71" s="405">
        <v>974381</v>
      </c>
      <c r="N71" s="405">
        <v>1118042</v>
      </c>
      <c r="O71" s="405">
        <v>132287</v>
      </c>
      <c r="P71" s="405">
        <v>28018</v>
      </c>
      <c r="Q71" s="405">
        <v>26154</v>
      </c>
      <c r="R71" s="405">
        <v>-805317</v>
      </c>
      <c r="S71" s="405">
        <v>923175</v>
      </c>
      <c r="T71" s="405">
        <v>710653</v>
      </c>
      <c r="U71" s="405">
        <v>-678442</v>
      </c>
      <c r="V71" s="405">
        <v>-954099</v>
      </c>
      <c r="W71" s="405">
        <v>-121562</v>
      </c>
      <c r="X71" s="405">
        <v>-23155</v>
      </c>
      <c r="Y71" s="405">
        <v>-13393</v>
      </c>
      <c r="Z71" s="402"/>
      <c r="AA71" s="247"/>
      <c r="AB71" s="680" t="s">
        <v>521</v>
      </c>
      <c r="AC71" s="680"/>
      <c r="AD71" s="680"/>
      <c r="AE71" s="680"/>
      <c r="AF71" s="680"/>
      <c r="AG71" s="680"/>
      <c r="AH71" s="680"/>
      <c r="AI71" s="680" t="s">
        <v>522</v>
      </c>
      <c r="AJ71" s="680"/>
      <c r="AK71" s="680"/>
      <c r="AL71" s="680"/>
      <c r="AM71" s="680"/>
      <c r="AN71" s="680"/>
      <c r="AO71" s="680"/>
      <c r="AP71" s="680"/>
      <c r="AQ71" s="680"/>
      <c r="AR71" s="402"/>
      <c r="AS71" s="402"/>
      <c r="AT71" s="402"/>
      <c r="AU71" s="402"/>
      <c r="AV71" s="402"/>
      <c r="AW71" s="402"/>
      <c r="AX71" s="402"/>
    </row>
    <row r="72" spans="1:50" x14ac:dyDescent="0.2">
      <c r="A72" s="404" t="s">
        <v>496</v>
      </c>
      <c r="B72" s="405">
        <v>10223556</v>
      </c>
      <c r="C72" s="405">
        <v>9721687</v>
      </c>
      <c r="D72" s="405">
        <v>9145465</v>
      </c>
      <c r="E72" s="405">
        <v>316017</v>
      </c>
      <c r="F72" s="405">
        <v>151932</v>
      </c>
      <c r="G72" s="405">
        <v>7368</v>
      </c>
      <c r="H72" s="405">
        <v>4054</v>
      </c>
      <c r="I72" s="405">
        <v>13234</v>
      </c>
      <c r="J72" s="405">
        <v>10934092</v>
      </c>
      <c r="K72" s="405">
        <v>8668846</v>
      </c>
      <c r="L72" s="405">
        <v>8255801</v>
      </c>
      <c r="M72" s="405">
        <v>968594</v>
      </c>
      <c r="N72" s="405">
        <v>1172384</v>
      </c>
      <c r="O72" s="405">
        <v>151350</v>
      </c>
      <c r="P72" s="405">
        <v>24594</v>
      </c>
      <c r="Q72" s="405">
        <v>31404</v>
      </c>
      <c r="R72" s="405">
        <v>-710536</v>
      </c>
      <c r="S72" s="405">
        <v>1052841</v>
      </c>
      <c r="T72" s="405">
        <v>889664</v>
      </c>
      <c r="U72" s="405">
        <v>-652577</v>
      </c>
      <c r="V72" s="405">
        <v>-1020452</v>
      </c>
      <c r="W72" s="405">
        <v>-143982</v>
      </c>
      <c r="X72" s="405">
        <v>-20540</v>
      </c>
      <c r="Y72" s="405">
        <v>-18170</v>
      </c>
      <c r="Z72" s="402"/>
      <c r="AA72" s="247">
        <v>1993</v>
      </c>
      <c r="AB72" s="135">
        <f t="shared" ref="AB72:AB91" si="57">AB5-AJ5</f>
        <v>-13480.573000000004</v>
      </c>
      <c r="AC72" s="135">
        <f t="shared" ref="AC72:AC91" si="58">AC5-AK5</f>
        <v>-1444.5499999999956</v>
      </c>
      <c r="AD72" s="135">
        <f t="shared" ref="AD72:AD91" si="59">AD5-AL5</f>
        <v>-2383.1119999999937</v>
      </c>
      <c r="AE72" s="135">
        <f t="shared" ref="AE72:AE91" si="60">AE5-AM5</f>
        <v>-5216.2780000000002</v>
      </c>
      <c r="AF72" s="135">
        <f t="shared" ref="AF72:AF91" si="61">AF5-AN5</f>
        <v>-6025.2190000000001</v>
      </c>
      <c r="AG72" s="135">
        <f t="shared" ref="AG72:AG91" si="62">AG5-AO5</f>
        <v>-341.66800000000001</v>
      </c>
      <c r="AH72" s="135">
        <f t="shared" ref="AH72:AH91" si="63">AH5-AP5</f>
        <v>-116.67599999999999</v>
      </c>
      <c r="AI72" s="135">
        <f t="shared" ref="AI72:AI91" si="64">AI5-AQ5</f>
        <v>-215.57299999999998</v>
      </c>
      <c r="AJ72" s="137">
        <f t="shared" ref="AJ72:AJ91" si="65">AB94/$AB94*100</f>
        <v>100</v>
      </c>
      <c r="AK72" s="137">
        <f t="shared" ref="AK72:AK91" si="66">AC94/$AB94*100</f>
        <v>82.399813169033123</v>
      </c>
      <c r="AL72" s="137">
        <f t="shared" ref="AL72:AL91" si="67">AD94/$AB94*100</f>
        <v>75.227567621131797</v>
      </c>
      <c r="AM72" s="137">
        <f t="shared" ref="AM72:AM91" si="68">AE94/$AB94*100</f>
        <v>9.0633538756368299</v>
      </c>
      <c r="AN72" s="137">
        <f t="shared" ref="AN72:AN91" si="69">AF94/$AB94*100</f>
        <v>7.4379908162478499</v>
      </c>
      <c r="AO72" s="137">
        <f t="shared" ref="AO72:AO91" si="70">AG94/$AB94*100</f>
        <v>0.36777890411233921</v>
      </c>
      <c r="AP72" s="137">
        <f t="shared" ref="AP72:AP91" si="71">AH94/$AB94*100</f>
        <v>0.12468986698289131</v>
      </c>
      <c r="AQ72" s="137">
        <f t="shared" ref="AQ72:AQ91" si="72">AI94/$AB94*100</f>
        <v>0.27858593152005079</v>
      </c>
      <c r="AR72" s="402"/>
      <c r="AS72" s="402"/>
      <c r="AT72" s="402"/>
      <c r="AU72" s="402"/>
      <c r="AV72" s="402"/>
      <c r="AW72" s="402"/>
      <c r="AX72" s="402"/>
    </row>
    <row r="73" spans="1:50" x14ac:dyDescent="0.2">
      <c r="A73" s="404" t="s">
        <v>497</v>
      </c>
      <c r="B73" s="405">
        <v>10338716</v>
      </c>
      <c r="C73" s="405">
        <v>9761604</v>
      </c>
      <c r="D73" s="405">
        <v>9113874</v>
      </c>
      <c r="E73" s="405">
        <v>367721</v>
      </c>
      <c r="F73" s="405">
        <v>178468</v>
      </c>
      <c r="G73" s="405">
        <v>6301</v>
      </c>
      <c r="H73" s="405">
        <v>3685</v>
      </c>
      <c r="I73" s="405">
        <v>9916</v>
      </c>
      <c r="J73" s="405">
        <v>11100205</v>
      </c>
      <c r="K73" s="405">
        <v>8705684</v>
      </c>
      <c r="L73" s="405">
        <v>8215704</v>
      </c>
      <c r="M73" s="405">
        <v>1005172</v>
      </c>
      <c r="N73" s="405">
        <v>1240250</v>
      </c>
      <c r="O73" s="405">
        <v>149427</v>
      </c>
      <c r="P73" s="405">
        <v>22877</v>
      </c>
      <c r="Q73" s="405">
        <v>40233</v>
      </c>
      <c r="R73" s="405">
        <v>-761489</v>
      </c>
      <c r="S73" s="405">
        <v>1055920</v>
      </c>
      <c r="T73" s="405">
        <v>898170</v>
      </c>
      <c r="U73" s="405">
        <v>-637451</v>
      </c>
      <c r="V73" s="405">
        <v>-1061782</v>
      </c>
      <c r="W73" s="405">
        <v>-143126</v>
      </c>
      <c r="X73" s="405">
        <v>-19192</v>
      </c>
      <c r="Y73" s="405">
        <v>-30317</v>
      </c>
      <c r="Z73" s="402"/>
      <c r="AA73" s="247">
        <f t="shared" ref="AA73:AA90" si="73">AA72+1</f>
        <v>1994</v>
      </c>
      <c r="AB73" s="135">
        <f t="shared" si="57"/>
        <v>-18463.701999999997</v>
      </c>
      <c r="AC73" s="135">
        <f t="shared" si="58"/>
        <v>-3267.0369999999966</v>
      </c>
      <c r="AD73" s="135">
        <f t="shared" si="59"/>
        <v>-3215.5610000000015</v>
      </c>
      <c r="AE73" s="135">
        <f t="shared" si="60"/>
        <v>-6348.4940000000006</v>
      </c>
      <c r="AF73" s="135">
        <f t="shared" si="61"/>
        <v>-7919.5389999999989</v>
      </c>
      <c r="AG73" s="135">
        <f t="shared" si="62"/>
        <v>-457.49099999999999</v>
      </c>
      <c r="AH73" s="135">
        <f t="shared" si="63"/>
        <v>-133.631</v>
      </c>
      <c r="AI73" s="135">
        <f t="shared" si="64"/>
        <v>-247.75</v>
      </c>
      <c r="AJ73" s="137">
        <f t="shared" si="65"/>
        <v>100</v>
      </c>
      <c r="AK73" s="137">
        <f t="shared" si="66"/>
        <v>82.480815899238451</v>
      </c>
      <c r="AL73" s="137">
        <f t="shared" si="67"/>
        <v>75.913999405254728</v>
      </c>
      <c r="AM73" s="137">
        <f t="shared" si="68"/>
        <v>8.6293004041272763</v>
      </c>
      <c r="AN73" s="137">
        <f t="shared" si="69"/>
        <v>7.8504044481812123</v>
      </c>
      <c r="AO73" s="137">
        <f t="shared" si="70"/>
        <v>0.38638974642029661</v>
      </c>
      <c r="AP73" s="137">
        <f t="shared" si="71"/>
        <v>0.11779736015819937</v>
      </c>
      <c r="AQ73" s="137">
        <f t="shared" si="72"/>
        <v>0.27453983901942619</v>
      </c>
      <c r="AR73" s="402"/>
      <c r="AS73" s="402"/>
      <c r="AT73" s="402"/>
      <c r="AU73" s="402"/>
      <c r="AV73" s="402"/>
      <c r="AW73" s="402"/>
      <c r="AX73" s="402"/>
    </row>
    <row r="74" spans="1:50" x14ac:dyDescent="0.2">
      <c r="A74" s="404" t="s">
        <v>498</v>
      </c>
      <c r="B74" s="405">
        <v>10266337</v>
      </c>
      <c r="C74" s="405">
        <v>9655259</v>
      </c>
      <c r="D74" s="405">
        <v>9107714</v>
      </c>
      <c r="E74" s="405">
        <v>429247</v>
      </c>
      <c r="F74" s="405">
        <v>158637</v>
      </c>
      <c r="G74" s="405">
        <v>14654</v>
      </c>
      <c r="H74" s="405">
        <v>1729</v>
      </c>
      <c r="I74" s="405">
        <v>9205</v>
      </c>
      <c r="J74" s="405">
        <v>11170542</v>
      </c>
      <c r="K74" s="405">
        <v>8863365</v>
      </c>
      <c r="L74" s="405">
        <v>8415713</v>
      </c>
      <c r="M74" s="405">
        <v>1045194</v>
      </c>
      <c r="N74" s="405">
        <v>1100446</v>
      </c>
      <c r="O74" s="405">
        <v>159229</v>
      </c>
      <c r="P74" s="405">
        <v>27297</v>
      </c>
      <c r="Q74" s="405">
        <v>38251</v>
      </c>
      <c r="R74" s="405">
        <v>-904205</v>
      </c>
      <c r="S74" s="405">
        <v>791894</v>
      </c>
      <c r="T74" s="405">
        <v>692001</v>
      </c>
      <c r="U74" s="405">
        <v>-615947</v>
      </c>
      <c r="V74" s="405">
        <v>-941809</v>
      </c>
      <c r="W74" s="405">
        <v>-144575</v>
      </c>
      <c r="X74" s="405">
        <v>-25568</v>
      </c>
      <c r="Y74" s="405">
        <v>-29046</v>
      </c>
      <c r="Z74" s="402"/>
      <c r="AA74" s="247">
        <f t="shared" si="73"/>
        <v>1995</v>
      </c>
      <c r="AB74" s="135">
        <f t="shared" si="57"/>
        <v>7088.4870000000083</v>
      </c>
      <c r="AC74" s="135">
        <f t="shared" si="58"/>
        <v>16239.423000000003</v>
      </c>
      <c r="AD74" s="135">
        <f t="shared" si="59"/>
        <v>12371.150000000001</v>
      </c>
      <c r="AE74" s="135">
        <f t="shared" si="60"/>
        <v>-3476.5390000000007</v>
      </c>
      <c r="AF74" s="135">
        <f t="shared" si="61"/>
        <v>-5654.9040000000005</v>
      </c>
      <c r="AG74" s="135">
        <f t="shared" si="62"/>
        <v>-483.57899999999995</v>
      </c>
      <c r="AH74" s="135">
        <f t="shared" si="63"/>
        <v>-81.467000000000013</v>
      </c>
      <c r="AI74" s="135">
        <f t="shared" si="64"/>
        <v>-102.33999999999999</v>
      </c>
      <c r="AJ74" s="137">
        <f t="shared" si="65"/>
        <v>100</v>
      </c>
      <c r="AK74" s="137">
        <f t="shared" si="66"/>
        <v>85.807808290794725</v>
      </c>
      <c r="AL74" s="137">
        <f t="shared" si="67"/>
        <v>79.066051949298938</v>
      </c>
      <c r="AM74" s="137">
        <f t="shared" si="68"/>
        <v>6.7307546363762443</v>
      </c>
      <c r="AN74" s="137">
        <f t="shared" si="69"/>
        <v>6.4096373515744363</v>
      </c>
      <c r="AO74" s="137">
        <f t="shared" si="70"/>
        <v>0.36685311383486396</v>
      </c>
      <c r="AP74" s="137">
        <f t="shared" si="71"/>
        <v>0.11566790906370299</v>
      </c>
      <c r="AQ74" s="137">
        <f t="shared" si="72"/>
        <v>0.16585850100576915</v>
      </c>
      <c r="AR74" s="402"/>
      <c r="AS74" s="402"/>
      <c r="AT74" s="402"/>
      <c r="AU74" s="402"/>
      <c r="AV74" s="402"/>
      <c r="AW74" s="402"/>
      <c r="AX74" s="402"/>
    </row>
    <row r="75" spans="1:50" x14ac:dyDescent="0.2">
      <c r="A75" s="404" t="s">
        <v>499</v>
      </c>
      <c r="B75" s="405">
        <v>10369971</v>
      </c>
      <c r="C75" s="405">
        <v>9704097</v>
      </c>
      <c r="D75" s="405">
        <v>9128086</v>
      </c>
      <c r="E75" s="405">
        <v>418818</v>
      </c>
      <c r="F75" s="405">
        <v>210978</v>
      </c>
      <c r="G75" s="405">
        <v>12336</v>
      </c>
      <c r="H75" s="405">
        <v>3024</v>
      </c>
      <c r="I75" s="405">
        <v>14278</v>
      </c>
      <c r="J75" s="405">
        <v>11180106</v>
      </c>
      <c r="K75" s="405">
        <v>8866566</v>
      </c>
      <c r="L75" s="405">
        <v>8363277</v>
      </c>
      <c r="M75" s="405">
        <v>1055693</v>
      </c>
      <c r="N75" s="405">
        <v>1089640</v>
      </c>
      <c r="O75" s="405">
        <v>147879</v>
      </c>
      <c r="P75" s="405">
        <v>39879</v>
      </c>
      <c r="Q75" s="405">
        <v>43146</v>
      </c>
      <c r="R75" s="405">
        <v>-810135</v>
      </c>
      <c r="S75" s="405">
        <v>837531</v>
      </c>
      <c r="T75" s="405">
        <v>764809</v>
      </c>
      <c r="U75" s="405">
        <v>-636875</v>
      </c>
      <c r="V75" s="405">
        <v>-878662</v>
      </c>
      <c r="W75" s="405">
        <v>-135543</v>
      </c>
      <c r="X75" s="405">
        <v>-36855</v>
      </c>
      <c r="Y75" s="405">
        <v>-28868</v>
      </c>
      <c r="Z75" s="402"/>
      <c r="AA75" s="247">
        <f t="shared" si="73"/>
        <v>1996</v>
      </c>
      <c r="AB75" s="135">
        <f t="shared" si="57"/>
        <v>6530.974000000002</v>
      </c>
      <c r="AC75" s="135">
        <f t="shared" si="58"/>
        <v>17590.056000000011</v>
      </c>
      <c r="AD75" s="135">
        <f t="shared" si="59"/>
        <v>13033.917999999991</v>
      </c>
      <c r="AE75" s="135">
        <f t="shared" si="60"/>
        <v>-4323.5069999999996</v>
      </c>
      <c r="AF75" s="135">
        <f t="shared" si="61"/>
        <v>-6396.8889999999992</v>
      </c>
      <c r="AG75" s="135">
        <f t="shared" si="62"/>
        <v>-721.42499999999995</v>
      </c>
      <c r="AH75" s="135">
        <f t="shared" si="63"/>
        <v>-140.40199999999999</v>
      </c>
      <c r="AI75" s="135">
        <f t="shared" si="64"/>
        <v>-191.01300000000001</v>
      </c>
      <c r="AJ75" s="137">
        <f t="shared" si="65"/>
        <v>100</v>
      </c>
      <c r="AK75" s="137">
        <f t="shared" si="66"/>
        <v>86.570427218516556</v>
      </c>
      <c r="AL75" s="137">
        <f t="shared" si="67"/>
        <v>79.85513831658298</v>
      </c>
      <c r="AM75" s="137">
        <f t="shared" si="68"/>
        <v>6.1891472830433001</v>
      </c>
      <c r="AN75" s="137">
        <f t="shared" si="69"/>
        <v>6.2539593649392957</v>
      </c>
      <c r="AO75" s="137">
        <f t="shared" si="70"/>
        <v>0.43026011111557672</v>
      </c>
      <c r="AP75" s="137">
        <f t="shared" si="71"/>
        <v>0.1627532385471418</v>
      </c>
      <c r="AQ75" s="137">
        <f t="shared" si="72"/>
        <v>0.17889775852294837</v>
      </c>
      <c r="AR75" s="402"/>
      <c r="AS75" s="402"/>
      <c r="AT75" s="402"/>
      <c r="AU75" s="402"/>
      <c r="AV75" s="402"/>
      <c r="AW75" s="402"/>
      <c r="AX75" s="402"/>
    </row>
    <row r="76" spans="1:50" x14ac:dyDescent="0.2">
      <c r="A76" s="404" t="s">
        <v>336</v>
      </c>
      <c r="B76" s="405">
        <v>8663443</v>
      </c>
      <c r="C76" s="405">
        <v>7989359</v>
      </c>
      <c r="D76" s="405">
        <v>7525118</v>
      </c>
      <c r="E76" s="405">
        <v>472668</v>
      </c>
      <c r="F76" s="405">
        <v>153077</v>
      </c>
      <c r="G76" s="405">
        <v>11556</v>
      </c>
      <c r="H76" s="405">
        <v>21651</v>
      </c>
      <c r="I76" s="405">
        <v>10599</v>
      </c>
      <c r="J76" s="405">
        <v>9211313</v>
      </c>
      <c r="K76" s="405">
        <v>7126903</v>
      </c>
      <c r="L76" s="405">
        <v>6726720</v>
      </c>
      <c r="M76" s="405">
        <v>997177</v>
      </c>
      <c r="N76" s="405">
        <v>940591</v>
      </c>
      <c r="O76" s="405">
        <v>104484</v>
      </c>
      <c r="P76" s="405">
        <v>25385</v>
      </c>
      <c r="Q76" s="405">
        <v>40361</v>
      </c>
      <c r="R76" s="405">
        <v>-547870</v>
      </c>
      <c r="S76" s="405">
        <v>862456</v>
      </c>
      <c r="T76" s="405">
        <v>798398</v>
      </c>
      <c r="U76" s="405">
        <v>-524509</v>
      </c>
      <c r="V76" s="405">
        <v>-787514</v>
      </c>
      <c r="W76" s="405">
        <v>-92928</v>
      </c>
      <c r="X76" s="405">
        <v>-3734</v>
      </c>
      <c r="Y76" s="405">
        <v>-29762</v>
      </c>
      <c r="Z76" s="402"/>
      <c r="AA76" s="247">
        <f t="shared" si="73"/>
        <v>1997</v>
      </c>
      <c r="AB76" s="135">
        <f t="shared" si="57"/>
        <v>623.29800000000978</v>
      </c>
      <c r="AC76" s="135">
        <f t="shared" si="58"/>
        <v>16527.974000000002</v>
      </c>
      <c r="AD76" s="135">
        <f t="shared" si="59"/>
        <v>12374.654999999999</v>
      </c>
      <c r="AE76" s="135">
        <f t="shared" si="60"/>
        <v>-6114.8709999999992</v>
      </c>
      <c r="AF76" s="135">
        <f t="shared" si="61"/>
        <v>-8923.0059999999994</v>
      </c>
      <c r="AG76" s="135">
        <f t="shared" si="62"/>
        <v>-1201.4930000000002</v>
      </c>
      <c r="AH76" s="135">
        <f t="shared" si="63"/>
        <v>-155.55700000000002</v>
      </c>
      <c r="AI76" s="135">
        <f t="shared" si="64"/>
        <v>-230.684</v>
      </c>
      <c r="AJ76" s="137">
        <f t="shared" si="65"/>
        <v>100</v>
      </c>
      <c r="AK76" s="137">
        <f t="shared" si="66"/>
        <v>86.319644335872638</v>
      </c>
      <c r="AL76" s="137">
        <f t="shared" si="67"/>
        <v>80.085054875075244</v>
      </c>
      <c r="AM76" s="137">
        <f t="shared" si="68"/>
        <v>6.4759964391160763</v>
      </c>
      <c r="AN76" s="137">
        <f t="shared" si="69"/>
        <v>6.2240414078301178</v>
      </c>
      <c r="AO76" s="137">
        <f t="shared" si="70"/>
        <v>0.58720975906895767</v>
      </c>
      <c r="AP76" s="137">
        <f t="shared" si="71"/>
        <v>0.17998980365474346</v>
      </c>
      <c r="AQ76" s="137">
        <f t="shared" si="72"/>
        <v>0.18505383166662351</v>
      </c>
      <c r="AR76" s="402"/>
      <c r="AS76" s="402"/>
      <c r="AT76" s="402"/>
      <c r="AU76" s="402"/>
      <c r="AV76" s="402"/>
      <c r="AW76" s="402"/>
      <c r="AX76" s="402"/>
    </row>
    <row r="77" spans="1:50" x14ac:dyDescent="0.2">
      <c r="A77" s="404" t="s">
        <v>337</v>
      </c>
      <c r="B77" s="405">
        <v>9613236</v>
      </c>
      <c r="C77" s="405">
        <v>8961967</v>
      </c>
      <c r="D77" s="405">
        <v>8450593</v>
      </c>
      <c r="E77" s="405">
        <v>453115</v>
      </c>
      <c r="F77" s="405">
        <v>162111</v>
      </c>
      <c r="G77" s="405">
        <v>19346</v>
      </c>
      <c r="H77" s="405">
        <v>2039</v>
      </c>
      <c r="I77" s="405">
        <v>8293</v>
      </c>
      <c r="J77" s="405">
        <v>9936389</v>
      </c>
      <c r="K77" s="405">
        <v>7842989</v>
      </c>
      <c r="L77" s="405">
        <v>7442919</v>
      </c>
      <c r="M77" s="405">
        <v>927543</v>
      </c>
      <c r="N77" s="405">
        <v>987167</v>
      </c>
      <c r="O77" s="405">
        <v>115275</v>
      </c>
      <c r="P77" s="405">
        <v>39907</v>
      </c>
      <c r="Q77" s="405">
        <v>53497</v>
      </c>
      <c r="R77" s="405">
        <v>-323153</v>
      </c>
      <c r="S77" s="405">
        <v>1118978</v>
      </c>
      <c r="T77" s="405">
        <v>1007674</v>
      </c>
      <c r="U77" s="405">
        <v>-474428</v>
      </c>
      <c r="V77" s="405">
        <v>-825056</v>
      </c>
      <c r="W77" s="405">
        <v>-95929</v>
      </c>
      <c r="X77" s="405">
        <v>-37868</v>
      </c>
      <c r="Y77" s="405">
        <v>-45204</v>
      </c>
      <c r="Z77" s="402"/>
      <c r="AA77" s="247">
        <f t="shared" si="73"/>
        <v>1998</v>
      </c>
      <c r="AB77" s="135">
        <f t="shared" si="57"/>
        <v>-7833.7640000000101</v>
      </c>
      <c r="AC77" s="135">
        <f t="shared" si="58"/>
        <v>11952.027000000002</v>
      </c>
      <c r="AD77" s="135">
        <f t="shared" si="59"/>
        <v>9743.3989999999903</v>
      </c>
      <c r="AE77" s="135">
        <f t="shared" si="60"/>
        <v>-8033.8979999999992</v>
      </c>
      <c r="AF77" s="135">
        <f t="shared" si="61"/>
        <v>-10638.567999999999</v>
      </c>
      <c r="AG77" s="135">
        <f t="shared" si="62"/>
        <v>-1510.518</v>
      </c>
      <c r="AH77" s="135">
        <f t="shared" si="63"/>
        <v>-278.50200000000001</v>
      </c>
      <c r="AI77" s="135">
        <f t="shared" si="64"/>
        <v>-277.98099999999999</v>
      </c>
      <c r="AJ77" s="137">
        <f t="shared" si="65"/>
        <v>100</v>
      </c>
      <c r="AK77" s="137">
        <f t="shared" si="66"/>
        <v>86.131019389248678</v>
      </c>
      <c r="AL77" s="137">
        <f t="shared" si="67"/>
        <v>80.794632872353873</v>
      </c>
      <c r="AM77" s="137">
        <f t="shared" si="68"/>
        <v>6.6162860256690434</v>
      </c>
      <c r="AN77" s="137">
        <f t="shared" si="69"/>
        <v>6.1921141004801594</v>
      </c>
      <c r="AO77" s="137">
        <f t="shared" si="70"/>
        <v>0.70909774073572007</v>
      </c>
      <c r="AP77" s="137">
        <f t="shared" si="71"/>
        <v>0.19244554513226234</v>
      </c>
      <c r="AQ77" s="137">
        <f t="shared" si="72"/>
        <v>0.21614586317948947</v>
      </c>
      <c r="AR77" s="402"/>
      <c r="AS77" s="402"/>
      <c r="AT77" s="402"/>
      <c r="AU77" s="402"/>
      <c r="AV77" s="402"/>
      <c r="AW77" s="402"/>
      <c r="AX77" s="402"/>
    </row>
    <row r="78" spans="1:50" x14ac:dyDescent="0.2">
      <c r="A78" s="404" t="s">
        <v>338</v>
      </c>
      <c r="B78" s="405">
        <v>11663694</v>
      </c>
      <c r="C78" s="405">
        <v>10772983</v>
      </c>
      <c r="D78" s="405">
        <v>10113096</v>
      </c>
      <c r="E78" s="405">
        <v>647698</v>
      </c>
      <c r="F78" s="405">
        <v>184521</v>
      </c>
      <c r="G78" s="405">
        <v>14642</v>
      </c>
      <c r="H78" s="405">
        <v>5532</v>
      </c>
      <c r="I78" s="405">
        <v>14280</v>
      </c>
      <c r="J78" s="405">
        <v>11999227</v>
      </c>
      <c r="K78" s="405">
        <v>9484081</v>
      </c>
      <c r="L78" s="405">
        <v>8976630</v>
      </c>
      <c r="M78" s="405">
        <v>1186849</v>
      </c>
      <c r="N78" s="405">
        <v>1162825</v>
      </c>
      <c r="O78" s="405">
        <v>136383</v>
      </c>
      <c r="P78" s="405">
        <v>22409</v>
      </c>
      <c r="Q78" s="405">
        <v>48880</v>
      </c>
      <c r="R78" s="405">
        <v>-335533</v>
      </c>
      <c r="S78" s="405">
        <v>1288902</v>
      </c>
      <c r="T78" s="405">
        <v>1136466</v>
      </c>
      <c r="U78" s="405">
        <v>-539151</v>
      </c>
      <c r="V78" s="405">
        <v>-978304</v>
      </c>
      <c r="W78" s="405">
        <v>-121741</v>
      </c>
      <c r="X78" s="405">
        <v>-16877</v>
      </c>
      <c r="Y78" s="405">
        <v>-34600</v>
      </c>
      <c r="Z78" s="402"/>
      <c r="AA78" s="247">
        <f t="shared" si="73"/>
        <v>1999</v>
      </c>
      <c r="AB78" s="135">
        <f t="shared" si="57"/>
        <v>-5612.948000000004</v>
      </c>
      <c r="AC78" s="135">
        <f t="shared" si="58"/>
        <v>16359.686000000002</v>
      </c>
      <c r="AD78" s="135">
        <f t="shared" si="59"/>
        <v>14994.698000000004</v>
      </c>
      <c r="AE78" s="135">
        <f t="shared" si="60"/>
        <v>-7741.6959999999999</v>
      </c>
      <c r="AF78" s="135">
        <f t="shared" si="61"/>
        <v>-13004.883</v>
      </c>
      <c r="AG78" s="135">
        <f t="shared" si="62"/>
        <v>-1794.7169999999999</v>
      </c>
      <c r="AH78" s="135">
        <f t="shared" si="63"/>
        <v>-346.32</v>
      </c>
      <c r="AI78" s="135">
        <f t="shared" si="64"/>
        <v>-293.37</v>
      </c>
      <c r="AJ78" s="137">
        <f t="shared" si="65"/>
        <v>100</v>
      </c>
      <c r="AK78" s="137">
        <f t="shared" si="66"/>
        <v>86.143048822400573</v>
      </c>
      <c r="AL78" s="137">
        <f t="shared" si="67"/>
        <v>81.027555918090272</v>
      </c>
      <c r="AM78" s="137">
        <f t="shared" si="68"/>
        <v>6.722128295174139</v>
      </c>
      <c r="AN78" s="137">
        <f t="shared" si="69"/>
        <v>6.1983512910879339</v>
      </c>
      <c r="AO78" s="137">
        <f t="shared" si="70"/>
        <v>0.73558674896414988</v>
      </c>
      <c r="AP78" s="137">
        <f t="shared" si="71"/>
        <v>0.17179631940580717</v>
      </c>
      <c r="AQ78" s="137">
        <f t="shared" si="72"/>
        <v>0.2008086755970056</v>
      </c>
      <c r="AR78" s="402"/>
      <c r="AS78" s="402"/>
      <c r="AT78" s="402"/>
      <c r="AU78" s="402"/>
      <c r="AV78" s="402"/>
      <c r="AW78" s="402"/>
      <c r="AX78" s="402"/>
    </row>
    <row r="79" spans="1:50" x14ac:dyDescent="0.2">
      <c r="A79" s="404" t="s">
        <v>339</v>
      </c>
      <c r="B79" s="405">
        <v>10533432</v>
      </c>
      <c r="C79" s="405">
        <v>9947501</v>
      </c>
      <c r="D79" s="405">
        <v>9368483</v>
      </c>
      <c r="E79" s="405">
        <v>391192</v>
      </c>
      <c r="F79" s="405">
        <v>133187</v>
      </c>
      <c r="G79" s="405">
        <v>9304</v>
      </c>
      <c r="H79" s="405">
        <v>9342</v>
      </c>
      <c r="I79" s="405">
        <v>9430</v>
      </c>
      <c r="J79" s="405">
        <v>10946210</v>
      </c>
      <c r="K79" s="405">
        <v>8516895</v>
      </c>
      <c r="L79" s="405">
        <v>8112017</v>
      </c>
      <c r="M79" s="405">
        <v>1102804</v>
      </c>
      <c r="N79" s="405">
        <v>1182640</v>
      </c>
      <c r="O79" s="405">
        <v>133243</v>
      </c>
      <c r="P79" s="405">
        <v>18516</v>
      </c>
      <c r="Q79" s="405">
        <v>33558</v>
      </c>
      <c r="R79" s="405">
        <v>-412778</v>
      </c>
      <c r="S79" s="405">
        <v>1430606</v>
      </c>
      <c r="T79" s="405">
        <v>1256466</v>
      </c>
      <c r="U79" s="405">
        <v>-711612</v>
      </c>
      <c r="V79" s="405">
        <v>-1049453</v>
      </c>
      <c r="W79" s="405">
        <v>-123939</v>
      </c>
      <c r="X79" s="405">
        <v>-9174</v>
      </c>
      <c r="Y79" s="405">
        <v>-24128</v>
      </c>
      <c r="Z79" s="402"/>
      <c r="AA79" s="247">
        <f t="shared" si="73"/>
        <v>2000</v>
      </c>
      <c r="AB79" s="135">
        <f t="shared" si="57"/>
        <v>-8337.0860000000102</v>
      </c>
      <c r="AC79" s="135">
        <f t="shared" si="58"/>
        <v>20930.380000000005</v>
      </c>
      <c r="AD79" s="135">
        <f t="shared" si="59"/>
        <v>19865.499000000011</v>
      </c>
      <c r="AE79" s="135">
        <f t="shared" si="60"/>
        <v>-9630.5380000000005</v>
      </c>
      <c r="AF79" s="135">
        <f t="shared" si="61"/>
        <v>-18112.992999999999</v>
      </c>
      <c r="AG79" s="135">
        <f t="shared" si="62"/>
        <v>-2676.0319999999997</v>
      </c>
      <c r="AH79" s="135">
        <f t="shared" si="63"/>
        <v>-462.38599999999997</v>
      </c>
      <c r="AI79" s="135">
        <f t="shared" si="64"/>
        <v>-382.36900000000003</v>
      </c>
      <c r="AJ79" s="137">
        <f t="shared" si="65"/>
        <v>100</v>
      </c>
      <c r="AK79" s="137">
        <f t="shared" si="66"/>
        <v>86.284117825854921</v>
      </c>
      <c r="AL79" s="137">
        <f t="shared" si="67"/>
        <v>80.725679561273623</v>
      </c>
      <c r="AM79" s="137">
        <f t="shared" si="68"/>
        <v>6.200912940614935</v>
      </c>
      <c r="AN79" s="137">
        <f t="shared" si="69"/>
        <v>6.585780678619348</v>
      </c>
      <c r="AO79" s="137">
        <f t="shared" si="70"/>
        <v>0.90528775504835068</v>
      </c>
      <c r="AP79" s="137">
        <f t="shared" si="71"/>
        <v>0.16020562186885751</v>
      </c>
      <c r="AQ79" s="137">
        <f t="shared" si="72"/>
        <v>0.17239517367153118</v>
      </c>
      <c r="AR79" s="402"/>
      <c r="AS79" s="402"/>
      <c r="AT79" s="402"/>
      <c r="AU79" s="402"/>
      <c r="AV79" s="402"/>
      <c r="AW79" s="402"/>
      <c r="AX79" s="402"/>
    </row>
    <row r="80" spans="1:50" x14ac:dyDescent="0.2">
      <c r="A80" s="404" t="s">
        <v>500</v>
      </c>
      <c r="B80" s="405">
        <v>11068961</v>
      </c>
      <c r="C80" s="405">
        <v>10373896</v>
      </c>
      <c r="D80" s="405">
        <v>9694116</v>
      </c>
      <c r="E80" s="405">
        <v>434670</v>
      </c>
      <c r="F80" s="405">
        <v>187229</v>
      </c>
      <c r="G80" s="405">
        <v>8602</v>
      </c>
      <c r="H80" s="405">
        <v>4342</v>
      </c>
      <c r="I80" s="405">
        <v>15442</v>
      </c>
      <c r="J80" s="405">
        <v>11320320</v>
      </c>
      <c r="K80" s="405">
        <v>9071326</v>
      </c>
      <c r="L80" s="405">
        <v>8611520</v>
      </c>
      <c r="M80" s="405">
        <v>1036654</v>
      </c>
      <c r="N80" s="405">
        <v>1085598</v>
      </c>
      <c r="O80" s="405">
        <v>135871</v>
      </c>
      <c r="P80" s="405">
        <v>27087</v>
      </c>
      <c r="Q80" s="405">
        <v>29139</v>
      </c>
      <c r="R80" s="405">
        <v>-251359</v>
      </c>
      <c r="S80" s="405">
        <v>1302570</v>
      </c>
      <c r="T80" s="405">
        <v>1082596</v>
      </c>
      <c r="U80" s="405">
        <v>-601984</v>
      </c>
      <c r="V80" s="405">
        <v>-898369</v>
      </c>
      <c r="W80" s="405">
        <v>-127269</v>
      </c>
      <c r="X80" s="405">
        <v>-22745</v>
      </c>
      <c r="Y80" s="405">
        <v>-13697</v>
      </c>
      <c r="Z80" s="402"/>
      <c r="AA80" s="247">
        <f t="shared" si="73"/>
        <v>2001</v>
      </c>
      <c r="AB80" s="135">
        <f t="shared" si="57"/>
        <v>-9616.7010000000009</v>
      </c>
      <c r="AC80" s="135">
        <f t="shared" si="58"/>
        <v>26832.14499999999</v>
      </c>
      <c r="AD80" s="135">
        <f t="shared" si="59"/>
        <v>26797.580999999991</v>
      </c>
      <c r="AE80" s="135">
        <f t="shared" si="60"/>
        <v>-11464.651000000002</v>
      </c>
      <c r="AF80" s="135">
        <f t="shared" si="61"/>
        <v>-23122.078999999998</v>
      </c>
      <c r="AG80" s="135">
        <f t="shared" si="62"/>
        <v>-3745.4769999999999</v>
      </c>
      <c r="AH80" s="135">
        <f t="shared" si="63"/>
        <v>-504.56700000000001</v>
      </c>
      <c r="AI80" s="135">
        <f t="shared" si="64"/>
        <v>-505.05</v>
      </c>
      <c r="AJ80" s="137">
        <f t="shared" si="65"/>
        <v>100</v>
      </c>
      <c r="AK80" s="137">
        <f t="shared" si="66"/>
        <v>83.737690160053745</v>
      </c>
      <c r="AL80" s="137">
        <f t="shared" si="67"/>
        <v>77.735251113202253</v>
      </c>
      <c r="AM80" s="137">
        <f t="shared" si="68"/>
        <v>6.8174265884103953</v>
      </c>
      <c r="AN80" s="137">
        <f t="shared" si="69"/>
        <v>8.4258487568869889</v>
      </c>
      <c r="AO80" s="137">
        <f t="shared" si="70"/>
        <v>1.3170400031002258</v>
      </c>
      <c r="AP80" s="137">
        <f t="shared" si="71"/>
        <v>0.21765858024738088</v>
      </c>
      <c r="AQ80" s="137">
        <f t="shared" si="72"/>
        <v>0.22051361705695394</v>
      </c>
      <c r="AR80" s="402"/>
      <c r="AS80" s="402"/>
      <c r="AT80" s="402"/>
      <c r="AU80" s="402"/>
      <c r="AV80" s="402"/>
      <c r="AW80" s="402"/>
      <c r="AX80" s="402"/>
    </row>
    <row r="81" spans="1:50" x14ac:dyDescent="0.2">
      <c r="A81" s="404" t="s">
        <v>71</v>
      </c>
      <c r="B81" s="405">
        <v>12038721</v>
      </c>
      <c r="C81" s="405">
        <v>11232556</v>
      </c>
      <c r="D81" s="405">
        <v>10604690</v>
      </c>
      <c r="E81" s="405">
        <v>535425</v>
      </c>
      <c r="F81" s="405">
        <v>197283</v>
      </c>
      <c r="G81" s="405">
        <v>13716</v>
      </c>
      <c r="H81" s="405">
        <v>3043</v>
      </c>
      <c r="I81" s="405">
        <v>10249</v>
      </c>
      <c r="J81" s="405">
        <v>12351138</v>
      </c>
      <c r="K81" s="405">
        <v>9845569</v>
      </c>
      <c r="L81" s="405">
        <v>9329883</v>
      </c>
      <c r="M81" s="405">
        <v>1134763</v>
      </c>
      <c r="N81" s="405">
        <v>1241409</v>
      </c>
      <c r="O81" s="405">
        <v>167762</v>
      </c>
      <c r="P81" s="405">
        <v>24363</v>
      </c>
      <c r="Q81" s="405">
        <v>26107</v>
      </c>
      <c r="R81" s="405">
        <v>-312417</v>
      </c>
      <c r="S81" s="405">
        <v>1386987</v>
      </c>
      <c r="T81" s="405">
        <v>1274807</v>
      </c>
      <c r="U81" s="405">
        <v>-599338</v>
      </c>
      <c r="V81" s="405">
        <v>-1044126</v>
      </c>
      <c r="W81" s="405">
        <v>-154046</v>
      </c>
      <c r="X81" s="405">
        <v>-21320</v>
      </c>
      <c r="Y81" s="405">
        <v>-15858</v>
      </c>
      <c r="Z81" s="402"/>
      <c r="AA81" s="247">
        <f t="shared" si="73"/>
        <v>2002</v>
      </c>
      <c r="AB81" s="135">
        <f t="shared" si="57"/>
        <v>-7632.9089999999851</v>
      </c>
      <c r="AC81" s="135">
        <f t="shared" si="58"/>
        <v>33794.103000000017</v>
      </c>
      <c r="AD81" s="135">
        <f t="shared" si="59"/>
        <v>35340.959999999992</v>
      </c>
      <c r="AE81" s="135">
        <f t="shared" si="60"/>
        <v>-11573.257999999998</v>
      </c>
      <c r="AF81" s="135">
        <f t="shared" si="61"/>
        <v>-28049.701999999997</v>
      </c>
      <c r="AG81" s="135">
        <f t="shared" si="62"/>
        <v>-5620.4680000000008</v>
      </c>
      <c r="AH81" s="135">
        <f t="shared" si="63"/>
        <v>-283.39500000000004</v>
      </c>
      <c r="AI81" s="135">
        <f t="shared" si="64"/>
        <v>-411.00900000000001</v>
      </c>
      <c r="AJ81" s="137">
        <f t="shared" si="65"/>
        <v>100</v>
      </c>
      <c r="AK81" s="137">
        <f t="shared" si="66"/>
        <v>81.675345816878618</v>
      </c>
      <c r="AL81" s="137">
        <f t="shared" si="67"/>
        <v>75.352022052058203</v>
      </c>
      <c r="AM81" s="137">
        <f t="shared" si="68"/>
        <v>6.9287239598539347</v>
      </c>
      <c r="AN81" s="137">
        <f t="shared" si="69"/>
        <v>10.514652444975267</v>
      </c>
      <c r="AO81" s="137">
        <f t="shared" si="70"/>
        <v>2.1012379263391261</v>
      </c>
      <c r="AP81" s="137">
        <f t="shared" si="71"/>
        <v>0.15704578231252556</v>
      </c>
      <c r="AQ81" s="137">
        <f t="shared" si="72"/>
        <v>0.23942173436726724</v>
      </c>
      <c r="AR81" s="402"/>
      <c r="AS81" s="402"/>
      <c r="AT81" s="402"/>
      <c r="AU81" s="402"/>
      <c r="AV81" s="402"/>
      <c r="AW81" s="402"/>
      <c r="AX81" s="402"/>
    </row>
    <row r="82" spans="1:50" x14ac:dyDescent="0.2">
      <c r="A82" s="404" t="s">
        <v>501</v>
      </c>
      <c r="B82" s="405">
        <v>11050320</v>
      </c>
      <c r="C82" s="405">
        <v>10405782</v>
      </c>
      <c r="D82" s="405">
        <v>9681614</v>
      </c>
      <c r="E82" s="405">
        <v>412183</v>
      </c>
      <c r="F82" s="405">
        <v>170354</v>
      </c>
      <c r="G82" s="405">
        <v>8893</v>
      </c>
      <c r="H82" s="405">
        <v>3111</v>
      </c>
      <c r="I82" s="405">
        <v>11371</v>
      </c>
      <c r="J82" s="405">
        <v>11280920</v>
      </c>
      <c r="K82" s="405">
        <v>8769516</v>
      </c>
      <c r="L82" s="405">
        <v>8268487</v>
      </c>
      <c r="M82" s="405">
        <v>1128997</v>
      </c>
      <c r="N82" s="405">
        <v>1234639</v>
      </c>
      <c r="O82" s="405">
        <v>163843</v>
      </c>
      <c r="P82" s="405">
        <v>34493</v>
      </c>
      <c r="Q82" s="405">
        <v>22956</v>
      </c>
      <c r="R82" s="405">
        <v>-230600</v>
      </c>
      <c r="S82" s="405">
        <v>1636266</v>
      </c>
      <c r="T82" s="405">
        <v>1413127</v>
      </c>
      <c r="U82" s="405">
        <v>-716814</v>
      </c>
      <c r="V82" s="405">
        <v>-1064285</v>
      </c>
      <c r="W82" s="405">
        <v>-154950</v>
      </c>
      <c r="X82" s="405">
        <v>-31382</v>
      </c>
      <c r="Y82" s="405">
        <v>-11585</v>
      </c>
      <c r="Z82" s="402"/>
      <c r="AA82" s="247">
        <f t="shared" si="73"/>
        <v>2003</v>
      </c>
      <c r="AB82" s="135">
        <f t="shared" si="57"/>
        <v>-5779.4080000000249</v>
      </c>
      <c r="AC82" s="135">
        <f t="shared" si="58"/>
        <v>36753.551000000007</v>
      </c>
      <c r="AD82" s="135">
        <f t="shared" si="59"/>
        <v>38932.67300000001</v>
      </c>
      <c r="AE82" s="135">
        <f t="shared" si="60"/>
        <v>-12465.000000000002</v>
      </c>
      <c r="AF82" s="135">
        <f t="shared" si="61"/>
        <v>-28170.698</v>
      </c>
      <c r="AG82" s="135">
        <f t="shared" si="62"/>
        <v>-8426.223</v>
      </c>
      <c r="AH82" s="135">
        <f t="shared" si="63"/>
        <v>-213.09</v>
      </c>
      <c r="AI82" s="135">
        <f t="shared" si="64"/>
        <v>-499.56600000000003</v>
      </c>
      <c r="AJ82" s="137">
        <f t="shared" si="65"/>
        <v>100</v>
      </c>
      <c r="AK82" s="137">
        <f t="shared" si="66"/>
        <v>81.035959971403372</v>
      </c>
      <c r="AL82" s="137">
        <f t="shared" si="67"/>
        <v>74.454190284948695</v>
      </c>
      <c r="AM82" s="137">
        <f t="shared" si="68"/>
        <v>7.428846924425196</v>
      </c>
      <c r="AN82" s="137">
        <f t="shared" si="69"/>
        <v>10.598142722360183</v>
      </c>
      <c r="AO82" s="137">
        <f t="shared" si="70"/>
        <v>3.0941207998704963</v>
      </c>
      <c r="AP82" s="137">
        <f t="shared" si="71"/>
        <v>0.16981781878074967</v>
      </c>
      <c r="AQ82" s="137">
        <f t="shared" si="72"/>
        <v>0.27519123367626142</v>
      </c>
      <c r="AR82" s="402"/>
      <c r="AS82" s="402"/>
      <c r="AT82" s="402"/>
      <c r="AU82" s="402"/>
      <c r="AV82" s="402"/>
      <c r="AW82" s="402"/>
      <c r="AX82" s="402"/>
    </row>
    <row r="83" spans="1:50" x14ac:dyDescent="0.2">
      <c r="A83" s="404" t="s">
        <v>502</v>
      </c>
      <c r="B83" s="405">
        <v>12285014</v>
      </c>
      <c r="C83" s="405">
        <v>11647467</v>
      </c>
      <c r="D83" s="405">
        <v>10995170</v>
      </c>
      <c r="E83" s="405">
        <v>423125</v>
      </c>
      <c r="F83" s="405">
        <v>159721</v>
      </c>
      <c r="G83" s="405">
        <v>7425</v>
      </c>
      <c r="H83" s="405">
        <v>3075</v>
      </c>
      <c r="I83" s="405">
        <v>9861</v>
      </c>
      <c r="J83" s="405">
        <v>12718154</v>
      </c>
      <c r="K83" s="405">
        <v>10022138</v>
      </c>
      <c r="L83" s="405">
        <v>9456257</v>
      </c>
      <c r="M83" s="405">
        <v>1160672</v>
      </c>
      <c r="N83" s="405">
        <v>1378192</v>
      </c>
      <c r="O83" s="405">
        <v>154634</v>
      </c>
      <c r="P83" s="405">
        <v>37477</v>
      </c>
      <c r="Q83" s="405">
        <v>34727</v>
      </c>
      <c r="R83" s="405">
        <v>-433140</v>
      </c>
      <c r="S83" s="405">
        <v>1625329</v>
      </c>
      <c r="T83" s="405">
        <v>1538913</v>
      </c>
      <c r="U83" s="405">
        <v>-737547</v>
      </c>
      <c r="V83" s="405">
        <v>-1218471</v>
      </c>
      <c r="W83" s="405">
        <v>-147209</v>
      </c>
      <c r="X83" s="405">
        <v>-34402</v>
      </c>
      <c r="Y83" s="405">
        <v>-24866</v>
      </c>
      <c r="Z83" s="402"/>
      <c r="AA83" s="247">
        <f t="shared" si="73"/>
        <v>2004</v>
      </c>
      <c r="AB83" s="135">
        <f t="shared" si="57"/>
        <v>-8811.0970000000088</v>
      </c>
      <c r="AC83" s="135">
        <f t="shared" si="58"/>
        <v>49103.205999999991</v>
      </c>
      <c r="AD83" s="135">
        <f t="shared" si="59"/>
        <v>53695.275000000009</v>
      </c>
      <c r="AE83" s="135">
        <f t="shared" si="60"/>
        <v>-15013.863000000001</v>
      </c>
      <c r="AF83" s="135">
        <f t="shared" si="61"/>
        <v>-40458.868999999999</v>
      </c>
      <c r="AG83" s="135">
        <f t="shared" si="62"/>
        <v>-13387.532999999999</v>
      </c>
      <c r="AH83" s="135">
        <f t="shared" si="63"/>
        <v>-335.5</v>
      </c>
      <c r="AI83" s="135">
        <f t="shared" si="64"/>
        <v>-399.95500000000004</v>
      </c>
      <c r="AJ83" s="137">
        <f t="shared" si="65"/>
        <v>100</v>
      </c>
      <c r="AK83" s="137">
        <f t="shared" si="66"/>
        <v>78.959031661193222</v>
      </c>
      <c r="AL83" s="137">
        <f t="shared" si="67"/>
        <v>71.554789110825794</v>
      </c>
      <c r="AM83" s="137">
        <f t="shared" si="68"/>
        <v>7.454027871084361</v>
      </c>
      <c r="AN83" s="137">
        <f t="shared" si="69"/>
        <v>12.562606545447197</v>
      </c>
      <c r="AO83" s="137">
        <f t="shared" si="70"/>
        <v>3.9916396585585296</v>
      </c>
      <c r="AP83" s="137">
        <f t="shared" si="71"/>
        <v>0.1753606050299234</v>
      </c>
      <c r="AQ83" s="137">
        <f t="shared" si="72"/>
        <v>0.25516321693211708</v>
      </c>
      <c r="AR83" s="402"/>
      <c r="AS83" s="402"/>
      <c r="AT83" s="402"/>
      <c r="AU83" s="402"/>
      <c r="AV83" s="402"/>
      <c r="AW83" s="402"/>
      <c r="AX83" s="402"/>
    </row>
    <row r="84" spans="1:50" x14ac:dyDescent="0.2">
      <c r="A84" s="404" t="s">
        <v>503</v>
      </c>
      <c r="B84" s="405">
        <v>11957664</v>
      </c>
      <c r="C84" s="405">
        <v>11308860</v>
      </c>
      <c r="D84" s="405">
        <v>10624652</v>
      </c>
      <c r="E84" s="405">
        <v>350412</v>
      </c>
      <c r="F84" s="405">
        <v>220228</v>
      </c>
      <c r="G84" s="405">
        <v>8741</v>
      </c>
      <c r="H84" s="405">
        <v>2404</v>
      </c>
      <c r="I84" s="405">
        <v>18051</v>
      </c>
      <c r="J84" s="405">
        <v>12255905</v>
      </c>
      <c r="K84" s="405">
        <v>9646358</v>
      </c>
      <c r="L84" s="405">
        <v>9110552</v>
      </c>
      <c r="M84" s="405">
        <v>1114084</v>
      </c>
      <c r="N84" s="405">
        <v>1345193</v>
      </c>
      <c r="O84" s="405">
        <v>180705</v>
      </c>
      <c r="P84" s="405">
        <v>46112</v>
      </c>
      <c r="Q84" s="405">
        <v>26599</v>
      </c>
      <c r="R84" s="405">
        <v>-298241</v>
      </c>
      <c r="S84" s="405">
        <v>1662502</v>
      </c>
      <c r="T84" s="405">
        <v>1514100</v>
      </c>
      <c r="U84" s="405">
        <v>-763672</v>
      </c>
      <c r="V84" s="405">
        <v>-1124965</v>
      </c>
      <c r="W84" s="405">
        <v>-171964</v>
      </c>
      <c r="X84" s="405">
        <v>-43708</v>
      </c>
      <c r="Y84" s="405">
        <v>-8548</v>
      </c>
      <c r="Z84" s="402"/>
      <c r="AA84" s="247">
        <f t="shared" si="73"/>
        <v>2005</v>
      </c>
      <c r="AB84" s="135">
        <f t="shared" si="57"/>
        <v>-7586.570000000007</v>
      </c>
      <c r="AC84" s="135">
        <f t="shared" si="58"/>
        <v>61253.670000000013</v>
      </c>
      <c r="AD84" s="135">
        <f t="shared" si="59"/>
        <v>65015.505999999994</v>
      </c>
      <c r="AE84" s="135">
        <f t="shared" si="60"/>
        <v>-16870.095999999998</v>
      </c>
      <c r="AF84" s="135">
        <f t="shared" si="61"/>
        <v>-48875.332999999999</v>
      </c>
      <c r="AG84" s="135">
        <f t="shared" si="62"/>
        <v>-16560.796000000002</v>
      </c>
      <c r="AH84" s="135">
        <f t="shared" si="63"/>
        <v>-228.87399999999997</v>
      </c>
      <c r="AI84" s="135">
        <f t="shared" si="64"/>
        <v>-831.3130000000001</v>
      </c>
      <c r="AJ84" s="137">
        <f t="shared" si="65"/>
        <v>100</v>
      </c>
      <c r="AK84" s="137">
        <f t="shared" si="66"/>
        <v>77.333506841499869</v>
      </c>
      <c r="AL84" s="137">
        <f t="shared" si="67"/>
        <v>69.282984611012949</v>
      </c>
      <c r="AM84" s="137">
        <f t="shared" si="68"/>
        <v>8.0911567887830529</v>
      </c>
      <c r="AN84" s="137">
        <f t="shared" si="69"/>
        <v>13.400526177947544</v>
      </c>
      <c r="AO84" s="137">
        <f t="shared" si="70"/>
        <v>4.3187223504899119</v>
      </c>
      <c r="AP84" s="137">
        <f t="shared" si="71"/>
        <v>0.20942800183396271</v>
      </c>
      <c r="AQ84" s="137">
        <f t="shared" si="72"/>
        <v>0.35759846907602283</v>
      </c>
      <c r="AR84" s="402"/>
      <c r="AS84" s="402"/>
      <c r="AT84" s="402"/>
      <c r="AU84" s="402"/>
      <c r="AV84" s="402"/>
      <c r="AW84" s="402"/>
      <c r="AX84" s="402"/>
    </row>
    <row r="85" spans="1:50" x14ac:dyDescent="0.2">
      <c r="A85" s="404" t="s">
        <v>504</v>
      </c>
      <c r="B85" s="405">
        <v>12329161</v>
      </c>
      <c r="C85" s="405">
        <v>11617752</v>
      </c>
      <c r="D85" s="405">
        <v>10799462</v>
      </c>
      <c r="E85" s="405">
        <v>451939</v>
      </c>
      <c r="F85" s="405">
        <v>199710</v>
      </c>
      <c r="G85" s="405">
        <v>8136</v>
      </c>
      <c r="H85" s="405">
        <v>2506</v>
      </c>
      <c r="I85" s="405">
        <v>9192</v>
      </c>
      <c r="J85" s="405">
        <v>12926013</v>
      </c>
      <c r="K85" s="405">
        <v>10104102</v>
      </c>
      <c r="L85" s="405">
        <v>9429168</v>
      </c>
      <c r="M85" s="405">
        <v>1163380</v>
      </c>
      <c r="N85" s="405">
        <v>1479927</v>
      </c>
      <c r="O85" s="405">
        <v>211908</v>
      </c>
      <c r="P85" s="405">
        <v>35722</v>
      </c>
      <c r="Q85" s="405">
        <v>27141</v>
      </c>
      <c r="R85" s="405">
        <v>-596852</v>
      </c>
      <c r="S85" s="405">
        <v>1513650</v>
      </c>
      <c r="T85" s="405">
        <v>1370294</v>
      </c>
      <c r="U85" s="405">
        <v>-711441</v>
      </c>
      <c r="V85" s="405">
        <v>-1280217</v>
      </c>
      <c r="W85" s="405">
        <v>-203772</v>
      </c>
      <c r="X85" s="405">
        <v>-33216</v>
      </c>
      <c r="Y85" s="405">
        <v>-17949</v>
      </c>
      <c r="Z85" s="402"/>
      <c r="AA85" s="247">
        <f t="shared" si="73"/>
        <v>2006</v>
      </c>
      <c r="AB85" s="135">
        <f t="shared" si="57"/>
        <v>-6133.2080000000133</v>
      </c>
      <c r="AC85" s="135">
        <f t="shared" si="58"/>
        <v>78060.081000000006</v>
      </c>
      <c r="AD85" s="135">
        <f t="shared" si="59"/>
        <v>81488.357999999993</v>
      </c>
      <c r="AE85" s="135">
        <f t="shared" si="60"/>
        <v>-18107.152000000002</v>
      </c>
      <c r="AF85" s="135">
        <f t="shared" si="61"/>
        <v>-62507.805999999997</v>
      </c>
      <c r="AG85" s="135">
        <f t="shared" si="62"/>
        <v>-22750.172999999999</v>
      </c>
      <c r="AH85" s="135">
        <f t="shared" si="63"/>
        <v>-375.31200000000007</v>
      </c>
      <c r="AI85" s="135">
        <f t="shared" si="64"/>
        <v>-777.08</v>
      </c>
      <c r="AJ85" s="137">
        <f t="shared" si="65"/>
        <v>100</v>
      </c>
      <c r="AK85" s="137">
        <f t="shared" si="66"/>
        <v>75.973979791625439</v>
      </c>
      <c r="AL85" s="137">
        <f t="shared" si="67"/>
        <v>67.612956292945952</v>
      </c>
      <c r="AM85" s="137">
        <f t="shared" si="68"/>
        <v>7.9443792767501646</v>
      </c>
      <c r="AN85" s="137">
        <f t="shared" si="69"/>
        <v>14.87773783040544</v>
      </c>
      <c r="AO85" s="137">
        <f t="shared" si="70"/>
        <v>5.1634879806435423</v>
      </c>
      <c r="AP85" s="137">
        <f t="shared" si="71"/>
        <v>0.25607040748222348</v>
      </c>
      <c r="AQ85" s="137">
        <f t="shared" si="72"/>
        <v>0.33894662840939777</v>
      </c>
      <c r="AR85" s="402"/>
      <c r="AS85" s="402"/>
      <c r="AT85" s="402"/>
      <c r="AU85" s="402"/>
      <c r="AV85" s="402"/>
      <c r="AW85" s="402"/>
      <c r="AX85" s="402"/>
    </row>
    <row r="86" spans="1:50" x14ac:dyDescent="0.2">
      <c r="A86" s="404" t="s">
        <v>505</v>
      </c>
      <c r="B86" s="405">
        <v>12994306</v>
      </c>
      <c r="C86" s="405">
        <v>12335039</v>
      </c>
      <c r="D86" s="405">
        <v>11601354</v>
      </c>
      <c r="E86" s="405">
        <v>471193</v>
      </c>
      <c r="F86" s="405">
        <v>143689</v>
      </c>
      <c r="G86" s="405">
        <v>8421</v>
      </c>
      <c r="H86" s="405">
        <v>5868</v>
      </c>
      <c r="I86" s="405">
        <v>7052</v>
      </c>
      <c r="J86" s="405">
        <v>13849593</v>
      </c>
      <c r="K86" s="405">
        <v>10927434</v>
      </c>
      <c r="L86" s="405">
        <v>10245328</v>
      </c>
      <c r="M86" s="405">
        <v>1144032</v>
      </c>
      <c r="N86" s="405">
        <v>1572243</v>
      </c>
      <c r="O86" s="405">
        <v>212025</v>
      </c>
      <c r="P86" s="405">
        <v>60466</v>
      </c>
      <c r="Q86" s="405">
        <v>37404</v>
      </c>
      <c r="R86" s="405">
        <v>-855287</v>
      </c>
      <c r="S86" s="405">
        <v>1407605</v>
      </c>
      <c r="T86" s="405">
        <v>1356026</v>
      </c>
      <c r="U86" s="405">
        <v>-672839</v>
      </c>
      <c r="V86" s="405">
        <v>-1428554</v>
      </c>
      <c r="W86" s="405">
        <v>-203604</v>
      </c>
      <c r="X86" s="405">
        <v>-54598</v>
      </c>
      <c r="Y86" s="405">
        <v>-30352</v>
      </c>
      <c r="Z86" s="402"/>
      <c r="AA86" s="247">
        <f t="shared" si="73"/>
        <v>2007</v>
      </c>
      <c r="AB86" s="135">
        <f t="shared" si="57"/>
        <v>-10073.737000000023</v>
      </c>
      <c r="AC86" s="135">
        <f t="shared" si="58"/>
        <v>84556.608999999997</v>
      </c>
      <c r="AD86" s="135">
        <f t="shared" si="59"/>
        <v>83660.419999999984</v>
      </c>
      <c r="AE86" s="135">
        <f t="shared" si="60"/>
        <v>-19363.101000000002</v>
      </c>
      <c r="AF86" s="135">
        <f t="shared" si="61"/>
        <v>-71838.198000000004</v>
      </c>
      <c r="AG86" s="135">
        <f t="shared" si="62"/>
        <v>-27848.315999999999</v>
      </c>
      <c r="AH86" s="135">
        <f t="shared" si="63"/>
        <v>-841.24699999999996</v>
      </c>
      <c r="AI86" s="135">
        <f t="shared" si="64"/>
        <v>-721.26699999999994</v>
      </c>
      <c r="AJ86" s="137">
        <f t="shared" si="65"/>
        <v>100</v>
      </c>
      <c r="AK86" s="137">
        <f t="shared" si="66"/>
        <v>74.260441028161992</v>
      </c>
      <c r="AL86" s="137">
        <f t="shared" si="67"/>
        <v>65.473120637970624</v>
      </c>
      <c r="AM86" s="137">
        <f t="shared" si="68"/>
        <v>8.7620297006039412</v>
      </c>
      <c r="AN86" s="137">
        <f t="shared" si="69"/>
        <v>15.72048868395661</v>
      </c>
      <c r="AO86" s="137">
        <f t="shared" si="70"/>
        <v>5.7128234559548376</v>
      </c>
      <c r="AP86" s="137">
        <f t="shared" si="71"/>
        <v>0.31939891499283468</v>
      </c>
      <c r="AQ86" s="137">
        <f t="shared" si="72"/>
        <v>0.34987680868736648</v>
      </c>
      <c r="AR86" s="402"/>
      <c r="AS86" s="402"/>
      <c r="AT86" s="402"/>
      <c r="AU86" s="402"/>
      <c r="AV86" s="402"/>
      <c r="AW86" s="402"/>
      <c r="AX86" s="402"/>
    </row>
    <row r="87" spans="1:50" x14ac:dyDescent="0.2">
      <c r="A87" s="404" t="s">
        <v>506</v>
      </c>
      <c r="B87" s="405">
        <v>12163864</v>
      </c>
      <c r="C87" s="405">
        <v>11470489</v>
      </c>
      <c r="D87" s="405">
        <v>10803665</v>
      </c>
      <c r="E87" s="405">
        <v>440603</v>
      </c>
      <c r="F87" s="405">
        <v>212588</v>
      </c>
      <c r="G87" s="405">
        <v>7563</v>
      </c>
      <c r="H87" s="405">
        <v>3013</v>
      </c>
      <c r="I87" s="405">
        <v>8957</v>
      </c>
      <c r="J87" s="405">
        <v>13179582</v>
      </c>
      <c r="K87" s="405">
        <v>10346654</v>
      </c>
      <c r="L87" s="405">
        <v>9557834</v>
      </c>
      <c r="M87" s="405">
        <v>1128964</v>
      </c>
      <c r="N87" s="405">
        <v>1518157</v>
      </c>
      <c r="O87" s="405">
        <v>204929</v>
      </c>
      <c r="P87" s="405">
        <v>40309</v>
      </c>
      <c r="Q87" s="405">
        <v>45778</v>
      </c>
      <c r="R87" s="405">
        <v>-1015718</v>
      </c>
      <c r="S87" s="405">
        <v>1123835</v>
      </c>
      <c r="T87" s="405">
        <v>1245831</v>
      </c>
      <c r="U87" s="405">
        <v>-688361</v>
      </c>
      <c r="V87" s="405">
        <v>-1305569</v>
      </c>
      <c r="W87" s="405">
        <v>-197366</v>
      </c>
      <c r="X87" s="405">
        <v>-37296</v>
      </c>
      <c r="Y87" s="405">
        <v>-36821</v>
      </c>
      <c r="Z87" s="402"/>
      <c r="AA87" s="247">
        <f t="shared" si="73"/>
        <v>2008</v>
      </c>
      <c r="AB87" s="135">
        <f t="shared" si="57"/>
        <v>-17260.656000000017</v>
      </c>
      <c r="AC87" s="135">
        <f t="shared" si="58"/>
        <v>86138.668999999994</v>
      </c>
      <c r="AD87" s="135">
        <f t="shared" si="59"/>
        <v>82188.138999999996</v>
      </c>
      <c r="AE87" s="135">
        <f t="shared" si="60"/>
        <v>-21978.709999999995</v>
      </c>
      <c r="AF87" s="135">
        <f t="shared" si="61"/>
        <v>-77585.59</v>
      </c>
      <c r="AG87" s="135">
        <f t="shared" si="62"/>
        <v>-32645.558999999997</v>
      </c>
      <c r="AH87" s="135">
        <f t="shared" si="63"/>
        <v>-1240.422</v>
      </c>
      <c r="AI87" s="135">
        <f t="shared" si="64"/>
        <v>-487.00999999999988</v>
      </c>
      <c r="AJ87" s="137">
        <f t="shared" si="65"/>
        <v>100</v>
      </c>
      <c r="AK87" s="137">
        <f t="shared" si="66"/>
        <v>73.248449327541479</v>
      </c>
      <c r="AL87" s="137">
        <f t="shared" si="67"/>
        <v>64.148677679151746</v>
      </c>
      <c r="AM87" s="137">
        <f t="shared" si="68"/>
        <v>9.437823493155749</v>
      </c>
      <c r="AN87" s="137">
        <f t="shared" si="69"/>
        <v>15.807592073901953</v>
      </c>
      <c r="AO87" s="137">
        <f t="shared" si="70"/>
        <v>6.1230648140865709</v>
      </c>
      <c r="AP87" s="137">
        <f t="shared" si="71"/>
        <v>0.4756856004633459</v>
      </c>
      <c r="AQ87" s="137">
        <f t="shared" si="72"/>
        <v>0.32872133595871261</v>
      </c>
      <c r="AR87" s="402"/>
      <c r="AS87" s="402"/>
      <c r="AT87" s="402"/>
      <c r="AU87" s="402"/>
      <c r="AV87" s="402"/>
      <c r="AW87" s="402"/>
      <c r="AX87" s="402"/>
    </row>
    <row r="88" spans="1:50" x14ac:dyDescent="0.2">
      <c r="A88" s="404" t="s">
        <v>340</v>
      </c>
      <c r="B88" s="405">
        <v>11252743</v>
      </c>
      <c r="C88" s="405">
        <v>10572672</v>
      </c>
      <c r="D88" s="405">
        <v>9993284</v>
      </c>
      <c r="E88" s="405">
        <v>443457</v>
      </c>
      <c r="F88" s="405">
        <v>171941</v>
      </c>
      <c r="G88" s="405">
        <v>14845</v>
      </c>
      <c r="H88" s="405">
        <v>1994</v>
      </c>
      <c r="I88" s="405">
        <v>5612</v>
      </c>
      <c r="J88" s="405">
        <v>11858647</v>
      </c>
      <c r="K88" s="405">
        <v>9101068</v>
      </c>
      <c r="L88" s="405">
        <v>8454639</v>
      </c>
      <c r="M88" s="405">
        <v>1177441</v>
      </c>
      <c r="N88" s="405">
        <v>1426115</v>
      </c>
      <c r="O88" s="405">
        <v>202230</v>
      </c>
      <c r="P88" s="405">
        <v>17799</v>
      </c>
      <c r="Q88" s="405">
        <v>39012</v>
      </c>
      <c r="R88" s="405">
        <v>-605904</v>
      </c>
      <c r="S88" s="405">
        <v>1471604</v>
      </c>
      <c r="T88" s="405">
        <v>1538645</v>
      </c>
      <c r="U88" s="405">
        <v>-733984</v>
      </c>
      <c r="V88" s="405">
        <v>-1254174</v>
      </c>
      <c r="W88" s="405">
        <v>-187385</v>
      </c>
      <c r="X88" s="405">
        <v>-15805</v>
      </c>
      <c r="Y88" s="405">
        <v>-33400</v>
      </c>
      <c r="Z88" s="402"/>
      <c r="AA88" s="247">
        <f t="shared" si="73"/>
        <v>2009</v>
      </c>
      <c r="AB88" s="135">
        <f t="shared" si="57"/>
        <v>-4681.4220000000205</v>
      </c>
      <c r="AC88" s="135">
        <f t="shared" si="58"/>
        <v>77965.649999999994</v>
      </c>
      <c r="AD88" s="135">
        <f t="shared" si="59"/>
        <v>72667.323999999993</v>
      </c>
      <c r="AE88" s="135">
        <f t="shared" si="60"/>
        <v>-15637.797999999999</v>
      </c>
      <c r="AF88" s="135">
        <f t="shared" si="61"/>
        <v>-64596.372000000003</v>
      </c>
      <c r="AG88" s="135">
        <f t="shared" si="62"/>
        <v>-30321.184999999998</v>
      </c>
      <c r="AH88" s="135">
        <f t="shared" si="63"/>
        <v>-292.50299999999993</v>
      </c>
      <c r="AI88" s="135">
        <f t="shared" si="64"/>
        <v>-544.24399999999991</v>
      </c>
      <c r="AJ88" s="137">
        <f t="shared" si="65"/>
        <v>100</v>
      </c>
      <c r="AK88" s="137">
        <f t="shared" si="66"/>
        <v>73.051036586507095</v>
      </c>
      <c r="AL88" s="137">
        <f t="shared" si="67"/>
        <v>64.111686002869945</v>
      </c>
      <c r="AM88" s="137">
        <f t="shared" si="68"/>
        <v>8.4046948267339392</v>
      </c>
      <c r="AN88" s="137">
        <f t="shared" si="69"/>
        <v>17.177569412070053</v>
      </c>
      <c r="AO88" s="137">
        <f t="shared" si="70"/>
        <v>7.4849446502794574</v>
      </c>
      <c r="AP88" s="137">
        <f t="shared" si="71"/>
        <v>0.33686181103181861</v>
      </c>
      <c r="AQ88" s="137">
        <f t="shared" si="72"/>
        <v>0.36510577609157074</v>
      </c>
      <c r="AR88" s="402"/>
      <c r="AS88" s="402"/>
      <c r="AT88" s="402"/>
      <c r="AU88" s="402"/>
      <c r="AV88" s="402"/>
      <c r="AW88" s="402"/>
      <c r="AX88" s="402"/>
    </row>
    <row r="89" spans="1:50" x14ac:dyDescent="0.2">
      <c r="A89" s="404" t="s">
        <v>341</v>
      </c>
      <c r="B89" s="405">
        <v>13189566</v>
      </c>
      <c r="C89" s="405">
        <v>12459352</v>
      </c>
      <c r="D89" s="405">
        <v>11727542</v>
      </c>
      <c r="E89" s="405">
        <v>482504</v>
      </c>
      <c r="F89" s="405">
        <v>193010</v>
      </c>
      <c r="G89" s="405">
        <v>10447</v>
      </c>
      <c r="H89" s="405">
        <v>7085</v>
      </c>
      <c r="I89" s="405">
        <v>8306</v>
      </c>
      <c r="J89" s="405">
        <v>13439078</v>
      </c>
      <c r="K89" s="405">
        <v>10880350</v>
      </c>
      <c r="L89" s="405">
        <v>10254085</v>
      </c>
      <c r="M89" s="405">
        <v>1110210</v>
      </c>
      <c r="N89" s="405">
        <v>1294210</v>
      </c>
      <c r="O89" s="405">
        <v>156335</v>
      </c>
      <c r="P89" s="405">
        <v>30933</v>
      </c>
      <c r="Q89" s="405">
        <v>27426</v>
      </c>
      <c r="R89" s="405">
        <v>-249512</v>
      </c>
      <c r="S89" s="405">
        <v>1579002</v>
      </c>
      <c r="T89" s="405">
        <v>1473457</v>
      </c>
      <c r="U89" s="405">
        <v>-627706</v>
      </c>
      <c r="V89" s="405">
        <v>-1101200</v>
      </c>
      <c r="W89" s="405">
        <v>-145888</v>
      </c>
      <c r="X89" s="405">
        <v>-23848</v>
      </c>
      <c r="Y89" s="405">
        <v>-19120</v>
      </c>
      <c r="Z89" s="402"/>
      <c r="AA89" s="247">
        <f t="shared" si="73"/>
        <v>2010</v>
      </c>
      <c r="AB89" s="135">
        <f t="shared" si="57"/>
        <v>-3008.6730000000098</v>
      </c>
      <c r="AC89" s="135">
        <f t="shared" si="58"/>
        <v>103445.27399999998</v>
      </c>
      <c r="AD89" s="135">
        <f t="shared" si="59"/>
        <v>93677.07</v>
      </c>
      <c r="AE89" s="135">
        <f t="shared" si="60"/>
        <v>-18142.987000000001</v>
      </c>
      <c r="AF89" s="135">
        <f t="shared" si="61"/>
        <v>-85214.660999999993</v>
      </c>
      <c r="AG89" s="135">
        <f t="shared" si="62"/>
        <v>-41424.712</v>
      </c>
      <c r="AH89" s="135">
        <f t="shared" si="63"/>
        <v>-866.0920000000001</v>
      </c>
      <c r="AI89" s="135">
        <f t="shared" si="64"/>
        <v>-438.45699999999988</v>
      </c>
      <c r="AJ89" s="137">
        <f t="shared" si="65"/>
        <v>100</v>
      </c>
      <c r="AK89" s="137">
        <f t="shared" si="66"/>
        <v>72.964107230948557</v>
      </c>
      <c r="AL89" s="137">
        <f t="shared" si="67"/>
        <v>63.953429904526239</v>
      </c>
      <c r="AM89" s="137">
        <f t="shared" si="68"/>
        <v>7.8510097837093475</v>
      </c>
      <c r="AN89" s="137">
        <f t="shared" si="69"/>
        <v>17.77161340768302</v>
      </c>
      <c r="AO89" s="137">
        <f t="shared" si="70"/>
        <v>8.299023244186337</v>
      </c>
      <c r="AP89" s="137">
        <f t="shared" si="71"/>
        <v>0.29974716518930711</v>
      </c>
      <c r="AQ89" s="137">
        <f t="shared" si="72"/>
        <v>0.31249695550065154</v>
      </c>
      <c r="AR89" s="402"/>
      <c r="AS89" s="402"/>
      <c r="AT89" s="402"/>
      <c r="AU89" s="402"/>
      <c r="AV89" s="402"/>
      <c r="AW89" s="402"/>
      <c r="AX89" s="402"/>
    </row>
    <row r="90" spans="1:50" x14ac:dyDescent="0.2">
      <c r="A90" s="404" t="s">
        <v>342</v>
      </c>
      <c r="B90" s="405">
        <v>13575435</v>
      </c>
      <c r="C90" s="405">
        <v>12848743</v>
      </c>
      <c r="D90" s="405">
        <v>11927372</v>
      </c>
      <c r="E90" s="405">
        <v>459553</v>
      </c>
      <c r="F90" s="405">
        <v>214184</v>
      </c>
      <c r="G90" s="405">
        <v>12696</v>
      </c>
      <c r="H90" s="405">
        <v>2931</v>
      </c>
      <c r="I90" s="405">
        <v>8848</v>
      </c>
      <c r="J90" s="405">
        <v>13921248</v>
      </c>
      <c r="K90" s="405">
        <v>11096710</v>
      </c>
      <c r="L90" s="405">
        <v>10349979</v>
      </c>
      <c r="M90" s="405">
        <v>1232867</v>
      </c>
      <c r="N90" s="405">
        <v>1422881</v>
      </c>
      <c r="O90" s="405">
        <v>185673</v>
      </c>
      <c r="P90" s="405">
        <v>32374</v>
      </c>
      <c r="Q90" s="405">
        <v>38304</v>
      </c>
      <c r="R90" s="405">
        <v>-345813</v>
      </c>
      <c r="S90" s="405">
        <v>1752033</v>
      </c>
      <c r="T90" s="405">
        <v>1577393</v>
      </c>
      <c r="U90" s="405">
        <v>-773314</v>
      </c>
      <c r="V90" s="405">
        <v>-1208697</v>
      </c>
      <c r="W90" s="405">
        <v>-172977</v>
      </c>
      <c r="X90" s="405">
        <v>-29443</v>
      </c>
      <c r="Y90" s="405">
        <v>-29456</v>
      </c>
      <c r="Z90" s="402"/>
      <c r="AA90" s="247">
        <f t="shared" si="73"/>
        <v>2011</v>
      </c>
      <c r="AB90" s="135">
        <f t="shared" si="57"/>
        <v>-1467.8310000000056</v>
      </c>
      <c r="AC90" s="135">
        <f t="shared" si="58"/>
        <v>112817.75199999998</v>
      </c>
      <c r="AD90" s="135">
        <f t="shared" si="59"/>
        <v>100075.01699999999</v>
      </c>
      <c r="AE90" s="135">
        <f t="shared" si="60"/>
        <v>-18638.028000000002</v>
      </c>
      <c r="AF90" s="135">
        <f t="shared" si="61"/>
        <v>-92563.974000000002</v>
      </c>
      <c r="AG90" s="135">
        <f t="shared" si="62"/>
        <v>-46283.774999999994</v>
      </c>
      <c r="AH90" s="135">
        <f t="shared" si="63"/>
        <v>-1071.221</v>
      </c>
      <c r="AI90" s="135">
        <f t="shared" si="64"/>
        <v>-440.28100000000006</v>
      </c>
      <c r="AJ90" s="137">
        <f t="shared" si="65"/>
        <v>100</v>
      </c>
      <c r="AK90" s="137">
        <f t="shared" si="66"/>
        <v>72.947763929052599</v>
      </c>
      <c r="AL90" s="137">
        <f t="shared" si="67"/>
        <v>64.092487430066797</v>
      </c>
      <c r="AM90" s="137">
        <f t="shared" si="68"/>
        <v>8.1274480834088791</v>
      </c>
      <c r="AN90" s="137">
        <f t="shared" si="69"/>
        <v>17.374178573758613</v>
      </c>
      <c r="AO90" s="137">
        <f t="shared" si="70"/>
        <v>8.3134466077168572</v>
      </c>
      <c r="AP90" s="137">
        <f t="shared" si="71"/>
        <v>0.36383458971767735</v>
      </c>
      <c r="AQ90" s="137">
        <f t="shared" si="72"/>
        <v>0.34646685370967534</v>
      </c>
      <c r="AR90" s="402"/>
      <c r="AS90" s="402"/>
      <c r="AT90" s="402"/>
      <c r="AU90" s="402"/>
      <c r="AV90" s="402"/>
      <c r="AW90" s="402"/>
      <c r="AX90" s="402"/>
    </row>
    <row r="91" spans="1:50" x14ac:dyDescent="0.2">
      <c r="A91" s="404" t="s">
        <v>343</v>
      </c>
      <c r="B91" s="405">
        <v>12327403</v>
      </c>
      <c r="C91" s="405">
        <v>11676168</v>
      </c>
      <c r="D91" s="405">
        <v>10872159</v>
      </c>
      <c r="E91" s="405">
        <v>439639</v>
      </c>
      <c r="F91" s="405">
        <v>138401</v>
      </c>
      <c r="G91" s="405">
        <v>14973</v>
      </c>
      <c r="H91" s="405">
        <v>3787</v>
      </c>
      <c r="I91" s="405">
        <v>9312</v>
      </c>
      <c r="J91" s="405">
        <v>12717859</v>
      </c>
      <c r="K91" s="405">
        <v>10128905</v>
      </c>
      <c r="L91" s="405">
        <v>9498813</v>
      </c>
      <c r="M91" s="405">
        <v>1103878</v>
      </c>
      <c r="N91" s="405">
        <v>1327960</v>
      </c>
      <c r="O91" s="405">
        <v>179842</v>
      </c>
      <c r="P91" s="405">
        <v>36234</v>
      </c>
      <c r="Q91" s="405">
        <v>45759</v>
      </c>
      <c r="R91" s="405">
        <v>-390456</v>
      </c>
      <c r="S91" s="405">
        <v>1547263</v>
      </c>
      <c r="T91" s="405">
        <v>1373346</v>
      </c>
      <c r="U91" s="405">
        <v>-664239</v>
      </c>
      <c r="V91" s="405">
        <v>-1189559</v>
      </c>
      <c r="W91" s="405">
        <v>-164869</v>
      </c>
      <c r="X91" s="405">
        <v>-32447</v>
      </c>
      <c r="Y91" s="405">
        <v>-36447</v>
      </c>
      <c r="Z91" s="402"/>
      <c r="AA91" s="248" t="s">
        <v>396</v>
      </c>
      <c r="AB91" s="139">
        <f t="shared" si="57"/>
        <v>1883.664999999979</v>
      </c>
      <c r="AC91" s="139">
        <f t="shared" si="58"/>
        <v>78963.79800000001</v>
      </c>
      <c r="AD91" s="139">
        <f t="shared" si="59"/>
        <v>68698.388999999996</v>
      </c>
      <c r="AE91" s="139">
        <f t="shared" si="60"/>
        <v>-12842.027000000002</v>
      </c>
      <c r="AF91" s="139">
        <f t="shared" si="61"/>
        <v>-62770.652000000002</v>
      </c>
      <c r="AG91" s="139">
        <f t="shared" si="62"/>
        <v>-32749.499</v>
      </c>
      <c r="AH91" s="139">
        <f t="shared" si="63"/>
        <v>-428.923</v>
      </c>
      <c r="AI91" s="139">
        <f t="shared" si="64"/>
        <v>-78.544999999999959</v>
      </c>
      <c r="AJ91" s="140">
        <f t="shared" si="65"/>
        <v>100</v>
      </c>
      <c r="AK91" s="140">
        <f t="shared" si="66"/>
        <v>72.603029220156458</v>
      </c>
      <c r="AL91" s="140">
        <f t="shared" si="67"/>
        <v>63.735715934821911</v>
      </c>
      <c r="AM91" s="140">
        <f t="shared" si="68"/>
        <v>8.6043836018241429</v>
      </c>
      <c r="AN91" s="140">
        <f t="shared" si="69"/>
        <v>17.324003419564253</v>
      </c>
      <c r="AO91" s="140">
        <f t="shared" si="70"/>
        <v>8.183111205393951</v>
      </c>
      <c r="AP91" s="140">
        <f t="shared" si="71"/>
        <v>0.28170486801439365</v>
      </c>
      <c r="AQ91" s="140">
        <f t="shared" si="72"/>
        <v>0.35455541498592519</v>
      </c>
      <c r="AR91" s="402"/>
      <c r="AS91" s="402"/>
      <c r="AT91" s="402"/>
      <c r="AU91" s="402"/>
      <c r="AV91" s="402"/>
      <c r="AW91" s="402"/>
      <c r="AX91" s="402"/>
    </row>
    <row r="92" spans="1:50" x14ac:dyDescent="0.2">
      <c r="A92" s="404" t="s">
        <v>507</v>
      </c>
      <c r="B92" s="405">
        <v>14654687</v>
      </c>
      <c r="C92" s="405">
        <v>13933930</v>
      </c>
      <c r="D92" s="405">
        <v>13111124</v>
      </c>
      <c r="E92" s="405">
        <v>465163</v>
      </c>
      <c r="F92" s="405">
        <v>175530</v>
      </c>
      <c r="G92" s="405">
        <v>14994</v>
      </c>
      <c r="H92" s="405">
        <v>4064</v>
      </c>
      <c r="I92" s="405">
        <v>9266</v>
      </c>
      <c r="J92" s="405">
        <v>15192823</v>
      </c>
      <c r="K92" s="405">
        <v>12015985</v>
      </c>
      <c r="L92" s="405">
        <v>11277141</v>
      </c>
      <c r="M92" s="405">
        <v>1282860</v>
      </c>
      <c r="N92" s="405">
        <v>1681413</v>
      </c>
      <c r="O92" s="405">
        <v>217824</v>
      </c>
      <c r="P92" s="405">
        <v>39163</v>
      </c>
      <c r="Q92" s="405">
        <v>42430</v>
      </c>
      <c r="R92" s="405">
        <v>-538136</v>
      </c>
      <c r="S92" s="405">
        <v>1917945</v>
      </c>
      <c r="T92" s="405">
        <v>1833983</v>
      </c>
      <c r="U92" s="405">
        <v>-817697</v>
      </c>
      <c r="V92" s="405">
        <v>-1505883</v>
      </c>
      <c r="W92" s="405">
        <v>-202830</v>
      </c>
      <c r="X92" s="405">
        <v>-35099</v>
      </c>
      <c r="Y92" s="405">
        <v>-33164</v>
      </c>
      <c r="Z92" s="402"/>
      <c r="AA92" s="402" t="s">
        <v>50</v>
      </c>
      <c r="AB92" s="402"/>
      <c r="AC92" s="402"/>
      <c r="AD92" s="402"/>
      <c r="AE92" s="402"/>
      <c r="AF92" s="402"/>
      <c r="AG92" s="402"/>
      <c r="AH92" s="402"/>
      <c r="AI92" s="402"/>
      <c r="AJ92" s="405"/>
      <c r="AK92" s="405"/>
      <c r="AL92" s="405"/>
      <c r="AM92" s="405"/>
      <c r="AN92" s="405"/>
      <c r="AO92" s="405"/>
      <c r="AP92" s="405"/>
      <c r="AQ92" s="405"/>
      <c r="AR92" s="402"/>
      <c r="AS92" s="402"/>
      <c r="AT92" s="402"/>
      <c r="AU92" s="402"/>
      <c r="AV92" s="402"/>
      <c r="AW92" s="402"/>
      <c r="AX92" s="402"/>
    </row>
    <row r="93" spans="1:50" ht="33.75" x14ac:dyDescent="0.2">
      <c r="A93" s="404" t="s">
        <v>72</v>
      </c>
      <c r="B93" s="405">
        <v>14045054</v>
      </c>
      <c r="C93" s="405">
        <v>13282468</v>
      </c>
      <c r="D93" s="405">
        <v>12400969</v>
      </c>
      <c r="E93" s="405">
        <v>476406</v>
      </c>
      <c r="F93" s="405">
        <v>208034</v>
      </c>
      <c r="G93" s="405">
        <v>15563</v>
      </c>
      <c r="H93" s="405">
        <v>2517</v>
      </c>
      <c r="I93" s="405">
        <v>11707</v>
      </c>
      <c r="J93" s="405">
        <v>14567332</v>
      </c>
      <c r="K93" s="405">
        <v>11556855</v>
      </c>
      <c r="L93" s="405">
        <v>10730668</v>
      </c>
      <c r="M93" s="405">
        <v>1186455</v>
      </c>
      <c r="N93" s="405">
        <v>1601087</v>
      </c>
      <c r="O93" s="405">
        <v>216624</v>
      </c>
      <c r="P93" s="405">
        <v>44259</v>
      </c>
      <c r="Q93" s="405">
        <v>29415</v>
      </c>
      <c r="R93" s="405">
        <v>-522278</v>
      </c>
      <c r="S93" s="405">
        <v>1725613</v>
      </c>
      <c r="T93" s="405">
        <v>1670301</v>
      </c>
      <c r="U93" s="405">
        <v>-710049</v>
      </c>
      <c r="V93" s="405">
        <v>-1393053</v>
      </c>
      <c r="W93" s="405">
        <v>-201061</v>
      </c>
      <c r="X93" s="405">
        <v>-41742</v>
      </c>
      <c r="Y93" s="405">
        <v>-17708</v>
      </c>
      <c r="Z93" s="402"/>
      <c r="AA93" s="401"/>
      <c r="AB93" s="404" t="s">
        <v>251</v>
      </c>
      <c r="AC93" s="404" t="s">
        <v>444</v>
      </c>
      <c r="AD93" s="404" t="s">
        <v>445</v>
      </c>
      <c r="AE93" s="404" t="s">
        <v>446</v>
      </c>
      <c r="AF93" s="404" t="s">
        <v>447</v>
      </c>
      <c r="AG93" s="404" t="s">
        <v>448</v>
      </c>
      <c r="AH93" s="404" t="s">
        <v>449</v>
      </c>
      <c r="AI93" s="404" t="s">
        <v>450</v>
      </c>
      <c r="AJ93" s="402"/>
      <c r="AK93" s="402"/>
      <c r="AL93" s="402"/>
      <c r="AM93" s="402"/>
      <c r="AN93" s="402"/>
      <c r="AO93" s="402"/>
      <c r="AP93" s="402"/>
      <c r="AQ93" s="402"/>
      <c r="AR93" s="402"/>
      <c r="AS93" s="402"/>
      <c r="AT93" s="402"/>
      <c r="AU93" s="402"/>
      <c r="AV93" s="402"/>
      <c r="AW93" s="402"/>
      <c r="AX93" s="402"/>
    </row>
    <row r="94" spans="1:50" x14ac:dyDescent="0.2">
      <c r="A94" s="404" t="s">
        <v>508</v>
      </c>
      <c r="B94" s="405">
        <v>13411361</v>
      </c>
      <c r="C94" s="405">
        <v>12749213</v>
      </c>
      <c r="D94" s="405">
        <v>11905656</v>
      </c>
      <c r="E94" s="405">
        <v>462354</v>
      </c>
      <c r="F94" s="405">
        <v>147218</v>
      </c>
      <c r="G94" s="405">
        <v>16089</v>
      </c>
      <c r="H94" s="405">
        <v>2842</v>
      </c>
      <c r="I94" s="405">
        <v>7365</v>
      </c>
      <c r="J94" s="405">
        <v>13993007</v>
      </c>
      <c r="K94" s="405">
        <v>10814764</v>
      </c>
      <c r="L94" s="405">
        <v>10089910</v>
      </c>
      <c r="M94" s="405">
        <v>1248146</v>
      </c>
      <c r="N94" s="405">
        <v>1756509</v>
      </c>
      <c r="O94" s="405">
        <v>238748</v>
      </c>
      <c r="P94" s="405">
        <v>37785</v>
      </c>
      <c r="Q94" s="405">
        <v>30660</v>
      </c>
      <c r="R94" s="405">
        <v>-581646</v>
      </c>
      <c r="S94" s="405">
        <v>1934449</v>
      </c>
      <c r="T94" s="405">
        <v>1815746</v>
      </c>
      <c r="U94" s="405">
        <v>-785792</v>
      </c>
      <c r="V94" s="405">
        <v>-1609291</v>
      </c>
      <c r="W94" s="405">
        <v>-222659</v>
      </c>
      <c r="X94" s="405">
        <v>-34943</v>
      </c>
      <c r="Y94" s="405">
        <v>-23295</v>
      </c>
      <c r="Z94" s="402"/>
      <c r="AA94" s="401">
        <v>1993</v>
      </c>
      <c r="AB94" s="405">
        <f t="shared" ref="AB94:AB113" si="74">AB5+AJ5</f>
        <v>117252.511</v>
      </c>
      <c r="AC94" s="405">
        <f t="shared" ref="AC94:AC113" si="75">AC5+AK5</f>
        <v>96615.85</v>
      </c>
      <c r="AD94" s="405">
        <f t="shared" ref="AD94:AD113" si="76">AD5+AL5</f>
        <v>88206.212</v>
      </c>
      <c r="AE94" s="405">
        <f t="shared" ref="AE94:AE113" si="77">AE5+AM5</f>
        <v>10627.01</v>
      </c>
      <c r="AF94" s="405">
        <f t="shared" ref="AF94:AF113" si="78">AF5+AN5</f>
        <v>8721.2309999999998</v>
      </c>
      <c r="AG94" s="405">
        <f t="shared" ref="AG94:AG113" si="79">AG5+AO5</f>
        <v>431.23</v>
      </c>
      <c r="AH94" s="405">
        <f t="shared" ref="AH94:AH113" si="80">AH5+AP5</f>
        <v>146.202</v>
      </c>
      <c r="AI94" s="405">
        <f t="shared" ref="AI94:AI113" si="81">AI5+AQ5</f>
        <v>326.649</v>
      </c>
      <c r="AJ94" s="402"/>
      <c r="AK94" s="402"/>
      <c r="AL94" s="402"/>
      <c r="AM94" s="402"/>
      <c r="AN94" s="402"/>
      <c r="AO94" s="402"/>
      <c r="AP94" s="402"/>
      <c r="AQ94" s="402"/>
      <c r="AR94" s="402"/>
      <c r="AS94" s="402"/>
      <c r="AT94" s="402"/>
      <c r="AU94" s="402"/>
      <c r="AV94" s="402"/>
      <c r="AW94" s="402"/>
      <c r="AX94" s="402"/>
    </row>
    <row r="95" spans="1:50" x14ac:dyDescent="0.2">
      <c r="A95" s="404" t="s">
        <v>509</v>
      </c>
      <c r="B95" s="405">
        <v>15261802</v>
      </c>
      <c r="C95" s="405">
        <v>14453663</v>
      </c>
      <c r="D95" s="405">
        <v>13589667</v>
      </c>
      <c r="E95" s="405">
        <v>502170</v>
      </c>
      <c r="F95" s="405">
        <v>215478</v>
      </c>
      <c r="G95" s="405">
        <v>14318</v>
      </c>
      <c r="H95" s="405">
        <v>3551</v>
      </c>
      <c r="I95" s="405">
        <v>9127</v>
      </c>
      <c r="J95" s="405">
        <v>16102786</v>
      </c>
      <c r="K95" s="405">
        <v>12540995</v>
      </c>
      <c r="L95" s="405">
        <v>11759630</v>
      </c>
      <c r="M95" s="405">
        <v>1376169</v>
      </c>
      <c r="N95" s="405">
        <v>1982039</v>
      </c>
      <c r="O95" s="405">
        <v>282709</v>
      </c>
      <c r="P95" s="405">
        <v>42488</v>
      </c>
      <c r="Q95" s="405">
        <v>37529</v>
      </c>
      <c r="R95" s="405">
        <v>-840984</v>
      </c>
      <c r="S95" s="405">
        <v>1912668</v>
      </c>
      <c r="T95" s="405">
        <v>1830037</v>
      </c>
      <c r="U95" s="405">
        <v>-873999</v>
      </c>
      <c r="V95" s="405">
        <v>-1766561</v>
      </c>
      <c r="W95" s="405">
        <v>-268391</v>
      </c>
      <c r="X95" s="405">
        <v>-38937</v>
      </c>
      <c r="Y95" s="405">
        <v>-28402</v>
      </c>
      <c r="Z95" s="402"/>
      <c r="AA95" s="401">
        <f t="shared" ref="AA95:AA112" si="82">AA94+1</f>
        <v>1994</v>
      </c>
      <c r="AB95" s="405">
        <f t="shared" si="74"/>
        <v>140228.1</v>
      </c>
      <c r="AC95" s="405">
        <f t="shared" si="75"/>
        <v>115661.281</v>
      </c>
      <c r="AD95" s="405">
        <f t="shared" si="76"/>
        <v>106452.75900000001</v>
      </c>
      <c r="AE95" s="405">
        <f t="shared" si="77"/>
        <v>12100.704</v>
      </c>
      <c r="AF95" s="405">
        <f t="shared" si="78"/>
        <v>11008.473</v>
      </c>
      <c r="AG95" s="405">
        <f t="shared" si="79"/>
        <v>541.827</v>
      </c>
      <c r="AH95" s="405">
        <f t="shared" si="80"/>
        <v>165.18499999999997</v>
      </c>
      <c r="AI95" s="405">
        <f t="shared" si="81"/>
        <v>384.98199999999997</v>
      </c>
      <c r="AJ95" s="402"/>
      <c r="AK95" s="402"/>
      <c r="AL95" s="402"/>
      <c r="AM95" s="402"/>
      <c r="AN95" s="402"/>
      <c r="AO95" s="402"/>
      <c r="AP95" s="402"/>
      <c r="AQ95" s="402"/>
      <c r="AR95" s="402"/>
      <c r="AS95" s="402"/>
      <c r="AT95" s="402"/>
      <c r="AU95" s="402"/>
      <c r="AV95" s="402"/>
      <c r="AW95" s="402"/>
      <c r="AX95" s="402"/>
    </row>
    <row r="96" spans="1:50" x14ac:dyDescent="0.2">
      <c r="A96" s="404" t="s">
        <v>510</v>
      </c>
      <c r="B96" s="405">
        <v>14110043</v>
      </c>
      <c r="C96" s="405">
        <v>13380429</v>
      </c>
      <c r="D96" s="405">
        <v>12472017</v>
      </c>
      <c r="E96" s="405">
        <v>499354</v>
      </c>
      <c r="F96" s="405">
        <v>150980</v>
      </c>
      <c r="G96" s="405">
        <v>14658</v>
      </c>
      <c r="H96" s="405">
        <v>3912</v>
      </c>
      <c r="I96" s="405">
        <v>7838</v>
      </c>
      <c r="J96" s="405">
        <v>14781597</v>
      </c>
      <c r="K96" s="405">
        <v>11454303</v>
      </c>
      <c r="L96" s="405">
        <v>10680060</v>
      </c>
      <c r="M96" s="405">
        <v>1302854</v>
      </c>
      <c r="N96" s="405">
        <v>1813630</v>
      </c>
      <c r="O96" s="405">
        <v>278424</v>
      </c>
      <c r="P96" s="405">
        <v>67460</v>
      </c>
      <c r="Q96" s="405">
        <v>33436</v>
      </c>
      <c r="R96" s="405">
        <v>-671554</v>
      </c>
      <c r="S96" s="405">
        <v>1926126</v>
      </c>
      <c r="T96" s="405">
        <v>1791957</v>
      </c>
      <c r="U96" s="405">
        <v>-803500</v>
      </c>
      <c r="V96" s="405">
        <v>-1662650</v>
      </c>
      <c r="W96" s="405">
        <v>-263766</v>
      </c>
      <c r="X96" s="405">
        <v>-63548</v>
      </c>
      <c r="Y96" s="405">
        <v>-25598</v>
      </c>
      <c r="Z96" s="402"/>
      <c r="AA96" s="401">
        <f t="shared" si="82"/>
        <v>1995</v>
      </c>
      <c r="AB96" s="405">
        <f t="shared" si="74"/>
        <v>151994.62099999998</v>
      </c>
      <c r="AC96" s="405">
        <f t="shared" si="75"/>
        <v>130423.253</v>
      </c>
      <c r="AD96" s="405">
        <f t="shared" si="76"/>
        <v>120176.14600000001</v>
      </c>
      <c r="AE96" s="405">
        <f t="shared" si="77"/>
        <v>10230.385</v>
      </c>
      <c r="AF96" s="405">
        <f t="shared" si="78"/>
        <v>9742.3040000000001</v>
      </c>
      <c r="AG96" s="405">
        <f t="shared" si="79"/>
        <v>557.59699999999998</v>
      </c>
      <c r="AH96" s="405">
        <f t="shared" si="80"/>
        <v>175.809</v>
      </c>
      <c r="AI96" s="405">
        <f t="shared" si="81"/>
        <v>252.096</v>
      </c>
      <c r="AJ96" s="402"/>
      <c r="AK96" s="402"/>
      <c r="AL96" s="402"/>
      <c r="AM96" s="402"/>
      <c r="AN96" s="402"/>
      <c r="AO96" s="402"/>
      <c r="AP96" s="402"/>
      <c r="AQ96" s="402"/>
      <c r="AR96" s="402"/>
      <c r="AS96" s="402"/>
      <c r="AT96" s="402"/>
      <c r="AU96" s="402"/>
      <c r="AV96" s="402"/>
      <c r="AW96" s="402"/>
      <c r="AX96" s="402"/>
    </row>
    <row r="97" spans="1:50" x14ac:dyDescent="0.2">
      <c r="A97" s="404" t="s">
        <v>511</v>
      </c>
      <c r="B97" s="405">
        <v>16131582</v>
      </c>
      <c r="C97" s="405">
        <v>15291110</v>
      </c>
      <c r="D97" s="405">
        <v>14410972</v>
      </c>
      <c r="E97" s="405">
        <v>561008</v>
      </c>
      <c r="F97" s="405">
        <v>215973</v>
      </c>
      <c r="G97" s="405">
        <v>18516</v>
      </c>
      <c r="H97" s="405">
        <v>3450</v>
      </c>
      <c r="I97" s="405">
        <v>10919</v>
      </c>
      <c r="J97" s="405">
        <v>16841327</v>
      </c>
      <c r="K97" s="405">
        <v>13033080</v>
      </c>
      <c r="L97" s="405">
        <v>12259126</v>
      </c>
      <c r="M97" s="405">
        <v>1397228</v>
      </c>
      <c r="N97" s="405">
        <v>2162267</v>
      </c>
      <c r="O97" s="405">
        <v>350142</v>
      </c>
      <c r="P97" s="405">
        <v>56864</v>
      </c>
      <c r="Q97" s="405">
        <v>57727</v>
      </c>
      <c r="R97" s="405">
        <v>-709745</v>
      </c>
      <c r="S97" s="405">
        <v>2258030</v>
      </c>
      <c r="T97" s="405">
        <v>2151846</v>
      </c>
      <c r="U97" s="405">
        <v>-836220</v>
      </c>
      <c r="V97" s="405">
        <v>-1946294</v>
      </c>
      <c r="W97" s="405">
        <v>-331626</v>
      </c>
      <c r="X97" s="405">
        <v>-53414</v>
      </c>
      <c r="Y97" s="405">
        <v>-46808</v>
      </c>
      <c r="Z97" s="402"/>
      <c r="AA97" s="401">
        <f t="shared" si="82"/>
        <v>1996</v>
      </c>
      <c r="AB97" s="405">
        <f t="shared" si="74"/>
        <v>185468.50599999999</v>
      </c>
      <c r="AC97" s="405">
        <f t="shared" si="75"/>
        <v>160560.878</v>
      </c>
      <c r="AD97" s="405">
        <f t="shared" si="76"/>
        <v>148106.13199999998</v>
      </c>
      <c r="AE97" s="405">
        <f t="shared" si="77"/>
        <v>11478.919</v>
      </c>
      <c r="AF97" s="405">
        <f t="shared" si="78"/>
        <v>11599.125</v>
      </c>
      <c r="AG97" s="405">
        <f t="shared" si="79"/>
        <v>797.99700000000007</v>
      </c>
      <c r="AH97" s="405">
        <f t="shared" si="80"/>
        <v>301.85599999999999</v>
      </c>
      <c r="AI97" s="405">
        <f t="shared" si="81"/>
        <v>331.79899999999998</v>
      </c>
      <c r="AJ97" s="402"/>
      <c r="AK97" s="402"/>
      <c r="AL97" s="402"/>
      <c r="AM97" s="402"/>
      <c r="AN97" s="402"/>
      <c r="AO97" s="402"/>
      <c r="AP97" s="402"/>
      <c r="AQ97" s="402"/>
      <c r="AR97" s="402"/>
      <c r="AS97" s="402"/>
      <c r="AT97" s="402"/>
      <c r="AU97" s="402"/>
      <c r="AV97" s="402"/>
      <c r="AW97" s="402"/>
      <c r="AX97" s="402"/>
    </row>
    <row r="98" spans="1:50" x14ac:dyDescent="0.2">
      <c r="A98" s="404" t="s">
        <v>512</v>
      </c>
      <c r="B98" s="405">
        <v>14525529</v>
      </c>
      <c r="C98" s="405">
        <v>13856621</v>
      </c>
      <c r="D98" s="405">
        <v>12897593</v>
      </c>
      <c r="E98" s="405">
        <v>488584</v>
      </c>
      <c r="F98" s="405">
        <v>144047</v>
      </c>
      <c r="G98" s="405">
        <v>19874</v>
      </c>
      <c r="H98" s="405">
        <v>2685</v>
      </c>
      <c r="I98" s="405">
        <v>5030</v>
      </c>
      <c r="J98" s="405">
        <v>15966404</v>
      </c>
      <c r="K98" s="405">
        <v>12278855</v>
      </c>
      <c r="L98" s="405">
        <v>11435685</v>
      </c>
      <c r="M98" s="405">
        <v>1545108</v>
      </c>
      <c r="N98" s="405">
        <v>1916804</v>
      </c>
      <c r="O98" s="405">
        <v>304218</v>
      </c>
      <c r="P98" s="405">
        <v>37765</v>
      </c>
      <c r="Q98" s="405">
        <v>49042</v>
      </c>
      <c r="R98" s="405">
        <v>-1440875</v>
      </c>
      <c r="S98" s="405">
        <v>1577766</v>
      </c>
      <c r="T98" s="405">
        <v>1461908</v>
      </c>
      <c r="U98" s="405">
        <v>-1056524</v>
      </c>
      <c r="V98" s="405">
        <v>-1772757</v>
      </c>
      <c r="W98" s="405">
        <v>-284344</v>
      </c>
      <c r="X98" s="405">
        <v>-35080</v>
      </c>
      <c r="Y98" s="405">
        <v>-44012</v>
      </c>
      <c r="Z98" s="402"/>
      <c r="AA98" s="401">
        <f t="shared" si="82"/>
        <v>1997</v>
      </c>
      <c r="AB98" s="405">
        <f t="shared" si="74"/>
        <v>220239.698</v>
      </c>
      <c r="AC98" s="405">
        <f t="shared" si="75"/>
        <v>190110.12400000001</v>
      </c>
      <c r="AD98" s="405">
        <f t="shared" si="76"/>
        <v>176379.08300000001</v>
      </c>
      <c r="AE98" s="405">
        <f t="shared" si="77"/>
        <v>14262.715</v>
      </c>
      <c r="AF98" s="405">
        <f t="shared" si="78"/>
        <v>13707.81</v>
      </c>
      <c r="AG98" s="405">
        <f t="shared" si="79"/>
        <v>1293.269</v>
      </c>
      <c r="AH98" s="405">
        <f t="shared" si="80"/>
        <v>396.40899999999999</v>
      </c>
      <c r="AI98" s="405">
        <f t="shared" si="81"/>
        <v>407.56200000000001</v>
      </c>
      <c r="AJ98" s="402"/>
      <c r="AK98" s="402"/>
      <c r="AL98" s="402"/>
      <c r="AM98" s="402"/>
      <c r="AN98" s="402"/>
      <c r="AO98" s="402"/>
      <c r="AP98" s="402"/>
      <c r="AQ98" s="402"/>
      <c r="AR98" s="402"/>
      <c r="AS98" s="402"/>
      <c r="AT98" s="402"/>
      <c r="AU98" s="402"/>
      <c r="AV98" s="402"/>
      <c r="AW98" s="402"/>
      <c r="AX98" s="402"/>
    </row>
    <row r="99" spans="1:50" x14ac:dyDescent="0.2">
      <c r="A99" s="404" t="s">
        <v>513</v>
      </c>
      <c r="B99" s="405">
        <v>13635532</v>
      </c>
      <c r="C99" s="405">
        <v>12893424</v>
      </c>
      <c r="D99" s="405">
        <v>12091573</v>
      </c>
      <c r="E99" s="405">
        <v>464029</v>
      </c>
      <c r="F99" s="405">
        <v>183586</v>
      </c>
      <c r="G99" s="405">
        <v>36619</v>
      </c>
      <c r="H99" s="405">
        <v>2802</v>
      </c>
      <c r="I99" s="405">
        <v>9056</v>
      </c>
      <c r="J99" s="405">
        <v>15075715</v>
      </c>
      <c r="K99" s="405">
        <v>11565543</v>
      </c>
      <c r="L99" s="405">
        <v>10744693</v>
      </c>
      <c r="M99" s="405">
        <v>1411543</v>
      </c>
      <c r="N99" s="405">
        <v>1886460</v>
      </c>
      <c r="O99" s="405">
        <v>266855</v>
      </c>
      <c r="P99" s="405">
        <v>60882</v>
      </c>
      <c r="Q99" s="405">
        <v>54015</v>
      </c>
      <c r="R99" s="405">
        <v>-1440183</v>
      </c>
      <c r="S99" s="405">
        <v>1327881</v>
      </c>
      <c r="T99" s="405">
        <v>1346880</v>
      </c>
      <c r="U99" s="405">
        <v>-947514</v>
      </c>
      <c r="V99" s="405">
        <v>-1702874</v>
      </c>
      <c r="W99" s="405">
        <v>-230236</v>
      </c>
      <c r="X99" s="405">
        <v>-58080</v>
      </c>
      <c r="Y99" s="405">
        <v>-44959</v>
      </c>
      <c r="Z99" s="402"/>
      <c r="AA99" s="401">
        <f t="shared" si="82"/>
        <v>1998</v>
      </c>
      <c r="AB99" s="405">
        <f t="shared" si="74"/>
        <v>242912.35200000001</v>
      </c>
      <c r="AC99" s="405">
        <f t="shared" si="75"/>
        <v>209222.88500000001</v>
      </c>
      <c r="AD99" s="405">
        <f t="shared" si="76"/>
        <v>196260.14299999998</v>
      </c>
      <c r="AE99" s="405">
        <f t="shared" si="77"/>
        <v>16071.776</v>
      </c>
      <c r="AF99" s="405">
        <f t="shared" si="78"/>
        <v>15041.41</v>
      </c>
      <c r="AG99" s="405">
        <f t="shared" si="79"/>
        <v>1722.4859999999999</v>
      </c>
      <c r="AH99" s="405">
        <f t="shared" si="80"/>
        <v>467.47399999999999</v>
      </c>
      <c r="AI99" s="405">
        <f t="shared" si="81"/>
        <v>525.04499999999996</v>
      </c>
      <c r="AJ99" s="402"/>
      <c r="AK99" s="402"/>
      <c r="AL99" s="402"/>
      <c r="AM99" s="402"/>
      <c r="AN99" s="402"/>
      <c r="AO99" s="402"/>
      <c r="AP99" s="402"/>
      <c r="AQ99" s="402"/>
      <c r="AR99" s="402"/>
      <c r="AS99" s="402"/>
      <c r="AT99" s="402"/>
      <c r="AU99" s="402"/>
      <c r="AV99" s="402"/>
      <c r="AW99" s="402"/>
      <c r="AX99" s="402"/>
    </row>
    <row r="100" spans="1:50" x14ac:dyDescent="0.2">
      <c r="A100" s="404" t="s">
        <v>344</v>
      </c>
      <c r="B100" s="405">
        <v>12853053</v>
      </c>
      <c r="C100" s="405">
        <v>12232402</v>
      </c>
      <c r="D100" s="405">
        <v>11442225</v>
      </c>
      <c r="E100" s="405">
        <v>414370</v>
      </c>
      <c r="F100" s="405">
        <v>148136</v>
      </c>
      <c r="G100" s="405">
        <v>17901</v>
      </c>
      <c r="H100" s="405">
        <v>2645</v>
      </c>
      <c r="I100" s="405">
        <v>6928</v>
      </c>
      <c r="J100" s="405">
        <v>13799523</v>
      </c>
      <c r="K100" s="405">
        <v>10678729</v>
      </c>
      <c r="L100" s="405">
        <v>10009940</v>
      </c>
      <c r="M100" s="405">
        <v>1389805</v>
      </c>
      <c r="N100" s="405">
        <v>1506994</v>
      </c>
      <c r="O100" s="405">
        <v>251382</v>
      </c>
      <c r="P100" s="405">
        <v>54264</v>
      </c>
      <c r="Q100" s="405">
        <v>53527</v>
      </c>
      <c r="R100" s="405">
        <v>-946470</v>
      </c>
      <c r="S100" s="405">
        <v>1553673</v>
      </c>
      <c r="T100" s="405">
        <v>1432285</v>
      </c>
      <c r="U100" s="405">
        <v>-975435</v>
      </c>
      <c r="V100" s="405">
        <v>-1358858</v>
      </c>
      <c r="W100" s="405">
        <v>-233481</v>
      </c>
      <c r="X100" s="405">
        <v>-51619</v>
      </c>
      <c r="Y100" s="405">
        <v>-46599</v>
      </c>
      <c r="Z100" s="402"/>
      <c r="AA100" s="401">
        <f t="shared" si="82"/>
        <v>1999</v>
      </c>
      <c r="AB100" s="405">
        <f t="shared" si="74"/>
        <v>278336.57999999996</v>
      </c>
      <c r="AC100" s="405">
        <f t="shared" si="75"/>
        <v>239767.61599999998</v>
      </c>
      <c r="AD100" s="405">
        <f t="shared" si="76"/>
        <v>225529.32800000001</v>
      </c>
      <c r="AE100" s="405">
        <f t="shared" si="77"/>
        <v>18710.142</v>
      </c>
      <c r="AF100" s="405">
        <f t="shared" si="78"/>
        <v>17252.278999999999</v>
      </c>
      <c r="AG100" s="405">
        <f t="shared" si="79"/>
        <v>2047.4069999999999</v>
      </c>
      <c r="AH100" s="405">
        <f t="shared" si="80"/>
        <v>478.17199999999997</v>
      </c>
      <c r="AI100" s="405">
        <f t="shared" si="81"/>
        <v>558.92399999999998</v>
      </c>
      <c r="AJ100" s="402"/>
      <c r="AK100" s="402"/>
      <c r="AL100" s="402"/>
      <c r="AM100" s="402"/>
      <c r="AN100" s="402"/>
      <c r="AO100" s="402"/>
      <c r="AP100" s="402"/>
      <c r="AQ100" s="402"/>
      <c r="AR100" s="402"/>
      <c r="AS100" s="402"/>
      <c r="AT100" s="402"/>
      <c r="AU100" s="402"/>
      <c r="AV100" s="402"/>
      <c r="AW100" s="402"/>
      <c r="AX100" s="402"/>
    </row>
    <row r="101" spans="1:50" x14ac:dyDescent="0.2">
      <c r="A101" s="404" t="s">
        <v>345</v>
      </c>
      <c r="B101" s="405">
        <v>12566162</v>
      </c>
      <c r="C101" s="405">
        <v>11866862</v>
      </c>
      <c r="D101" s="405">
        <v>11123980</v>
      </c>
      <c r="E101" s="405">
        <v>472111</v>
      </c>
      <c r="F101" s="405">
        <v>147075</v>
      </c>
      <c r="G101" s="405">
        <v>14163</v>
      </c>
      <c r="H101" s="405">
        <v>20495</v>
      </c>
      <c r="I101" s="405">
        <v>6853</v>
      </c>
      <c r="J101" s="405">
        <v>13130126</v>
      </c>
      <c r="K101" s="405">
        <v>10021838</v>
      </c>
      <c r="L101" s="405">
        <v>9357934</v>
      </c>
      <c r="M101" s="405">
        <v>1242806</v>
      </c>
      <c r="N101" s="405">
        <v>1644061</v>
      </c>
      <c r="O101" s="405">
        <v>213768</v>
      </c>
      <c r="P101" s="405">
        <v>60622</v>
      </c>
      <c r="Q101" s="405">
        <v>39657</v>
      </c>
      <c r="R101" s="405">
        <v>-563964</v>
      </c>
      <c r="S101" s="405">
        <v>1845024</v>
      </c>
      <c r="T101" s="405">
        <v>1766046</v>
      </c>
      <c r="U101" s="405">
        <v>-770695</v>
      </c>
      <c r="V101" s="405">
        <v>-1496986</v>
      </c>
      <c r="W101" s="405">
        <v>-199605</v>
      </c>
      <c r="X101" s="405">
        <v>-40127</v>
      </c>
      <c r="Y101" s="405">
        <v>-32804</v>
      </c>
      <c r="Z101" s="402"/>
      <c r="AA101" s="401">
        <f t="shared" si="82"/>
        <v>2000</v>
      </c>
      <c r="AB101" s="405">
        <f t="shared" si="74"/>
        <v>340578.56</v>
      </c>
      <c r="AC101" s="405">
        <f t="shared" si="75"/>
        <v>293865.20600000001</v>
      </c>
      <c r="AD101" s="405">
        <f t="shared" si="76"/>
        <v>274934.35700000002</v>
      </c>
      <c r="AE101" s="405">
        <f t="shared" si="77"/>
        <v>21118.98</v>
      </c>
      <c r="AF101" s="405">
        <f t="shared" si="78"/>
        <v>22429.757000000001</v>
      </c>
      <c r="AG101" s="405">
        <f t="shared" si="79"/>
        <v>3083.2159999999999</v>
      </c>
      <c r="AH101" s="405">
        <f t="shared" si="80"/>
        <v>545.62599999999998</v>
      </c>
      <c r="AI101" s="405">
        <f t="shared" si="81"/>
        <v>587.14099999999996</v>
      </c>
      <c r="AJ101" s="402"/>
      <c r="AK101" s="402"/>
      <c r="AL101" s="402"/>
      <c r="AM101" s="402"/>
      <c r="AN101" s="402"/>
      <c r="AO101" s="402"/>
      <c r="AP101" s="402"/>
      <c r="AQ101" s="402"/>
      <c r="AR101" s="402"/>
      <c r="AS101" s="402"/>
      <c r="AT101" s="402"/>
      <c r="AU101" s="402"/>
      <c r="AV101" s="402"/>
      <c r="AW101" s="402"/>
      <c r="AX101" s="402"/>
    </row>
    <row r="102" spans="1:50" x14ac:dyDescent="0.2">
      <c r="A102" s="404" t="s">
        <v>346</v>
      </c>
      <c r="B102" s="405">
        <v>14311048</v>
      </c>
      <c r="C102" s="405">
        <v>13564849</v>
      </c>
      <c r="D102" s="405">
        <v>12561573</v>
      </c>
      <c r="E102" s="405">
        <v>503703</v>
      </c>
      <c r="F102" s="405">
        <v>178518</v>
      </c>
      <c r="G102" s="405">
        <v>17788</v>
      </c>
      <c r="H102" s="405">
        <v>6431</v>
      </c>
      <c r="I102" s="405">
        <v>10769</v>
      </c>
      <c r="J102" s="405">
        <v>14932923</v>
      </c>
      <c r="K102" s="405">
        <v>11563298</v>
      </c>
      <c r="L102" s="405">
        <v>10836294</v>
      </c>
      <c r="M102" s="405">
        <v>1478509</v>
      </c>
      <c r="N102" s="405">
        <v>1688767</v>
      </c>
      <c r="O102" s="405">
        <v>239898</v>
      </c>
      <c r="P102" s="405">
        <v>49156</v>
      </c>
      <c r="Q102" s="405">
        <v>37694</v>
      </c>
      <c r="R102" s="405">
        <v>-621875</v>
      </c>
      <c r="S102" s="405">
        <v>2001551</v>
      </c>
      <c r="T102" s="405">
        <v>1725279</v>
      </c>
      <c r="U102" s="405">
        <v>-974806</v>
      </c>
      <c r="V102" s="405">
        <v>-1510249</v>
      </c>
      <c r="W102" s="405">
        <v>-222110</v>
      </c>
      <c r="X102" s="405">
        <v>-42725</v>
      </c>
      <c r="Y102" s="405">
        <v>-26925</v>
      </c>
      <c r="Z102" s="402"/>
      <c r="AA102" s="401">
        <f t="shared" si="82"/>
        <v>2001</v>
      </c>
      <c r="AB102" s="405">
        <f t="shared" si="74"/>
        <v>327176.16700000002</v>
      </c>
      <c r="AC102" s="405">
        <f t="shared" si="75"/>
        <v>273969.76500000001</v>
      </c>
      <c r="AD102" s="405">
        <f t="shared" si="76"/>
        <v>254331.21499999997</v>
      </c>
      <c r="AE102" s="405">
        <f t="shared" si="77"/>
        <v>22304.994999999999</v>
      </c>
      <c r="AF102" s="405">
        <f t="shared" si="78"/>
        <v>27567.368999999999</v>
      </c>
      <c r="AG102" s="405">
        <f t="shared" si="79"/>
        <v>4309.0410000000002</v>
      </c>
      <c r="AH102" s="405">
        <f t="shared" si="80"/>
        <v>712.12699999999995</v>
      </c>
      <c r="AI102" s="405">
        <f t="shared" si="81"/>
        <v>721.46800000000007</v>
      </c>
      <c r="AJ102" s="402"/>
      <c r="AK102" s="402"/>
      <c r="AL102" s="402"/>
      <c r="AM102" s="402"/>
      <c r="AN102" s="402"/>
      <c r="AO102" s="402"/>
      <c r="AP102" s="402"/>
      <c r="AQ102" s="402"/>
      <c r="AR102" s="402"/>
      <c r="AS102" s="402"/>
      <c r="AT102" s="402"/>
      <c r="AU102" s="402"/>
      <c r="AV102" s="402"/>
      <c r="AW102" s="402"/>
      <c r="AX102" s="402"/>
    </row>
    <row r="103" spans="1:50" x14ac:dyDescent="0.2">
      <c r="A103" s="404" t="s">
        <v>252</v>
      </c>
      <c r="B103" s="405">
        <v>13273001</v>
      </c>
      <c r="C103" s="405">
        <v>12636158</v>
      </c>
      <c r="D103" s="405">
        <v>11850905</v>
      </c>
      <c r="E103" s="405">
        <v>434177</v>
      </c>
      <c r="F103" s="405">
        <v>115771</v>
      </c>
      <c r="G103" s="405">
        <v>24622</v>
      </c>
      <c r="H103" s="405">
        <v>10292</v>
      </c>
      <c r="I103" s="405">
        <v>6627</v>
      </c>
      <c r="J103" s="405">
        <v>14112743</v>
      </c>
      <c r="K103" s="405">
        <v>10937510</v>
      </c>
      <c r="L103" s="405">
        <v>10226025</v>
      </c>
      <c r="M103" s="405">
        <v>1383648</v>
      </c>
      <c r="N103" s="405">
        <v>1586756</v>
      </c>
      <c r="O103" s="405">
        <v>244393</v>
      </c>
      <c r="P103" s="405">
        <v>44112</v>
      </c>
      <c r="Q103" s="405">
        <v>40751</v>
      </c>
      <c r="R103" s="405">
        <v>-839742</v>
      </c>
      <c r="S103" s="405">
        <v>1698648</v>
      </c>
      <c r="T103" s="405">
        <v>1624880</v>
      </c>
      <c r="U103" s="405">
        <v>-949471</v>
      </c>
      <c r="V103" s="405">
        <v>-1470985</v>
      </c>
      <c r="W103" s="405">
        <v>-219771</v>
      </c>
      <c r="X103" s="405">
        <v>-33820</v>
      </c>
      <c r="Y103" s="405">
        <v>-34124</v>
      </c>
      <c r="Z103" s="402"/>
      <c r="AA103" s="401">
        <f t="shared" si="82"/>
        <v>2002</v>
      </c>
      <c r="AB103" s="405">
        <f t="shared" si="74"/>
        <v>329724.86900000001</v>
      </c>
      <c r="AC103" s="405">
        <f t="shared" si="75"/>
        <v>269303.92700000003</v>
      </c>
      <c r="AD103" s="405">
        <f t="shared" si="76"/>
        <v>248454.356</v>
      </c>
      <c r="AE103" s="405">
        <f t="shared" si="77"/>
        <v>22845.725999999999</v>
      </c>
      <c r="AF103" s="405">
        <f t="shared" si="78"/>
        <v>34669.423999999999</v>
      </c>
      <c r="AG103" s="405">
        <f t="shared" si="79"/>
        <v>6928.3040000000001</v>
      </c>
      <c r="AH103" s="405">
        <f t="shared" si="80"/>
        <v>517.81900000000007</v>
      </c>
      <c r="AI103" s="405">
        <f t="shared" si="81"/>
        <v>789.43299999999999</v>
      </c>
      <c r="AJ103" s="402"/>
      <c r="AK103" s="402"/>
      <c r="AL103" s="402"/>
      <c r="AM103" s="402"/>
      <c r="AN103" s="402"/>
      <c r="AO103" s="402"/>
      <c r="AP103" s="402"/>
      <c r="AQ103" s="402"/>
      <c r="AR103" s="402"/>
      <c r="AS103" s="402"/>
      <c r="AT103" s="402"/>
      <c r="AU103" s="402"/>
      <c r="AV103" s="402"/>
      <c r="AW103" s="402"/>
      <c r="AX103" s="402"/>
    </row>
    <row r="104" spans="1:50" x14ac:dyDescent="0.2">
      <c r="A104" s="404" t="s">
        <v>253</v>
      </c>
      <c r="B104" s="405">
        <v>14051740</v>
      </c>
      <c r="C104" s="405">
        <v>13295366</v>
      </c>
      <c r="D104" s="405">
        <v>12394731</v>
      </c>
      <c r="E104" s="405">
        <v>473305</v>
      </c>
      <c r="F104" s="405">
        <v>208306</v>
      </c>
      <c r="G104" s="405">
        <v>29273</v>
      </c>
      <c r="H104" s="405">
        <v>6789</v>
      </c>
      <c r="I104" s="405">
        <v>11865</v>
      </c>
      <c r="J104" s="405">
        <v>14660233</v>
      </c>
      <c r="K104" s="405">
        <v>11139248</v>
      </c>
      <c r="L104" s="405">
        <v>10263065</v>
      </c>
      <c r="M104" s="405">
        <v>1469431</v>
      </c>
      <c r="N104" s="405">
        <v>1782918</v>
      </c>
      <c r="O104" s="405">
        <v>281357</v>
      </c>
      <c r="P104" s="405">
        <v>70551</v>
      </c>
      <c r="Q104" s="405">
        <v>47938</v>
      </c>
      <c r="R104" s="405">
        <v>-608493</v>
      </c>
      <c r="S104" s="405">
        <v>2156118</v>
      </c>
      <c r="T104" s="405">
        <v>2131666</v>
      </c>
      <c r="U104" s="405">
        <v>-996126</v>
      </c>
      <c r="V104" s="405">
        <v>-1574612</v>
      </c>
      <c r="W104" s="405">
        <v>-252084</v>
      </c>
      <c r="X104" s="405">
        <v>-63762</v>
      </c>
      <c r="Y104" s="405">
        <v>-36073</v>
      </c>
      <c r="Z104" s="402"/>
      <c r="AA104" s="401">
        <f t="shared" si="82"/>
        <v>2003</v>
      </c>
      <c r="AB104" s="405">
        <f t="shared" si="74"/>
        <v>335312.28000000003</v>
      </c>
      <c r="AC104" s="405">
        <f t="shared" si="75"/>
        <v>271723.52500000002</v>
      </c>
      <c r="AD104" s="405">
        <f t="shared" si="76"/>
        <v>249654.04300000001</v>
      </c>
      <c r="AE104" s="405">
        <f t="shared" si="77"/>
        <v>24909.836000000003</v>
      </c>
      <c r="AF104" s="405">
        <f t="shared" si="78"/>
        <v>35536.874000000003</v>
      </c>
      <c r="AG104" s="405">
        <f t="shared" si="79"/>
        <v>10374.966999999999</v>
      </c>
      <c r="AH104" s="405">
        <f t="shared" si="80"/>
        <v>569.41999999999996</v>
      </c>
      <c r="AI104" s="405">
        <f t="shared" si="81"/>
        <v>922.75</v>
      </c>
      <c r="AJ104" s="402"/>
      <c r="AK104" s="402"/>
      <c r="AL104" s="402"/>
      <c r="AM104" s="402"/>
      <c r="AN104" s="402"/>
      <c r="AO104" s="402"/>
      <c r="AP104" s="402"/>
      <c r="AQ104" s="402"/>
      <c r="AR104" s="402"/>
      <c r="AS104" s="402"/>
      <c r="AT104" s="402"/>
      <c r="AU104" s="402"/>
      <c r="AV104" s="402"/>
      <c r="AW104" s="402"/>
      <c r="AX104" s="402"/>
    </row>
    <row r="105" spans="1:50" x14ac:dyDescent="0.2">
      <c r="A105" s="404" t="s">
        <v>254</v>
      </c>
      <c r="B105" s="405">
        <v>13423356</v>
      </c>
      <c r="C105" s="405">
        <v>12732739</v>
      </c>
      <c r="D105" s="405">
        <v>11875475</v>
      </c>
      <c r="E105" s="405">
        <v>483763</v>
      </c>
      <c r="F105" s="405">
        <v>130014</v>
      </c>
      <c r="G105" s="405">
        <v>20253</v>
      </c>
      <c r="H105" s="405">
        <v>20587</v>
      </c>
      <c r="I105" s="405">
        <v>8836</v>
      </c>
      <c r="J105" s="405">
        <v>13749346</v>
      </c>
      <c r="K105" s="405">
        <v>10202737</v>
      </c>
      <c r="L105" s="405">
        <v>9369486</v>
      </c>
      <c r="M105" s="405">
        <v>1457944</v>
      </c>
      <c r="N105" s="405">
        <v>1882631</v>
      </c>
      <c r="O105" s="405">
        <v>318487</v>
      </c>
      <c r="P105" s="405">
        <v>47568</v>
      </c>
      <c r="Q105" s="405">
        <v>55430</v>
      </c>
      <c r="R105" s="405">
        <v>-325990</v>
      </c>
      <c r="S105" s="405">
        <v>2530002</v>
      </c>
      <c r="T105" s="405">
        <v>2505989</v>
      </c>
      <c r="U105" s="405">
        <v>-974181</v>
      </c>
      <c r="V105" s="405">
        <v>-1752617</v>
      </c>
      <c r="W105" s="405">
        <v>-298234</v>
      </c>
      <c r="X105" s="405">
        <v>-26981</v>
      </c>
      <c r="Y105" s="405">
        <v>-46594</v>
      </c>
      <c r="Z105" s="402"/>
      <c r="AA105" s="401">
        <f t="shared" si="82"/>
        <v>2004</v>
      </c>
      <c r="AB105" s="405">
        <f t="shared" si="74"/>
        <v>384808.20699999999</v>
      </c>
      <c r="AC105" s="405">
        <f t="shared" si="75"/>
        <v>303840.83399999997</v>
      </c>
      <c r="AD105" s="405">
        <f t="shared" si="76"/>
        <v>275348.701</v>
      </c>
      <c r="AE105" s="405">
        <f t="shared" si="77"/>
        <v>28683.710999999999</v>
      </c>
      <c r="AF105" s="405">
        <f t="shared" si="78"/>
        <v>48341.940999999999</v>
      </c>
      <c r="AG105" s="405">
        <f t="shared" si="79"/>
        <v>15360.156999999999</v>
      </c>
      <c r="AH105" s="405">
        <f t="shared" si="80"/>
        <v>674.80200000000002</v>
      </c>
      <c r="AI105" s="405">
        <f t="shared" si="81"/>
        <v>981.88900000000001</v>
      </c>
      <c r="AJ105" s="402"/>
      <c r="AK105" s="402"/>
      <c r="AL105" s="402"/>
      <c r="AM105" s="402"/>
      <c r="AN105" s="402"/>
      <c r="AO105" s="402"/>
      <c r="AP105" s="402"/>
      <c r="AQ105" s="402"/>
      <c r="AR105" s="402"/>
      <c r="AS105" s="402"/>
      <c r="AT105" s="402"/>
      <c r="AU105" s="402"/>
      <c r="AV105" s="402"/>
      <c r="AW105" s="402"/>
      <c r="AX105" s="402"/>
    </row>
    <row r="106" spans="1:50" x14ac:dyDescent="0.2">
      <c r="A106" s="404" t="s">
        <v>255</v>
      </c>
      <c r="B106" s="405">
        <v>12947584</v>
      </c>
      <c r="C106" s="405">
        <v>12270428</v>
      </c>
      <c r="D106" s="405">
        <v>11401888</v>
      </c>
      <c r="E106" s="405">
        <v>449123</v>
      </c>
      <c r="F106" s="405">
        <v>165183</v>
      </c>
      <c r="G106" s="405">
        <v>28143</v>
      </c>
      <c r="H106" s="405">
        <v>2372</v>
      </c>
      <c r="I106" s="405">
        <v>8824</v>
      </c>
      <c r="J106" s="405">
        <v>13503005</v>
      </c>
      <c r="K106" s="405">
        <v>9481290</v>
      </c>
      <c r="L106" s="405">
        <v>8676648</v>
      </c>
      <c r="M106" s="405">
        <v>1401433</v>
      </c>
      <c r="N106" s="405">
        <v>2400689</v>
      </c>
      <c r="O106" s="405">
        <v>372599</v>
      </c>
      <c r="P106" s="405">
        <v>55396</v>
      </c>
      <c r="Q106" s="405">
        <v>56030</v>
      </c>
      <c r="R106" s="405">
        <v>-555421</v>
      </c>
      <c r="S106" s="405">
        <v>2789138</v>
      </c>
      <c r="T106" s="405">
        <v>2725240</v>
      </c>
      <c r="U106" s="405">
        <v>-952310</v>
      </c>
      <c r="V106" s="405">
        <v>-2235506</v>
      </c>
      <c r="W106" s="405">
        <v>-344456</v>
      </c>
      <c r="X106" s="405">
        <v>-53024</v>
      </c>
      <c r="Y106" s="405">
        <v>-47206</v>
      </c>
      <c r="Z106" s="402"/>
      <c r="AA106" s="401">
        <f t="shared" si="82"/>
        <v>2005</v>
      </c>
      <c r="AB106" s="405">
        <f t="shared" si="74"/>
        <v>436052.48200000002</v>
      </c>
      <c r="AC106" s="405">
        <f t="shared" si="75"/>
        <v>337214.67599999998</v>
      </c>
      <c r="AD106" s="405">
        <f t="shared" si="76"/>
        <v>302110.174</v>
      </c>
      <c r="AE106" s="405">
        <f t="shared" si="77"/>
        <v>35281.69</v>
      </c>
      <c r="AF106" s="405">
        <f t="shared" si="78"/>
        <v>58433.327000000005</v>
      </c>
      <c r="AG106" s="405">
        <f t="shared" si="79"/>
        <v>18831.896000000001</v>
      </c>
      <c r="AH106" s="405">
        <f t="shared" si="80"/>
        <v>913.21599999999989</v>
      </c>
      <c r="AI106" s="405">
        <f t="shared" si="81"/>
        <v>1559.317</v>
      </c>
      <c r="AJ106" s="402"/>
      <c r="AK106" s="402"/>
      <c r="AL106" s="402"/>
      <c r="AM106" s="402"/>
      <c r="AN106" s="402"/>
      <c r="AO106" s="402"/>
      <c r="AP106" s="402"/>
      <c r="AQ106" s="402"/>
      <c r="AR106" s="402"/>
      <c r="AS106" s="402"/>
      <c r="AT106" s="402"/>
      <c r="AU106" s="402"/>
      <c r="AV106" s="402"/>
      <c r="AW106" s="402"/>
      <c r="AX106" s="402"/>
    </row>
    <row r="107" spans="1:50" x14ac:dyDescent="0.2">
      <c r="A107" s="404" t="s">
        <v>256</v>
      </c>
      <c r="B107" s="405">
        <v>13502467</v>
      </c>
      <c r="C107" s="405">
        <v>12723024</v>
      </c>
      <c r="D107" s="405">
        <v>11849229</v>
      </c>
      <c r="E107" s="405">
        <v>505229</v>
      </c>
      <c r="F107" s="405">
        <v>225339</v>
      </c>
      <c r="G107" s="405">
        <v>29387</v>
      </c>
      <c r="H107" s="405">
        <v>2678</v>
      </c>
      <c r="I107" s="405">
        <v>11171</v>
      </c>
      <c r="J107" s="405">
        <v>14163415</v>
      </c>
      <c r="K107" s="405">
        <v>9936820</v>
      </c>
      <c r="L107" s="405">
        <v>8961345</v>
      </c>
      <c r="M107" s="405">
        <v>1479823</v>
      </c>
      <c r="N107" s="405">
        <v>2501806</v>
      </c>
      <c r="O107" s="405">
        <v>360848</v>
      </c>
      <c r="P107" s="405">
        <v>70259</v>
      </c>
      <c r="Q107" s="405">
        <v>50909</v>
      </c>
      <c r="R107" s="405">
        <v>-660948</v>
      </c>
      <c r="S107" s="405">
        <v>2786204</v>
      </c>
      <c r="T107" s="405">
        <v>2887884</v>
      </c>
      <c r="U107" s="405">
        <v>-974594</v>
      </c>
      <c r="V107" s="405">
        <v>-2276467</v>
      </c>
      <c r="W107" s="405">
        <v>-331461</v>
      </c>
      <c r="X107" s="405">
        <v>-67581</v>
      </c>
      <c r="Y107" s="405">
        <v>-39738</v>
      </c>
      <c r="Z107" s="402"/>
      <c r="AA107" s="401">
        <f t="shared" si="82"/>
        <v>2006</v>
      </c>
      <c r="AB107" s="405">
        <f t="shared" si="74"/>
        <v>505983.49600000004</v>
      </c>
      <c r="AC107" s="405">
        <f t="shared" si="75"/>
        <v>384415.799</v>
      </c>
      <c r="AD107" s="405">
        <f t="shared" si="76"/>
        <v>342110.39999999997</v>
      </c>
      <c r="AE107" s="405">
        <f t="shared" si="77"/>
        <v>40197.248</v>
      </c>
      <c r="AF107" s="405">
        <f t="shared" si="78"/>
        <v>75278.898000000001</v>
      </c>
      <c r="AG107" s="405">
        <f t="shared" si="79"/>
        <v>26126.397000000001</v>
      </c>
      <c r="AH107" s="405">
        <f t="shared" si="80"/>
        <v>1295.674</v>
      </c>
      <c r="AI107" s="405">
        <f t="shared" si="81"/>
        <v>1715.0140000000001</v>
      </c>
      <c r="AJ107" s="402"/>
      <c r="AK107" s="402"/>
      <c r="AL107" s="402"/>
      <c r="AM107" s="402"/>
      <c r="AN107" s="402"/>
      <c r="AO107" s="402"/>
      <c r="AP107" s="402"/>
      <c r="AQ107" s="402"/>
      <c r="AR107" s="402"/>
      <c r="AS107" s="402"/>
      <c r="AT107" s="402"/>
      <c r="AU107" s="402"/>
      <c r="AV107" s="402"/>
      <c r="AW107" s="402"/>
      <c r="AX107" s="402"/>
    </row>
    <row r="108" spans="1:50" x14ac:dyDescent="0.2">
      <c r="A108" s="404" t="s">
        <v>257</v>
      </c>
      <c r="B108" s="405">
        <v>12679097</v>
      </c>
      <c r="C108" s="405">
        <v>11986159</v>
      </c>
      <c r="D108" s="405">
        <v>11184881</v>
      </c>
      <c r="E108" s="405">
        <v>425303</v>
      </c>
      <c r="F108" s="405">
        <v>229010</v>
      </c>
      <c r="G108" s="405">
        <v>18620</v>
      </c>
      <c r="H108" s="405">
        <v>4516</v>
      </c>
      <c r="I108" s="405">
        <v>7634</v>
      </c>
      <c r="J108" s="405">
        <v>13132205</v>
      </c>
      <c r="K108" s="405">
        <v>9394971</v>
      </c>
      <c r="L108" s="405">
        <v>8584144</v>
      </c>
      <c r="M108" s="405">
        <v>1224027</v>
      </c>
      <c r="N108" s="405">
        <v>2363323</v>
      </c>
      <c r="O108" s="405">
        <v>365180</v>
      </c>
      <c r="P108" s="405">
        <v>28495</v>
      </c>
      <c r="Q108" s="405">
        <v>44752</v>
      </c>
      <c r="R108" s="405">
        <v>-453108</v>
      </c>
      <c r="S108" s="405">
        <v>2591188</v>
      </c>
      <c r="T108" s="405">
        <v>2600737</v>
      </c>
      <c r="U108" s="405">
        <v>-798724</v>
      </c>
      <c r="V108" s="405">
        <v>-2134313</v>
      </c>
      <c r="W108" s="405">
        <v>-346560</v>
      </c>
      <c r="X108" s="405">
        <v>-23979</v>
      </c>
      <c r="Y108" s="405">
        <v>-37118</v>
      </c>
      <c r="Z108" s="402"/>
      <c r="AA108" s="401">
        <f t="shared" si="82"/>
        <v>2007</v>
      </c>
      <c r="AB108" s="405">
        <f t="shared" si="74"/>
        <v>553824.36100000003</v>
      </c>
      <c r="AC108" s="405">
        <f t="shared" si="75"/>
        <v>411272.413</v>
      </c>
      <c r="AD108" s="405">
        <f t="shared" si="76"/>
        <v>362606.092</v>
      </c>
      <c r="AE108" s="405">
        <f t="shared" si="77"/>
        <v>48526.254999999997</v>
      </c>
      <c r="AF108" s="405">
        <f t="shared" si="78"/>
        <v>87063.896000000008</v>
      </c>
      <c r="AG108" s="405">
        <f t="shared" si="79"/>
        <v>31639.008000000002</v>
      </c>
      <c r="AH108" s="405">
        <f t="shared" si="80"/>
        <v>1768.9090000000001</v>
      </c>
      <c r="AI108" s="405">
        <f t="shared" si="81"/>
        <v>1937.703</v>
      </c>
      <c r="AJ108" s="402"/>
      <c r="AK108" s="402"/>
      <c r="AL108" s="402"/>
      <c r="AM108" s="402"/>
      <c r="AN108" s="402"/>
      <c r="AO108" s="402"/>
      <c r="AP108" s="402"/>
      <c r="AQ108" s="402"/>
      <c r="AR108" s="402"/>
      <c r="AS108" s="402"/>
      <c r="AT108" s="402"/>
      <c r="AU108" s="402"/>
      <c r="AV108" s="402"/>
      <c r="AW108" s="402"/>
      <c r="AX108" s="402"/>
    </row>
    <row r="109" spans="1:50" x14ac:dyDescent="0.2">
      <c r="A109" s="404" t="s">
        <v>258</v>
      </c>
      <c r="B109" s="405">
        <v>14484934</v>
      </c>
      <c r="C109" s="405">
        <v>13755474</v>
      </c>
      <c r="D109" s="405">
        <v>12875355</v>
      </c>
      <c r="E109" s="405">
        <v>425470</v>
      </c>
      <c r="F109" s="405">
        <v>240936</v>
      </c>
      <c r="G109" s="405">
        <v>34068</v>
      </c>
      <c r="H109" s="405">
        <v>18747</v>
      </c>
      <c r="I109" s="405">
        <v>8975</v>
      </c>
      <c r="J109" s="405">
        <v>15561174</v>
      </c>
      <c r="K109" s="405">
        <v>10927159</v>
      </c>
      <c r="L109" s="405">
        <v>9991500</v>
      </c>
      <c r="M109" s="405">
        <v>1523328</v>
      </c>
      <c r="N109" s="405">
        <v>2866829</v>
      </c>
      <c r="O109" s="405">
        <v>474234</v>
      </c>
      <c r="P109" s="405">
        <v>48191</v>
      </c>
      <c r="Q109" s="405">
        <v>65781</v>
      </c>
      <c r="R109" s="405">
        <v>-1076240</v>
      </c>
      <c r="S109" s="405">
        <v>2828315</v>
      </c>
      <c r="T109" s="405">
        <v>2883855</v>
      </c>
      <c r="U109" s="405">
        <v>-1097858</v>
      </c>
      <c r="V109" s="405">
        <v>-2625893</v>
      </c>
      <c r="W109" s="405">
        <v>-440166</v>
      </c>
      <c r="X109" s="405">
        <v>-29444</v>
      </c>
      <c r="Y109" s="405">
        <v>-56806</v>
      </c>
      <c r="Z109" s="402"/>
      <c r="AA109" s="401">
        <f t="shared" si="82"/>
        <v>2008</v>
      </c>
      <c r="AB109" s="405">
        <f t="shared" si="74"/>
        <v>599945.8459999999</v>
      </c>
      <c r="AC109" s="405">
        <f t="shared" si="75"/>
        <v>439451.02899999998</v>
      </c>
      <c r="AD109" s="405">
        <f t="shared" si="76"/>
        <v>384857.32700000005</v>
      </c>
      <c r="AE109" s="405">
        <f t="shared" si="77"/>
        <v>56621.83</v>
      </c>
      <c r="AF109" s="405">
        <f t="shared" si="78"/>
        <v>94836.991999999998</v>
      </c>
      <c r="AG109" s="405">
        <f t="shared" si="79"/>
        <v>36735.072999999997</v>
      </c>
      <c r="AH109" s="405">
        <f t="shared" si="80"/>
        <v>2853.8559999999998</v>
      </c>
      <c r="AI109" s="405">
        <f t="shared" si="81"/>
        <v>1972.15</v>
      </c>
      <c r="AJ109" s="402"/>
      <c r="AK109" s="402"/>
      <c r="AL109" s="402"/>
      <c r="AM109" s="402"/>
      <c r="AN109" s="402"/>
      <c r="AO109" s="402"/>
      <c r="AP109" s="402"/>
      <c r="AQ109" s="402"/>
      <c r="AR109" s="402"/>
      <c r="AS109" s="402"/>
      <c r="AT109" s="402"/>
      <c r="AU109" s="402"/>
      <c r="AV109" s="402"/>
      <c r="AW109" s="402"/>
      <c r="AX109" s="402"/>
    </row>
    <row r="110" spans="1:50" x14ac:dyDescent="0.2">
      <c r="A110" s="404" t="s">
        <v>259</v>
      </c>
      <c r="B110" s="405">
        <v>12511301</v>
      </c>
      <c r="C110" s="405">
        <v>11867542</v>
      </c>
      <c r="D110" s="405">
        <v>11153280</v>
      </c>
      <c r="E110" s="405">
        <v>400840</v>
      </c>
      <c r="F110" s="405">
        <v>210189</v>
      </c>
      <c r="G110" s="405">
        <v>27318</v>
      </c>
      <c r="H110" s="405">
        <v>3518</v>
      </c>
      <c r="I110" s="405">
        <v>8288</v>
      </c>
      <c r="J110" s="405">
        <v>14188774</v>
      </c>
      <c r="K110" s="405">
        <v>9977944</v>
      </c>
      <c r="L110" s="405">
        <v>9065787</v>
      </c>
      <c r="M110" s="405">
        <v>1451208</v>
      </c>
      <c r="N110" s="405">
        <v>2547554</v>
      </c>
      <c r="O110" s="405">
        <v>458168</v>
      </c>
      <c r="P110" s="405">
        <v>46246</v>
      </c>
      <c r="Q110" s="405">
        <v>53896</v>
      </c>
      <c r="R110" s="405">
        <v>-1677473</v>
      </c>
      <c r="S110" s="405">
        <v>1889598</v>
      </c>
      <c r="T110" s="405">
        <v>2087493</v>
      </c>
      <c r="U110" s="405">
        <v>-1050368</v>
      </c>
      <c r="V110" s="405">
        <v>-2337365</v>
      </c>
      <c r="W110" s="405">
        <v>-430850</v>
      </c>
      <c r="X110" s="405">
        <v>-42728</v>
      </c>
      <c r="Y110" s="405">
        <v>-45608</v>
      </c>
      <c r="Z110" s="402"/>
      <c r="AA110" s="401">
        <f t="shared" si="82"/>
        <v>2009</v>
      </c>
      <c r="AB110" s="405">
        <f t="shared" si="74"/>
        <v>464088.522</v>
      </c>
      <c r="AC110" s="405">
        <f t="shared" si="75"/>
        <v>339021.47600000002</v>
      </c>
      <c r="AD110" s="405">
        <f t="shared" si="76"/>
        <v>297534.97600000002</v>
      </c>
      <c r="AE110" s="405">
        <f t="shared" si="77"/>
        <v>39005.224000000002</v>
      </c>
      <c r="AF110" s="405">
        <f t="shared" si="78"/>
        <v>79719.127999999997</v>
      </c>
      <c r="AG110" s="405">
        <f t="shared" si="79"/>
        <v>34736.769</v>
      </c>
      <c r="AH110" s="405">
        <f t="shared" si="80"/>
        <v>1563.337</v>
      </c>
      <c r="AI110" s="405">
        <f t="shared" si="81"/>
        <v>1694.414</v>
      </c>
      <c r="AJ110" s="402"/>
      <c r="AK110" s="402"/>
      <c r="AL110" s="402"/>
      <c r="AM110" s="402"/>
      <c r="AN110" s="402"/>
      <c r="AO110" s="402"/>
      <c r="AP110" s="402"/>
      <c r="AQ110" s="402"/>
      <c r="AR110" s="402"/>
      <c r="AS110" s="402"/>
      <c r="AT110" s="402"/>
      <c r="AU110" s="402"/>
      <c r="AV110" s="402"/>
      <c r="AW110" s="402"/>
      <c r="AX110" s="402"/>
    </row>
    <row r="111" spans="1:50" x14ac:dyDescent="0.2">
      <c r="A111" s="404" t="s">
        <v>260</v>
      </c>
      <c r="B111" s="405">
        <v>12175990</v>
      </c>
      <c r="C111" s="405">
        <v>11469952</v>
      </c>
      <c r="D111" s="405">
        <v>10850876</v>
      </c>
      <c r="E111" s="405">
        <v>432778</v>
      </c>
      <c r="F111" s="405">
        <v>224168</v>
      </c>
      <c r="G111" s="405">
        <v>20246</v>
      </c>
      <c r="H111" s="405">
        <v>4710</v>
      </c>
      <c r="I111" s="405">
        <v>11439</v>
      </c>
      <c r="J111" s="405">
        <v>13462967</v>
      </c>
      <c r="K111" s="405">
        <v>9307266</v>
      </c>
      <c r="L111" s="405">
        <v>8424649</v>
      </c>
      <c r="M111" s="405">
        <v>1382861</v>
      </c>
      <c r="N111" s="405">
        <v>2572396</v>
      </c>
      <c r="O111" s="405">
        <v>446945</v>
      </c>
      <c r="P111" s="405">
        <v>33487</v>
      </c>
      <c r="Q111" s="405">
        <v>66894</v>
      </c>
      <c r="R111" s="405">
        <v>-1286977</v>
      </c>
      <c r="S111" s="405">
        <v>2162686</v>
      </c>
      <c r="T111" s="405">
        <v>2426227</v>
      </c>
      <c r="U111" s="405">
        <v>-950083</v>
      </c>
      <c r="V111" s="405">
        <v>-2348228</v>
      </c>
      <c r="W111" s="405">
        <v>-426699</v>
      </c>
      <c r="X111" s="405">
        <v>-28777</v>
      </c>
      <c r="Y111" s="405">
        <v>-55455</v>
      </c>
      <c r="Z111" s="402"/>
      <c r="AA111" s="401">
        <f t="shared" si="82"/>
        <v>2010</v>
      </c>
      <c r="AB111" s="405">
        <f t="shared" si="74"/>
        <v>599954.96500000008</v>
      </c>
      <c r="AC111" s="405">
        <f t="shared" si="75"/>
        <v>437751.78399999999</v>
      </c>
      <c r="AD111" s="405">
        <f t="shared" si="76"/>
        <v>383691.77799999999</v>
      </c>
      <c r="AE111" s="405">
        <f t="shared" si="77"/>
        <v>47102.523000000001</v>
      </c>
      <c r="AF111" s="405">
        <f t="shared" si="78"/>
        <v>106621.677</v>
      </c>
      <c r="AG111" s="405">
        <f t="shared" si="79"/>
        <v>49790.402000000002</v>
      </c>
      <c r="AH111" s="405">
        <f t="shared" si="80"/>
        <v>1798.348</v>
      </c>
      <c r="AI111" s="405">
        <f t="shared" si="81"/>
        <v>1874.8409999999999</v>
      </c>
      <c r="AJ111" s="402"/>
      <c r="AK111" s="402"/>
      <c r="AL111" s="402"/>
      <c r="AM111" s="402"/>
      <c r="AN111" s="402"/>
      <c r="AO111" s="402"/>
      <c r="AP111" s="402"/>
      <c r="AQ111" s="402"/>
      <c r="AR111" s="402"/>
      <c r="AS111" s="402"/>
      <c r="AT111" s="402"/>
      <c r="AU111" s="402"/>
      <c r="AV111" s="402"/>
      <c r="AW111" s="402"/>
      <c r="AX111" s="402"/>
    </row>
    <row r="112" spans="1:50" x14ac:dyDescent="0.2">
      <c r="A112" s="404" t="s">
        <v>261</v>
      </c>
      <c r="B112" s="405">
        <v>11579633</v>
      </c>
      <c r="C112" s="405">
        <v>10849232</v>
      </c>
      <c r="D112" s="405">
        <v>10152101</v>
      </c>
      <c r="E112" s="405">
        <v>365228</v>
      </c>
      <c r="F112" s="405">
        <v>340854</v>
      </c>
      <c r="G112" s="405">
        <v>40683</v>
      </c>
      <c r="H112" s="405">
        <v>6959</v>
      </c>
      <c r="I112" s="405">
        <v>9857</v>
      </c>
      <c r="J112" s="405">
        <v>12159290</v>
      </c>
      <c r="K112" s="405">
        <v>8375741</v>
      </c>
      <c r="L112" s="405">
        <v>7595810</v>
      </c>
      <c r="M112" s="405">
        <v>1335781</v>
      </c>
      <c r="N112" s="405">
        <v>2264283</v>
      </c>
      <c r="O112" s="405">
        <v>378198</v>
      </c>
      <c r="P112" s="405">
        <v>21611</v>
      </c>
      <c r="Q112" s="405">
        <v>54299</v>
      </c>
      <c r="R112" s="405">
        <v>-579657</v>
      </c>
      <c r="S112" s="405">
        <v>2473491</v>
      </c>
      <c r="T112" s="405">
        <v>2556291</v>
      </c>
      <c r="U112" s="405">
        <v>-970553</v>
      </c>
      <c r="V112" s="405">
        <v>-1923429</v>
      </c>
      <c r="W112" s="405">
        <v>-337515</v>
      </c>
      <c r="X112" s="405">
        <v>-14652</v>
      </c>
      <c r="Y112" s="405">
        <v>-44442</v>
      </c>
      <c r="Z112" s="402"/>
      <c r="AA112" s="401">
        <f t="shared" si="82"/>
        <v>2011</v>
      </c>
      <c r="AB112" s="405">
        <f t="shared" si="74"/>
        <v>700217.92099999997</v>
      </c>
      <c r="AC112" s="405">
        <f t="shared" si="75"/>
        <v>510793.31599999999</v>
      </c>
      <c r="AD112" s="405">
        <f t="shared" si="76"/>
        <v>448787.08299999998</v>
      </c>
      <c r="AE112" s="405">
        <f t="shared" si="77"/>
        <v>56909.847999999998</v>
      </c>
      <c r="AF112" s="405">
        <f t="shared" si="78"/>
        <v>121657.11200000001</v>
      </c>
      <c r="AG112" s="405">
        <f t="shared" si="79"/>
        <v>58212.243000000002</v>
      </c>
      <c r="AH112" s="405">
        <f t="shared" si="80"/>
        <v>2547.6350000000002</v>
      </c>
      <c r="AI112" s="405">
        <f t="shared" si="81"/>
        <v>2426.0230000000001</v>
      </c>
      <c r="AJ112" s="402"/>
      <c r="AK112" s="402"/>
      <c r="AL112" s="402"/>
      <c r="AM112" s="402"/>
      <c r="AN112" s="402"/>
      <c r="AO112" s="402"/>
      <c r="AP112" s="402"/>
      <c r="AQ112" s="402"/>
      <c r="AR112" s="402"/>
      <c r="AS112" s="402"/>
      <c r="AT112" s="402"/>
      <c r="AU112" s="402"/>
      <c r="AV112" s="402"/>
      <c r="AW112" s="402"/>
      <c r="AX112" s="402"/>
    </row>
    <row r="113" spans="1:50" x14ac:dyDescent="0.2">
      <c r="A113" s="404" t="s">
        <v>262</v>
      </c>
      <c r="B113" s="405">
        <v>11977242</v>
      </c>
      <c r="C113" s="405">
        <v>11257633</v>
      </c>
      <c r="D113" s="405">
        <v>10541058</v>
      </c>
      <c r="E113" s="405">
        <v>374412</v>
      </c>
      <c r="F113" s="405">
        <v>309472</v>
      </c>
      <c r="G113" s="405">
        <v>44428</v>
      </c>
      <c r="H113" s="405">
        <v>7291</v>
      </c>
      <c r="I113" s="405">
        <v>11411</v>
      </c>
      <c r="J113" s="405">
        <v>12545422</v>
      </c>
      <c r="K113" s="405">
        <v>8907863</v>
      </c>
      <c r="L113" s="405">
        <v>8113359</v>
      </c>
      <c r="M113" s="405">
        <v>1221546</v>
      </c>
      <c r="N113" s="405">
        <v>2258459</v>
      </c>
      <c r="O113" s="405">
        <v>415824</v>
      </c>
      <c r="P113" s="405">
        <v>26534</v>
      </c>
      <c r="Q113" s="405">
        <v>45965</v>
      </c>
      <c r="R113" s="405">
        <v>-568180</v>
      </c>
      <c r="S113" s="405">
        <v>2349770</v>
      </c>
      <c r="T113" s="405">
        <v>2427699</v>
      </c>
      <c r="U113" s="405">
        <v>-847134</v>
      </c>
      <c r="V113" s="405">
        <v>-1948987</v>
      </c>
      <c r="W113" s="405">
        <v>-371396</v>
      </c>
      <c r="X113" s="405">
        <v>-19243</v>
      </c>
      <c r="Y113" s="405">
        <v>-34554</v>
      </c>
      <c r="Z113" s="402"/>
      <c r="AA113" s="401" t="s">
        <v>396</v>
      </c>
      <c r="AB113" s="405">
        <f t="shared" si="74"/>
        <v>490269.48300000001</v>
      </c>
      <c r="AC113" s="405">
        <f t="shared" si="75"/>
        <v>355950.49599999998</v>
      </c>
      <c r="AD113" s="405">
        <f t="shared" si="76"/>
        <v>312476.76500000001</v>
      </c>
      <c r="AE113" s="405">
        <f t="shared" si="77"/>
        <v>42184.667000000001</v>
      </c>
      <c r="AF113" s="405">
        <f t="shared" si="78"/>
        <v>84934.301999999996</v>
      </c>
      <c r="AG113" s="405">
        <f t="shared" si="79"/>
        <v>40119.296999999999</v>
      </c>
      <c r="AH113" s="405">
        <f t="shared" si="80"/>
        <v>1381.1130000000001</v>
      </c>
      <c r="AI113" s="405">
        <f t="shared" si="81"/>
        <v>1738.277</v>
      </c>
      <c r="AJ113" s="402"/>
      <c r="AK113" s="402"/>
      <c r="AL113" s="402"/>
      <c r="AM113" s="402"/>
      <c r="AN113" s="402"/>
      <c r="AO113" s="402"/>
      <c r="AP113" s="402"/>
      <c r="AQ113" s="402"/>
      <c r="AR113" s="402"/>
      <c r="AS113" s="402"/>
      <c r="AT113" s="402"/>
      <c r="AU113" s="402"/>
      <c r="AV113" s="402"/>
      <c r="AW113" s="402"/>
      <c r="AX113" s="402"/>
    </row>
    <row r="114" spans="1:50" x14ac:dyDescent="0.2">
      <c r="A114" s="404" t="s">
        <v>263</v>
      </c>
      <c r="B114" s="405">
        <v>13120312</v>
      </c>
      <c r="C114" s="405">
        <v>12341049</v>
      </c>
      <c r="D114" s="405">
        <v>11494002</v>
      </c>
      <c r="E114" s="405">
        <v>386945</v>
      </c>
      <c r="F114" s="405">
        <v>349678</v>
      </c>
      <c r="G114" s="405">
        <v>62454</v>
      </c>
      <c r="H114" s="405">
        <v>11762</v>
      </c>
      <c r="I114" s="405">
        <v>10371</v>
      </c>
      <c r="J114" s="405">
        <v>13416805</v>
      </c>
      <c r="K114" s="405">
        <v>9673595</v>
      </c>
      <c r="L114" s="405">
        <v>8847720</v>
      </c>
      <c r="M114" s="405">
        <v>1296418</v>
      </c>
      <c r="N114" s="405">
        <v>2274041</v>
      </c>
      <c r="O114" s="405">
        <v>401033</v>
      </c>
      <c r="P114" s="405">
        <v>21335</v>
      </c>
      <c r="Q114" s="405">
        <v>48405</v>
      </c>
      <c r="R114" s="405">
        <v>-296493</v>
      </c>
      <c r="S114" s="405">
        <v>2667454</v>
      </c>
      <c r="T114" s="405">
        <v>2646282</v>
      </c>
      <c r="U114" s="405">
        <v>-909473</v>
      </c>
      <c r="V114" s="405">
        <v>-1924363</v>
      </c>
      <c r="W114" s="405">
        <v>-338579</v>
      </c>
      <c r="X114" s="405">
        <v>-9573</v>
      </c>
      <c r="Y114" s="405">
        <v>-38034</v>
      </c>
      <c r="Z114" s="402"/>
      <c r="AA114" s="402"/>
      <c r="AB114" s="402"/>
      <c r="AC114" s="402"/>
      <c r="AD114" s="402"/>
      <c r="AE114" s="402"/>
      <c r="AF114" s="402"/>
      <c r="AG114" s="402"/>
      <c r="AH114" s="402"/>
      <c r="AI114" s="402"/>
      <c r="AJ114" s="402"/>
      <c r="AK114" s="402"/>
      <c r="AL114" s="402"/>
      <c r="AM114" s="402"/>
      <c r="AN114" s="402"/>
      <c r="AO114" s="402"/>
      <c r="AP114" s="402"/>
      <c r="AQ114" s="402"/>
      <c r="AR114" s="402"/>
      <c r="AS114" s="402"/>
      <c r="AT114" s="402"/>
      <c r="AU114" s="402"/>
      <c r="AV114" s="402"/>
      <c r="AW114" s="402"/>
      <c r="AX114" s="402"/>
    </row>
    <row r="115" spans="1:50" x14ac:dyDescent="0.2">
      <c r="A115" s="404" t="s">
        <v>264</v>
      </c>
      <c r="B115" s="405">
        <v>14445063</v>
      </c>
      <c r="C115" s="405">
        <v>13752876</v>
      </c>
      <c r="D115" s="405">
        <v>12791313</v>
      </c>
      <c r="E115" s="405">
        <v>410093</v>
      </c>
      <c r="F115" s="405">
        <v>223654</v>
      </c>
      <c r="G115" s="405">
        <v>40296</v>
      </c>
      <c r="H115" s="405">
        <v>7961</v>
      </c>
      <c r="I115" s="405">
        <v>30420</v>
      </c>
      <c r="J115" s="405">
        <v>15014090</v>
      </c>
      <c r="K115" s="405">
        <v>10485520</v>
      </c>
      <c r="L115" s="405">
        <v>9518658</v>
      </c>
      <c r="M115" s="405">
        <v>1513825</v>
      </c>
      <c r="N115" s="405">
        <v>2802672</v>
      </c>
      <c r="O115" s="405">
        <v>436984</v>
      </c>
      <c r="P115" s="405">
        <v>33314</v>
      </c>
      <c r="Q115" s="405">
        <v>67794</v>
      </c>
      <c r="R115" s="405">
        <v>-569027</v>
      </c>
      <c r="S115" s="405">
        <v>3267356</v>
      </c>
      <c r="T115" s="405">
        <v>3272655</v>
      </c>
      <c r="U115" s="405">
        <v>-1103732</v>
      </c>
      <c r="V115" s="405">
        <v>-2579018</v>
      </c>
      <c r="W115" s="405">
        <v>-396688</v>
      </c>
      <c r="X115" s="405">
        <v>-25353</v>
      </c>
      <c r="Y115" s="405">
        <v>-37374</v>
      </c>
      <c r="Z115" s="402"/>
      <c r="AA115" s="402"/>
      <c r="AB115" s="402"/>
      <c r="AC115" s="402"/>
      <c r="AD115" s="402"/>
      <c r="AE115" s="402"/>
      <c r="AF115" s="402"/>
      <c r="AG115" s="402"/>
      <c r="AH115" s="402"/>
      <c r="AI115" s="402"/>
      <c r="AJ115" s="402"/>
      <c r="AK115" s="402"/>
      <c r="AL115" s="402"/>
      <c r="AM115" s="402"/>
      <c r="AN115" s="402"/>
      <c r="AO115" s="402"/>
      <c r="AP115" s="402"/>
      <c r="AQ115" s="402"/>
      <c r="AR115" s="402"/>
      <c r="AS115" s="402"/>
      <c r="AT115" s="402"/>
      <c r="AU115" s="402"/>
      <c r="AV115" s="402"/>
      <c r="AW115" s="402"/>
      <c r="AX115" s="402"/>
    </row>
    <row r="116" spans="1:50" x14ac:dyDescent="0.2">
      <c r="A116" s="404" t="s">
        <v>265</v>
      </c>
      <c r="B116" s="405">
        <v>13911295</v>
      </c>
      <c r="C116" s="405">
        <v>13096795</v>
      </c>
      <c r="D116" s="405">
        <v>12237049</v>
      </c>
      <c r="E116" s="405">
        <v>525934</v>
      </c>
      <c r="F116" s="405">
        <v>255538</v>
      </c>
      <c r="G116" s="405">
        <v>47788</v>
      </c>
      <c r="H116" s="405">
        <v>5021</v>
      </c>
      <c r="I116" s="405">
        <v>9955</v>
      </c>
      <c r="J116" s="405">
        <v>14444728</v>
      </c>
      <c r="K116" s="405">
        <v>10165712</v>
      </c>
      <c r="L116" s="405">
        <v>9229305</v>
      </c>
      <c r="M116" s="405">
        <v>1438764</v>
      </c>
      <c r="N116" s="405">
        <v>2636288</v>
      </c>
      <c r="O116" s="405">
        <v>516038</v>
      </c>
      <c r="P116" s="405">
        <v>49514</v>
      </c>
      <c r="Q116" s="405">
        <v>56869</v>
      </c>
      <c r="R116" s="405">
        <v>-533433</v>
      </c>
      <c r="S116" s="405">
        <v>2931083</v>
      </c>
      <c r="T116" s="405">
        <v>3007744</v>
      </c>
      <c r="U116" s="405">
        <v>-912830</v>
      </c>
      <c r="V116" s="405">
        <v>-2380750</v>
      </c>
      <c r="W116" s="405">
        <v>-468250</v>
      </c>
      <c r="X116" s="405">
        <v>-44493</v>
      </c>
      <c r="Y116" s="405">
        <v>-46914</v>
      </c>
      <c r="Z116" s="402"/>
      <c r="AA116" s="402"/>
      <c r="AB116" s="402"/>
      <c r="AC116" s="402"/>
      <c r="AD116" s="402"/>
      <c r="AE116" s="402"/>
      <c r="AF116" s="402"/>
      <c r="AG116" s="402"/>
      <c r="AH116" s="402"/>
      <c r="AI116" s="402"/>
      <c r="AJ116" s="402"/>
      <c r="AK116" s="402"/>
      <c r="AL116" s="402"/>
      <c r="AM116" s="402"/>
      <c r="AN116" s="402"/>
      <c r="AO116" s="402"/>
      <c r="AP116" s="402"/>
      <c r="AQ116" s="402"/>
      <c r="AR116" s="402"/>
      <c r="AS116" s="402"/>
      <c r="AT116" s="402"/>
      <c r="AU116" s="402"/>
      <c r="AV116" s="402"/>
      <c r="AW116" s="402"/>
      <c r="AX116" s="402"/>
    </row>
    <row r="117" spans="1:50" x14ac:dyDescent="0.2">
      <c r="A117" s="404" t="s">
        <v>266</v>
      </c>
      <c r="B117" s="405">
        <v>13124146</v>
      </c>
      <c r="C117" s="405">
        <v>12352997</v>
      </c>
      <c r="D117" s="405">
        <v>11636397</v>
      </c>
      <c r="E117" s="405">
        <v>494090</v>
      </c>
      <c r="F117" s="405">
        <v>221329</v>
      </c>
      <c r="G117" s="405">
        <v>45242</v>
      </c>
      <c r="H117" s="405">
        <v>4678</v>
      </c>
      <c r="I117" s="405">
        <v>10276</v>
      </c>
      <c r="J117" s="405">
        <v>13518791</v>
      </c>
      <c r="K117" s="405">
        <v>9556857</v>
      </c>
      <c r="L117" s="405">
        <v>8674186</v>
      </c>
      <c r="M117" s="405">
        <v>1348470</v>
      </c>
      <c r="N117" s="405">
        <v>2412064</v>
      </c>
      <c r="O117" s="405">
        <v>454957</v>
      </c>
      <c r="P117" s="405">
        <v>35300</v>
      </c>
      <c r="Q117" s="405">
        <v>46919</v>
      </c>
      <c r="R117" s="405">
        <v>-394645</v>
      </c>
      <c r="S117" s="405">
        <v>2796140</v>
      </c>
      <c r="T117" s="405">
        <v>2962211</v>
      </c>
      <c r="U117" s="405">
        <v>-854380</v>
      </c>
      <c r="V117" s="405">
        <v>-2190735</v>
      </c>
      <c r="W117" s="405">
        <v>-409715</v>
      </c>
      <c r="X117" s="405">
        <v>-30622</v>
      </c>
      <c r="Y117" s="405">
        <v>-36643</v>
      </c>
      <c r="Z117" s="402"/>
      <c r="AA117" s="402"/>
      <c r="AB117" s="402"/>
      <c r="AC117" s="402"/>
      <c r="AD117" s="402"/>
      <c r="AE117" s="402"/>
      <c r="AF117" s="402"/>
      <c r="AG117" s="402"/>
      <c r="AH117" s="402"/>
      <c r="AI117" s="402"/>
      <c r="AJ117" s="402"/>
      <c r="AK117" s="402"/>
      <c r="AL117" s="402"/>
      <c r="AM117" s="402"/>
      <c r="AN117" s="402"/>
      <c r="AO117" s="402"/>
      <c r="AP117" s="402"/>
      <c r="AQ117" s="402"/>
      <c r="AR117" s="402"/>
      <c r="AS117" s="402"/>
      <c r="AT117" s="402"/>
      <c r="AU117" s="402"/>
      <c r="AV117" s="402"/>
      <c r="AW117" s="402"/>
      <c r="AX117" s="402"/>
    </row>
    <row r="118" spans="1:50" x14ac:dyDescent="0.2">
      <c r="A118" s="404" t="s">
        <v>267</v>
      </c>
      <c r="B118" s="405">
        <v>14066592</v>
      </c>
      <c r="C118" s="405">
        <v>13206113</v>
      </c>
      <c r="D118" s="405">
        <v>12408465</v>
      </c>
      <c r="E118" s="405">
        <v>562928</v>
      </c>
      <c r="F118" s="405">
        <v>243505</v>
      </c>
      <c r="G118" s="405">
        <v>59248</v>
      </c>
      <c r="H118" s="405">
        <v>4592</v>
      </c>
      <c r="I118" s="405">
        <v>24541</v>
      </c>
      <c r="J118" s="405">
        <v>14560945</v>
      </c>
      <c r="K118" s="405">
        <v>9872406</v>
      </c>
      <c r="L118" s="405">
        <v>8947746</v>
      </c>
      <c r="M118" s="405">
        <v>1571207</v>
      </c>
      <c r="N118" s="405">
        <v>2892124</v>
      </c>
      <c r="O118" s="405">
        <v>535714</v>
      </c>
      <c r="P118" s="405">
        <v>34495</v>
      </c>
      <c r="Q118" s="405">
        <v>53581</v>
      </c>
      <c r="R118" s="405">
        <v>-494353</v>
      </c>
      <c r="S118" s="405">
        <v>3333707</v>
      </c>
      <c r="T118" s="405">
        <v>3460719</v>
      </c>
      <c r="U118" s="405">
        <v>-1008279</v>
      </c>
      <c r="V118" s="405">
        <v>-2648619</v>
      </c>
      <c r="W118" s="405">
        <v>-476466</v>
      </c>
      <c r="X118" s="405">
        <v>-29903</v>
      </c>
      <c r="Y118" s="405">
        <v>-29040</v>
      </c>
      <c r="Z118" s="402"/>
      <c r="AA118" s="402"/>
      <c r="AB118" s="402"/>
      <c r="AC118" s="402"/>
      <c r="AD118" s="402"/>
      <c r="AE118" s="402"/>
      <c r="AF118" s="402"/>
      <c r="AG118" s="402"/>
      <c r="AH118" s="402"/>
      <c r="AI118" s="402"/>
      <c r="AJ118" s="402"/>
      <c r="AK118" s="402"/>
      <c r="AL118" s="402"/>
      <c r="AM118" s="402"/>
      <c r="AN118" s="402"/>
      <c r="AO118" s="402"/>
      <c r="AP118" s="402"/>
      <c r="AQ118" s="402"/>
      <c r="AR118" s="402"/>
      <c r="AS118" s="402"/>
      <c r="AT118" s="402"/>
      <c r="AU118" s="402"/>
      <c r="AV118" s="402"/>
      <c r="AW118" s="402"/>
      <c r="AX118" s="402"/>
    </row>
    <row r="119" spans="1:50" x14ac:dyDescent="0.2">
      <c r="A119" s="404" t="s">
        <v>268</v>
      </c>
      <c r="B119" s="405">
        <v>13726998</v>
      </c>
      <c r="C119" s="405">
        <v>12923562</v>
      </c>
      <c r="D119" s="405">
        <v>12129005</v>
      </c>
      <c r="E119" s="405">
        <v>511527</v>
      </c>
      <c r="F119" s="405">
        <v>250754</v>
      </c>
      <c r="G119" s="405">
        <v>52416</v>
      </c>
      <c r="H119" s="405">
        <v>13098</v>
      </c>
      <c r="I119" s="405">
        <v>13384</v>
      </c>
      <c r="J119" s="405">
        <v>14300544</v>
      </c>
      <c r="K119" s="405">
        <v>9861039</v>
      </c>
      <c r="L119" s="405">
        <v>8970365</v>
      </c>
      <c r="M119" s="405">
        <v>1574401</v>
      </c>
      <c r="N119" s="405">
        <v>2665837</v>
      </c>
      <c r="O119" s="405">
        <v>546141</v>
      </c>
      <c r="P119" s="405">
        <v>53944</v>
      </c>
      <c r="Q119" s="405">
        <v>30682</v>
      </c>
      <c r="R119" s="405">
        <v>-573546</v>
      </c>
      <c r="S119" s="405">
        <v>3062523</v>
      </c>
      <c r="T119" s="405">
        <v>3158640</v>
      </c>
      <c r="U119" s="405">
        <v>-1062874</v>
      </c>
      <c r="V119" s="405">
        <v>-2415083</v>
      </c>
      <c r="W119" s="405">
        <v>-493725</v>
      </c>
      <c r="X119" s="405">
        <v>-40846</v>
      </c>
      <c r="Y119" s="405">
        <v>-17298</v>
      </c>
      <c r="Z119" s="402"/>
      <c r="AA119" s="402"/>
      <c r="AB119" s="402"/>
      <c r="AC119" s="402"/>
      <c r="AD119" s="402"/>
      <c r="AE119" s="402"/>
      <c r="AF119" s="402"/>
      <c r="AG119" s="402"/>
      <c r="AH119" s="402"/>
      <c r="AI119" s="402"/>
      <c r="AJ119" s="402"/>
      <c r="AK119" s="402"/>
      <c r="AL119" s="402"/>
      <c r="AM119" s="402"/>
      <c r="AN119" s="402"/>
      <c r="AO119" s="402"/>
      <c r="AP119" s="402"/>
      <c r="AQ119" s="402"/>
      <c r="AR119" s="402"/>
      <c r="AS119" s="402"/>
      <c r="AT119" s="402"/>
      <c r="AU119" s="402"/>
      <c r="AV119" s="402"/>
      <c r="AW119" s="402"/>
      <c r="AX119" s="402"/>
    </row>
    <row r="120" spans="1:50" x14ac:dyDescent="0.2">
      <c r="A120" s="404" t="s">
        <v>269</v>
      </c>
      <c r="B120" s="405">
        <v>13573619</v>
      </c>
      <c r="C120" s="405">
        <v>12733523</v>
      </c>
      <c r="D120" s="405">
        <v>11940338</v>
      </c>
      <c r="E120" s="405">
        <v>572235</v>
      </c>
      <c r="F120" s="405">
        <v>236754</v>
      </c>
      <c r="G120" s="405">
        <v>56774</v>
      </c>
      <c r="H120" s="405">
        <v>11653</v>
      </c>
      <c r="I120" s="405">
        <v>11739</v>
      </c>
      <c r="J120" s="405">
        <v>14063594</v>
      </c>
      <c r="K120" s="405">
        <v>9826419</v>
      </c>
      <c r="L120" s="405">
        <v>8998880</v>
      </c>
      <c r="M120" s="405">
        <v>1378233</v>
      </c>
      <c r="N120" s="405">
        <v>2691567</v>
      </c>
      <c r="O120" s="405">
        <v>560161</v>
      </c>
      <c r="P120" s="405">
        <v>28804</v>
      </c>
      <c r="Q120" s="405">
        <v>29508</v>
      </c>
      <c r="R120" s="405">
        <v>-489975</v>
      </c>
      <c r="S120" s="405">
        <v>2907104</v>
      </c>
      <c r="T120" s="405">
        <v>2941458</v>
      </c>
      <c r="U120" s="405">
        <v>-805998</v>
      </c>
      <c r="V120" s="405">
        <v>-2454813</v>
      </c>
      <c r="W120" s="405">
        <v>-503387</v>
      </c>
      <c r="X120" s="405">
        <v>-17151</v>
      </c>
      <c r="Y120" s="405">
        <v>-17769</v>
      </c>
      <c r="Z120" s="402"/>
      <c r="AA120" s="402"/>
      <c r="AB120" s="402"/>
      <c r="AC120" s="402"/>
      <c r="AD120" s="402"/>
      <c r="AE120" s="402"/>
      <c r="AF120" s="402"/>
      <c r="AG120" s="402"/>
      <c r="AH120" s="402"/>
      <c r="AI120" s="402"/>
      <c r="AJ120" s="402"/>
      <c r="AK120" s="402"/>
      <c r="AL120" s="402"/>
      <c r="AM120" s="402"/>
      <c r="AN120" s="402"/>
      <c r="AO120" s="402"/>
      <c r="AP120" s="402"/>
      <c r="AQ120" s="402"/>
      <c r="AR120" s="402"/>
      <c r="AS120" s="402"/>
      <c r="AT120" s="402"/>
      <c r="AU120" s="402"/>
      <c r="AV120" s="402"/>
      <c r="AW120" s="402"/>
      <c r="AX120" s="402"/>
    </row>
    <row r="121" spans="1:50" x14ac:dyDescent="0.2">
      <c r="A121" s="404" t="s">
        <v>270</v>
      </c>
      <c r="B121" s="405">
        <v>14856076</v>
      </c>
      <c r="C121" s="405">
        <v>14105931</v>
      </c>
      <c r="D121" s="405">
        <v>13211747</v>
      </c>
      <c r="E121" s="405">
        <v>447466</v>
      </c>
      <c r="F121" s="405">
        <v>257042</v>
      </c>
      <c r="G121" s="405">
        <v>60918</v>
      </c>
      <c r="H121" s="405">
        <v>12127</v>
      </c>
      <c r="I121" s="405">
        <v>14110</v>
      </c>
      <c r="J121" s="405">
        <v>15676501</v>
      </c>
      <c r="K121" s="405">
        <v>10990556</v>
      </c>
      <c r="L121" s="405">
        <v>9853209</v>
      </c>
      <c r="M121" s="405">
        <v>1556398</v>
      </c>
      <c r="N121" s="405">
        <v>2931692</v>
      </c>
      <c r="O121" s="405">
        <v>684414</v>
      </c>
      <c r="P121" s="405">
        <v>38602</v>
      </c>
      <c r="Q121" s="405">
        <v>42496</v>
      </c>
      <c r="R121" s="405">
        <v>-820425</v>
      </c>
      <c r="S121" s="405">
        <v>3115375</v>
      </c>
      <c r="T121" s="405">
        <v>3358538</v>
      </c>
      <c r="U121" s="405">
        <v>-1108932</v>
      </c>
      <c r="V121" s="405">
        <v>-2674650</v>
      </c>
      <c r="W121" s="405">
        <v>-623496</v>
      </c>
      <c r="X121" s="405">
        <v>-26475</v>
      </c>
      <c r="Y121" s="405">
        <v>-28386</v>
      </c>
      <c r="Z121" s="402"/>
      <c r="AA121" s="402"/>
      <c r="AB121" s="402"/>
      <c r="AC121" s="402"/>
      <c r="AD121" s="402"/>
      <c r="AE121" s="402"/>
      <c r="AF121" s="402"/>
      <c r="AG121" s="402"/>
      <c r="AH121" s="402"/>
      <c r="AI121" s="402"/>
      <c r="AJ121" s="402"/>
      <c r="AK121" s="402"/>
      <c r="AL121" s="402"/>
      <c r="AM121" s="402"/>
      <c r="AN121" s="402"/>
      <c r="AO121" s="402"/>
      <c r="AP121" s="402"/>
      <c r="AQ121" s="402"/>
      <c r="AR121" s="402"/>
      <c r="AS121" s="402"/>
      <c r="AT121" s="402"/>
      <c r="AU121" s="402"/>
      <c r="AV121" s="402"/>
      <c r="AW121" s="402"/>
      <c r="AX121" s="402"/>
    </row>
    <row r="122" spans="1:50" x14ac:dyDescent="0.2">
      <c r="A122" s="404" t="s">
        <v>271</v>
      </c>
      <c r="B122" s="405">
        <v>13230385</v>
      </c>
      <c r="C122" s="405">
        <v>12384076</v>
      </c>
      <c r="D122" s="405">
        <v>11572516</v>
      </c>
      <c r="E122" s="405">
        <v>472060</v>
      </c>
      <c r="F122" s="405">
        <v>306993</v>
      </c>
      <c r="G122" s="405">
        <v>65136</v>
      </c>
      <c r="H122" s="405">
        <v>12023</v>
      </c>
      <c r="I122" s="405">
        <v>29260</v>
      </c>
      <c r="J122" s="405">
        <v>14397931</v>
      </c>
      <c r="K122" s="405">
        <v>9911610</v>
      </c>
      <c r="L122" s="405">
        <v>8872171</v>
      </c>
      <c r="M122" s="405">
        <v>1496245</v>
      </c>
      <c r="N122" s="405">
        <v>2770944</v>
      </c>
      <c r="O122" s="405">
        <v>683931</v>
      </c>
      <c r="P122" s="405">
        <v>29647</v>
      </c>
      <c r="Q122" s="405">
        <v>56120</v>
      </c>
      <c r="R122" s="405">
        <v>-1167546</v>
      </c>
      <c r="S122" s="405">
        <v>2472466</v>
      </c>
      <c r="T122" s="405">
        <v>2700345</v>
      </c>
      <c r="U122" s="405">
        <v>-1024185</v>
      </c>
      <c r="V122" s="405">
        <v>-2463951</v>
      </c>
      <c r="W122" s="405">
        <v>-618795</v>
      </c>
      <c r="X122" s="405">
        <v>-17624</v>
      </c>
      <c r="Y122" s="405">
        <v>-26860</v>
      </c>
      <c r="Z122" s="402"/>
      <c r="AA122" s="402"/>
      <c r="AB122" s="402"/>
      <c r="AC122" s="402"/>
      <c r="AD122" s="402"/>
      <c r="AE122" s="402"/>
      <c r="AF122" s="402"/>
      <c r="AG122" s="402"/>
      <c r="AH122" s="402"/>
      <c r="AI122" s="402"/>
      <c r="AJ122" s="402"/>
      <c r="AK122" s="402"/>
      <c r="AL122" s="402"/>
      <c r="AM122" s="402"/>
      <c r="AN122" s="402"/>
      <c r="AO122" s="402"/>
      <c r="AP122" s="402"/>
      <c r="AQ122" s="402"/>
      <c r="AR122" s="402"/>
      <c r="AS122" s="402"/>
      <c r="AT122" s="402"/>
      <c r="AU122" s="402"/>
      <c r="AV122" s="402"/>
      <c r="AW122" s="402"/>
      <c r="AX122" s="402"/>
    </row>
    <row r="123" spans="1:50" x14ac:dyDescent="0.2">
      <c r="A123" s="404" t="s">
        <v>272</v>
      </c>
      <c r="B123" s="405">
        <v>13434619</v>
      </c>
      <c r="C123" s="405">
        <v>12545228</v>
      </c>
      <c r="D123" s="405">
        <v>11783667</v>
      </c>
      <c r="E123" s="405">
        <v>513316</v>
      </c>
      <c r="F123" s="405">
        <v>314288</v>
      </c>
      <c r="G123" s="405">
        <v>78535</v>
      </c>
      <c r="H123" s="405">
        <v>20047</v>
      </c>
      <c r="I123" s="405">
        <v>13888</v>
      </c>
      <c r="J123" s="405">
        <v>14580248</v>
      </c>
      <c r="K123" s="405">
        <v>10127594</v>
      </c>
      <c r="L123" s="405">
        <v>8935289</v>
      </c>
      <c r="M123" s="405">
        <v>1478204</v>
      </c>
      <c r="N123" s="405">
        <v>2759592</v>
      </c>
      <c r="O123" s="405">
        <v>660991</v>
      </c>
      <c r="P123" s="405">
        <v>27507</v>
      </c>
      <c r="Q123" s="405">
        <v>67583</v>
      </c>
      <c r="R123" s="405">
        <v>-1145629</v>
      </c>
      <c r="S123" s="405">
        <v>2417634</v>
      </c>
      <c r="T123" s="405">
        <v>2848378</v>
      </c>
      <c r="U123" s="405">
        <v>-964888</v>
      </c>
      <c r="V123" s="405">
        <v>-2445304</v>
      </c>
      <c r="W123" s="405">
        <v>-582456</v>
      </c>
      <c r="X123" s="405">
        <v>-7460</v>
      </c>
      <c r="Y123" s="405">
        <v>-53695</v>
      </c>
      <c r="Z123" s="402"/>
      <c r="AA123" s="402"/>
      <c r="AB123" s="402"/>
      <c r="AC123" s="402"/>
      <c r="AD123" s="402"/>
      <c r="AE123" s="402"/>
      <c r="AF123" s="402"/>
      <c r="AG123" s="402"/>
      <c r="AH123" s="402"/>
      <c r="AI123" s="402"/>
      <c r="AJ123" s="402"/>
      <c r="AK123" s="402"/>
      <c r="AL123" s="402"/>
      <c r="AM123" s="402"/>
      <c r="AN123" s="402"/>
      <c r="AO123" s="402"/>
      <c r="AP123" s="402"/>
      <c r="AQ123" s="402"/>
      <c r="AR123" s="402"/>
      <c r="AS123" s="402"/>
      <c r="AT123" s="402"/>
      <c r="AU123" s="402"/>
      <c r="AV123" s="402"/>
      <c r="AW123" s="402"/>
      <c r="AX123" s="402"/>
    </row>
    <row r="124" spans="1:50" x14ac:dyDescent="0.2">
      <c r="A124" s="404" t="s">
        <v>172</v>
      </c>
      <c r="B124" s="405">
        <v>12613632</v>
      </c>
      <c r="C124" s="405">
        <v>11744278</v>
      </c>
      <c r="D124" s="405">
        <v>10950990</v>
      </c>
      <c r="E124" s="405">
        <v>510003</v>
      </c>
      <c r="F124" s="405">
        <v>317478</v>
      </c>
      <c r="G124" s="405">
        <v>76900</v>
      </c>
      <c r="H124" s="405">
        <v>3788</v>
      </c>
      <c r="I124" s="405">
        <v>12503</v>
      </c>
      <c r="J124" s="405">
        <v>12622254</v>
      </c>
      <c r="K124" s="405">
        <v>8691086</v>
      </c>
      <c r="L124" s="405">
        <v>7757894</v>
      </c>
      <c r="M124" s="405">
        <v>1451488</v>
      </c>
      <c r="N124" s="405">
        <v>2333145</v>
      </c>
      <c r="O124" s="405">
        <v>566436</v>
      </c>
      <c r="P124" s="405">
        <v>19525</v>
      </c>
      <c r="Q124" s="405">
        <v>54721</v>
      </c>
      <c r="R124" s="405">
        <v>-8622</v>
      </c>
      <c r="S124" s="405">
        <v>3053192</v>
      </c>
      <c r="T124" s="405">
        <v>3193096</v>
      </c>
      <c r="U124" s="405">
        <v>-941485</v>
      </c>
      <c r="V124" s="405">
        <v>-2015667</v>
      </c>
      <c r="W124" s="405">
        <v>-489536</v>
      </c>
      <c r="X124" s="405">
        <v>-15737</v>
      </c>
      <c r="Y124" s="405">
        <v>-42218</v>
      </c>
      <c r="Z124" s="402"/>
      <c r="AA124" s="402"/>
      <c r="AB124" s="402"/>
      <c r="AC124" s="402"/>
      <c r="AD124" s="402"/>
      <c r="AE124" s="402"/>
      <c r="AF124" s="402"/>
      <c r="AG124" s="402"/>
      <c r="AH124" s="402"/>
      <c r="AI124" s="402"/>
      <c r="AJ124" s="402"/>
      <c r="AK124" s="402"/>
      <c r="AL124" s="402"/>
      <c r="AM124" s="402"/>
      <c r="AN124" s="402"/>
      <c r="AO124" s="402"/>
      <c r="AP124" s="402"/>
      <c r="AQ124" s="402"/>
      <c r="AR124" s="402"/>
      <c r="AS124" s="402"/>
      <c r="AT124" s="402"/>
      <c r="AU124" s="402"/>
      <c r="AV124" s="402"/>
      <c r="AW124" s="402"/>
      <c r="AX124" s="402"/>
    </row>
    <row r="125" spans="1:50" x14ac:dyDescent="0.2">
      <c r="A125" s="404" t="s">
        <v>173</v>
      </c>
      <c r="B125" s="405">
        <v>12867156</v>
      </c>
      <c r="C125" s="405">
        <v>11978042</v>
      </c>
      <c r="D125" s="405">
        <v>11129806</v>
      </c>
      <c r="E125" s="405">
        <v>524158</v>
      </c>
      <c r="F125" s="405">
        <v>316994</v>
      </c>
      <c r="G125" s="405">
        <v>70558</v>
      </c>
      <c r="H125" s="405">
        <v>17197</v>
      </c>
      <c r="I125" s="405">
        <v>8712</v>
      </c>
      <c r="J125" s="405">
        <v>12581877</v>
      </c>
      <c r="K125" s="405">
        <v>9010965</v>
      </c>
      <c r="L125" s="405">
        <v>8162930</v>
      </c>
      <c r="M125" s="405">
        <v>1266892</v>
      </c>
      <c r="N125" s="405">
        <v>2129264</v>
      </c>
      <c r="O125" s="405">
        <v>591992</v>
      </c>
      <c r="P125" s="405">
        <v>29424</v>
      </c>
      <c r="Q125" s="405">
        <v>50429</v>
      </c>
      <c r="R125" s="405">
        <v>285279</v>
      </c>
      <c r="S125" s="405">
        <v>2967077</v>
      </c>
      <c r="T125" s="405">
        <v>2966876</v>
      </c>
      <c r="U125" s="405">
        <v>-742734</v>
      </c>
      <c r="V125" s="405">
        <v>-1812270</v>
      </c>
      <c r="W125" s="405">
        <v>-521434</v>
      </c>
      <c r="X125" s="405">
        <v>-12227</v>
      </c>
      <c r="Y125" s="405">
        <v>-41717</v>
      </c>
      <c r="Z125" s="402"/>
      <c r="AA125" s="402"/>
      <c r="AB125" s="402"/>
      <c r="AC125" s="402"/>
      <c r="AD125" s="402"/>
      <c r="AE125" s="402"/>
      <c r="AF125" s="402"/>
      <c r="AG125" s="402"/>
      <c r="AH125" s="402"/>
      <c r="AI125" s="402"/>
      <c r="AJ125" s="402"/>
      <c r="AK125" s="402"/>
      <c r="AL125" s="402"/>
      <c r="AM125" s="402"/>
      <c r="AN125" s="402"/>
      <c r="AO125" s="402"/>
      <c r="AP125" s="402"/>
      <c r="AQ125" s="402"/>
      <c r="AR125" s="402"/>
      <c r="AS125" s="402"/>
      <c r="AT125" s="402"/>
      <c r="AU125" s="402"/>
      <c r="AV125" s="402"/>
      <c r="AW125" s="402"/>
      <c r="AX125" s="402"/>
    </row>
    <row r="126" spans="1:50" x14ac:dyDescent="0.2">
      <c r="A126" s="404" t="s">
        <v>174</v>
      </c>
      <c r="B126" s="405">
        <v>13570706</v>
      </c>
      <c r="C126" s="405">
        <v>12671468</v>
      </c>
      <c r="D126" s="405">
        <v>11790527</v>
      </c>
      <c r="E126" s="405">
        <v>490191</v>
      </c>
      <c r="F126" s="405">
        <v>357272</v>
      </c>
      <c r="G126" s="405">
        <v>130602</v>
      </c>
      <c r="H126" s="405">
        <v>10381</v>
      </c>
      <c r="I126" s="405">
        <v>16677</v>
      </c>
      <c r="J126" s="405">
        <v>13985278</v>
      </c>
      <c r="K126" s="405">
        <v>9871979</v>
      </c>
      <c r="L126" s="405">
        <v>8965128</v>
      </c>
      <c r="M126" s="405">
        <v>1568948</v>
      </c>
      <c r="N126" s="405">
        <v>2345063</v>
      </c>
      <c r="O126" s="405">
        <v>537883</v>
      </c>
      <c r="P126" s="405">
        <v>26595</v>
      </c>
      <c r="Q126" s="405">
        <v>45346</v>
      </c>
      <c r="R126" s="405">
        <v>-414572</v>
      </c>
      <c r="S126" s="405">
        <v>2799489</v>
      </c>
      <c r="T126" s="405">
        <v>2825399</v>
      </c>
      <c r="U126" s="405">
        <v>-1078757</v>
      </c>
      <c r="V126" s="405">
        <v>-1987791</v>
      </c>
      <c r="W126" s="405">
        <v>-407281</v>
      </c>
      <c r="X126" s="405">
        <v>-16214</v>
      </c>
      <c r="Y126" s="405">
        <v>-28669</v>
      </c>
      <c r="Z126" s="402"/>
      <c r="AA126" s="402"/>
      <c r="AB126" s="402"/>
      <c r="AC126" s="402"/>
      <c r="AD126" s="402"/>
      <c r="AE126" s="402"/>
      <c r="AF126" s="402"/>
      <c r="AG126" s="402"/>
      <c r="AH126" s="402"/>
      <c r="AI126" s="402"/>
      <c r="AJ126" s="402"/>
      <c r="AK126" s="402"/>
      <c r="AL126" s="402"/>
      <c r="AM126" s="402"/>
      <c r="AN126" s="402"/>
      <c r="AO126" s="402"/>
      <c r="AP126" s="402"/>
      <c r="AQ126" s="402"/>
      <c r="AR126" s="402"/>
      <c r="AS126" s="402"/>
      <c r="AT126" s="402"/>
      <c r="AU126" s="402"/>
      <c r="AV126" s="402"/>
      <c r="AW126" s="402"/>
      <c r="AX126" s="402"/>
    </row>
    <row r="127" spans="1:50" x14ac:dyDescent="0.2">
      <c r="A127" s="404" t="s">
        <v>175</v>
      </c>
      <c r="B127" s="405">
        <v>13563240</v>
      </c>
      <c r="C127" s="405">
        <v>12733732</v>
      </c>
      <c r="D127" s="405">
        <v>11953376</v>
      </c>
      <c r="E127" s="405">
        <v>495765</v>
      </c>
      <c r="F127" s="405">
        <v>290226</v>
      </c>
      <c r="G127" s="405">
        <v>77221</v>
      </c>
      <c r="H127" s="405">
        <v>9304</v>
      </c>
      <c r="I127" s="405">
        <v>11565</v>
      </c>
      <c r="J127" s="405">
        <v>14369374</v>
      </c>
      <c r="K127" s="405">
        <v>10025933</v>
      </c>
      <c r="L127" s="405">
        <v>9033962</v>
      </c>
      <c r="M127" s="405">
        <v>1596668</v>
      </c>
      <c r="N127" s="405">
        <v>2503976</v>
      </c>
      <c r="O127" s="405">
        <v>684383</v>
      </c>
      <c r="P127" s="405">
        <v>40579</v>
      </c>
      <c r="Q127" s="405">
        <v>59394</v>
      </c>
      <c r="R127" s="405">
        <v>-806134</v>
      </c>
      <c r="S127" s="405">
        <v>2707799</v>
      </c>
      <c r="T127" s="405">
        <v>2919414</v>
      </c>
      <c r="U127" s="405">
        <v>-1100903</v>
      </c>
      <c r="V127" s="405">
        <v>-2213750</v>
      </c>
      <c r="W127" s="405">
        <v>-607162</v>
      </c>
      <c r="X127" s="405">
        <v>-31275</v>
      </c>
      <c r="Y127" s="405">
        <v>-47829</v>
      </c>
      <c r="Z127" s="402"/>
      <c r="AA127" s="402"/>
      <c r="AB127" s="402"/>
      <c r="AC127" s="402"/>
      <c r="AD127" s="402"/>
      <c r="AE127" s="402"/>
      <c r="AF127" s="402"/>
      <c r="AG127" s="402"/>
      <c r="AH127" s="402"/>
      <c r="AI127" s="402"/>
      <c r="AJ127" s="402"/>
      <c r="AK127" s="402"/>
      <c r="AL127" s="402"/>
      <c r="AM127" s="402"/>
      <c r="AN127" s="402"/>
      <c r="AO127" s="402"/>
      <c r="AP127" s="402"/>
      <c r="AQ127" s="402"/>
      <c r="AR127" s="402"/>
      <c r="AS127" s="402"/>
      <c r="AT127" s="402"/>
      <c r="AU127" s="402"/>
      <c r="AV127" s="402"/>
      <c r="AW127" s="402"/>
      <c r="AX127" s="402"/>
    </row>
    <row r="128" spans="1:50" x14ac:dyDescent="0.2">
      <c r="A128" s="404" t="s">
        <v>176</v>
      </c>
      <c r="B128" s="405">
        <v>13153418</v>
      </c>
      <c r="C128" s="405">
        <v>12309708</v>
      </c>
      <c r="D128" s="405">
        <v>11524251</v>
      </c>
      <c r="E128" s="405">
        <v>546815</v>
      </c>
      <c r="F128" s="405">
        <v>211402</v>
      </c>
      <c r="G128" s="405">
        <v>66428</v>
      </c>
      <c r="H128" s="405">
        <v>31058</v>
      </c>
      <c r="I128" s="405">
        <v>31236</v>
      </c>
      <c r="J128" s="405">
        <v>13674733</v>
      </c>
      <c r="K128" s="405">
        <v>9408281</v>
      </c>
      <c r="L128" s="405">
        <v>8442945</v>
      </c>
      <c r="M128" s="405">
        <v>1542155</v>
      </c>
      <c r="N128" s="405">
        <v>2510785</v>
      </c>
      <c r="O128" s="405">
        <v>704164</v>
      </c>
      <c r="P128" s="405">
        <v>31337</v>
      </c>
      <c r="Q128" s="405">
        <v>62695</v>
      </c>
      <c r="R128" s="405">
        <v>-521315</v>
      </c>
      <c r="S128" s="405">
        <v>2901427</v>
      </c>
      <c r="T128" s="405">
        <v>3081306</v>
      </c>
      <c r="U128" s="405">
        <v>-995340</v>
      </c>
      <c r="V128" s="405">
        <v>-2299383</v>
      </c>
      <c r="W128" s="405">
        <v>-637736</v>
      </c>
      <c r="X128" s="405">
        <v>-279</v>
      </c>
      <c r="Y128" s="405">
        <v>-31459</v>
      </c>
      <c r="Z128" s="402"/>
      <c r="AA128" s="402"/>
      <c r="AB128" s="402"/>
      <c r="AC128" s="402"/>
      <c r="AD128" s="402"/>
      <c r="AE128" s="402"/>
      <c r="AF128" s="402"/>
      <c r="AG128" s="402"/>
      <c r="AH128" s="402"/>
      <c r="AI128" s="402"/>
      <c r="AJ128" s="402"/>
      <c r="AK128" s="402"/>
      <c r="AL128" s="402"/>
      <c r="AM128" s="402"/>
      <c r="AN128" s="402"/>
      <c r="AO128" s="402"/>
      <c r="AP128" s="402"/>
      <c r="AQ128" s="402"/>
      <c r="AR128" s="402"/>
      <c r="AS128" s="402"/>
      <c r="AT128" s="402"/>
      <c r="AU128" s="402"/>
      <c r="AV128" s="402"/>
      <c r="AW128" s="402"/>
      <c r="AX128" s="402"/>
    </row>
    <row r="129" spans="1:50" x14ac:dyDescent="0.2">
      <c r="A129" s="404" t="s">
        <v>177</v>
      </c>
      <c r="B129" s="405">
        <v>13527896</v>
      </c>
      <c r="C129" s="405">
        <v>12610818</v>
      </c>
      <c r="D129" s="405">
        <v>11817746</v>
      </c>
      <c r="E129" s="405">
        <v>547308</v>
      </c>
      <c r="F129" s="405">
        <v>323109</v>
      </c>
      <c r="G129" s="405">
        <v>65235</v>
      </c>
      <c r="H129" s="405">
        <v>19660</v>
      </c>
      <c r="I129" s="405">
        <v>11880</v>
      </c>
      <c r="J129" s="405">
        <v>13847023</v>
      </c>
      <c r="K129" s="405">
        <v>9588747</v>
      </c>
      <c r="L129" s="405">
        <v>8552740</v>
      </c>
      <c r="M129" s="405">
        <v>1564123</v>
      </c>
      <c r="N129" s="405">
        <v>2487028</v>
      </c>
      <c r="O129" s="405">
        <v>715953</v>
      </c>
      <c r="P129" s="405">
        <v>38371</v>
      </c>
      <c r="Q129" s="405">
        <v>54813</v>
      </c>
      <c r="R129" s="405">
        <v>-319127</v>
      </c>
      <c r="S129" s="405">
        <v>3022071</v>
      </c>
      <c r="T129" s="405">
        <v>3265006</v>
      </c>
      <c r="U129" s="405">
        <v>-1016815</v>
      </c>
      <c r="V129" s="405">
        <v>-2163919</v>
      </c>
      <c r="W129" s="405">
        <v>-650718</v>
      </c>
      <c r="X129" s="405">
        <v>-18711</v>
      </c>
      <c r="Y129" s="405">
        <v>-42933</v>
      </c>
      <c r="Z129" s="402"/>
      <c r="AA129" s="402"/>
      <c r="AB129" s="402"/>
      <c r="AC129" s="402"/>
      <c r="AD129" s="402"/>
      <c r="AE129" s="402"/>
      <c r="AF129" s="402"/>
      <c r="AG129" s="402"/>
      <c r="AH129" s="402"/>
      <c r="AI129" s="402"/>
      <c r="AJ129" s="402"/>
      <c r="AK129" s="402"/>
      <c r="AL129" s="402"/>
      <c r="AM129" s="402"/>
      <c r="AN129" s="402"/>
      <c r="AO129" s="402"/>
      <c r="AP129" s="402"/>
      <c r="AQ129" s="402"/>
      <c r="AR129" s="402"/>
      <c r="AS129" s="402"/>
      <c r="AT129" s="402"/>
      <c r="AU129" s="402"/>
      <c r="AV129" s="402"/>
      <c r="AW129" s="402"/>
      <c r="AX129" s="402"/>
    </row>
    <row r="130" spans="1:50" x14ac:dyDescent="0.2">
      <c r="A130" s="404" t="s">
        <v>178</v>
      </c>
      <c r="B130" s="405">
        <v>13740277</v>
      </c>
      <c r="C130" s="405">
        <v>12823427</v>
      </c>
      <c r="D130" s="405">
        <v>12017805</v>
      </c>
      <c r="E130" s="405">
        <v>548356</v>
      </c>
      <c r="F130" s="405">
        <v>307999</v>
      </c>
      <c r="G130" s="405">
        <v>78660</v>
      </c>
      <c r="H130" s="405">
        <v>29990</v>
      </c>
      <c r="I130" s="405">
        <v>16286</v>
      </c>
      <c r="J130" s="405">
        <v>14424284</v>
      </c>
      <c r="K130" s="405">
        <v>9804571</v>
      </c>
      <c r="L130" s="405">
        <v>8786413</v>
      </c>
      <c r="M130" s="405">
        <v>1691067</v>
      </c>
      <c r="N130" s="405">
        <v>2698685</v>
      </c>
      <c r="O130" s="405">
        <v>854486</v>
      </c>
      <c r="P130" s="405">
        <v>34395</v>
      </c>
      <c r="Q130" s="405">
        <v>64163</v>
      </c>
      <c r="R130" s="405">
        <v>-684007</v>
      </c>
      <c r="S130" s="405">
        <v>3018856</v>
      </c>
      <c r="T130" s="405">
        <v>3231392</v>
      </c>
      <c r="U130" s="405">
        <v>-1142711</v>
      </c>
      <c r="V130" s="405">
        <v>-2390686</v>
      </c>
      <c r="W130" s="405">
        <v>-775826</v>
      </c>
      <c r="X130" s="405">
        <v>-4405</v>
      </c>
      <c r="Y130" s="405">
        <v>-47877</v>
      </c>
      <c r="Z130" s="402"/>
      <c r="AA130" s="402"/>
      <c r="AB130" s="402"/>
      <c r="AC130" s="402"/>
      <c r="AD130" s="402"/>
      <c r="AE130" s="402"/>
      <c r="AF130" s="402"/>
      <c r="AG130" s="402"/>
      <c r="AH130" s="402"/>
      <c r="AI130" s="402"/>
      <c r="AJ130" s="402"/>
      <c r="AK130" s="402"/>
      <c r="AL130" s="402"/>
      <c r="AM130" s="402"/>
      <c r="AN130" s="402"/>
      <c r="AO130" s="402"/>
      <c r="AP130" s="402"/>
      <c r="AQ130" s="402"/>
      <c r="AR130" s="402"/>
      <c r="AS130" s="402"/>
      <c r="AT130" s="402"/>
      <c r="AU130" s="402"/>
      <c r="AV130" s="402"/>
      <c r="AW130" s="402"/>
      <c r="AX130" s="402"/>
    </row>
    <row r="131" spans="1:50" x14ac:dyDescent="0.2">
      <c r="A131" s="404" t="s">
        <v>179</v>
      </c>
      <c r="B131" s="405">
        <v>13427713</v>
      </c>
      <c r="C131" s="405">
        <v>12615546</v>
      </c>
      <c r="D131" s="405">
        <v>11868775</v>
      </c>
      <c r="E131" s="405">
        <v>488505</v>
      </c>
      <c r="F131" s="405">
        <v>282992</v>
      </c>
      <c r="G131" s="405">
        <v>69642</v>
      </c>
      <c r="H131" s="405">
        <v>12578</v>
      </c>
      <c r="I131" s="405">
        <v>10675</v>
      </c>
      <c r="J131" s="405">
        <v>13816848</v>
      </c>
      <c r="K131" s="405">
        <v>9458820</v>
      </c>
      <c r="L131" s="405">
        <v>8508554</v>
      </c>
      <c r="M131" s="405">
        <v>1596833</v>
      </c>
      <c r="N131" s="405">
        <v>2572247</v>
      </c>
      <c r="O131" s="405">
        <v>728370</v>
      </c>
      <c r="P131" s="405">
        <v>28428</v>
      </c>
      <c r="Q131" s="405">
        <v>48862</v>
      </c>
      <c r="R131" s="405">
        <v>-389135</v>
      </c>
      <c r="S131" s="405">
        <v>3156726</v>
      </c>
      <c r="T131" s="405">
        <v>3360221</v>
      </c>
      <c r="U131" s="405">
        <v>-1108328</v>
      </c>
      <c r="V131" s="405">
        <v>-2289255</v>
      </c>
      <c r="W131" s="405">
        <v>-658728</v>
      </c>
      <c r="X131" s="405">
        <v>-15850</v>
      </c>
      <c r="Y131" s="405">
        <v>-38187</v>
      </c>
      <c r="Z131" s="402"/>
      <c r="AA131" s="402"/>
      <c r="AB131" s="402"/>
      <c r="AC131" s="402"/>
      <c r="AD131" s="402"/>
      <c r="AE131" s="402"/>
      <c r="AF131" s="402"/>
      <c r="AG131" s="402"/>
      <c r="AH131" s="402"/>
      <c r="AI131" s="402"/>
      <c r="AJ131" s="402"/>
      <c r="AK131" s="402"/>
      <c r="AL131" s="402"/>
      <c r="AM131" s="402"/>
      <c r="AN131" s="402"/>
      <c r="AO131" s="402"/>
      <c r="AP131" s="402"/>
      <c r="AQ131" s="402"/>
      <c r="AR131" s="402"/>
      <c r="AS131" s="402"/>
      <c r="AT131" s="402"/>
      <c r="AU131" s="402"/>
      <c r="AV131" s="402"/>
      <c r="AW131" s="402"/>
      <c r="AX131" s="402"/>
    </row>
    <row r="132" spans="1:50" x14ac:dyDescent="0.2">
      <c r="A132" s="404" t="s">
        <v>180</v>
      </c>
      <c r="B132" s="405">
        <v>14375051</v>
      </c>
      <c r="C132" s="405">
        <v>13463041</v>
      </c>
      <c r="D132" s="405">
        <v>12671343</v>
      </c>
      <c r="E132" s="405">
        <v>556924</v>
      </c>
      <c r="F132" s="405">
        <v>294254</v>
      </c>
      <c r="G132" s="405">
        <v>79538</v>
      </c>
      <c r="H132" s="405">
        <v>19528</v>
      </c>
      <c r="I132" s="405">
        <v>20564</v>
      </c>
      <c r="J132" s="405">
        <v>14730983</v>
      </c>
      <c r="K132" s="405">
        <v>10121279</v>
      </c>
      <c r="L132" s="405">
        <v>9060876</v>
      </c>
      <c r="M132" s="405">
        <v>1507390</v>
      </c>
      <c r="N132" s="405">
        <v>2891526</v>
      </c>
      <c r="O132" s="405">
        <v>885613</v>
      </c>
      <c r="P132" s="405">
        <v>33530</v>
      </c>
      <c r="Q132" s="405">
        <v>66741</v>
      </c>
      <c r="R132" s="405">
        <v>-355932</v>
      </c>
      <c r="S132" s="405">
        <v>3341762</v>
      </c>
      <c r="T132" s="405">
        <v>3610467</v>
      </c>
      <c r="U132" s="405">
        <v>-950466</v>
      </c>
      <c r="V132" s="405">
        <v>-2597272</v>
      </c>
      <c r="W132" s="405">
        <v>-806075</v>
      </c>
      <c r="X132" s="405">
        <v>-14002</v>
      </c>
      <c r="Y132" s="405">
        <v>-46177</v>
      </c>
      <c r="Z132" s="402"/>
      <c r="AA132" s="402"/>
      <c r="AB132" s="402"/>
      <c r="AC132" s="402"/>
      <c r="AD132" s="402"/>
      <c r="AE132" s="402"/>
      <c r="AF132" s="402"/>
      <c r="AG132" s="402"/>
      <c r="AH132" s="402"/>
      <c r="AI132" s="402"/>
      <c r="AJ132" s="402"/>
      <c r="AK132" s="402"/>
      <c r="AL132" s="402"/>
      <c r="AM132" s="402"/>
      <c r="AN132" s="402"/>
      <c r="AO132" s="402"/>
      <c r="AP132" s="402"/>
      <c r="AQ132" s="402"/>
      <c r="AR132" s="402"/>
      <c r="AS132" s="402"/>
      <c r="AT132" s="402"/>
      <c r="AU132" s="402"/>
      <c r="AV132" s="402"/>
      <c r="AW132" s="402"/>
      <c r="AX132" s="402"/>
    </row>
    <row r="133" spans="1:50" x14ac:dyDescent="0.2">
      <c r="A133" s="404" t="s">
        <v>181</v>
      </c>
      <c r="B133" s="405">
        <v>15128019</v>
      </c>
      <c r="C133" s="405">
        <v>14277070</v>
      </c>
      <c r="D133" s="405">
        <v>13283635</v>
      </c>
      <c r="E133" s="405">
        <v>553673</v>
      </c>
      <c r="F133" s="405">
        <v>246757</v>
      </c>
      <c r="G133" s="405">
        <v>86884</v>
      </c>
      <c r="H133" s="405">
        <v>8234</v>
      </c>
      <c r="I133" s="405">
        <v>26435</v>
      </c>
      <c r="J133" s="405">
        <v>15735472</v>
      </c>
      <c r="K133" s="405">
        <v>10604465</v>
      </c>
      <c r="L133" s="405">
        <v>9495625</v>
      </c>
      <c r="M133" s="405">
        <v>1680893</v>
      </c>
      <c r="N133" s="405">
        <v>3235965</v>
      </c>
      <c r="O133" s="405">
        <v>1091531</v>
      </c>
      <c r="P133" s="405">
        <v>30576</v>
      </c>
      <c r="Q133" s="405">
        <v>55360</v>
      </c>
      <c r="R133" s="405">
        <v>-607453</v>
      </c>
      <c r="S133" s="405">
        <v>3672605</v>
      </c>
      <c r="T133" s="405">
        <v>3788010</v>
      </c>
      <c r="U133" s="405">
        <v>-1127220</v>
      </c>
      <c r="V133" s="405">
        <v>-2989208</v>
      </c>
      <c r="W133" s="405">
        <v>-1004647</v>
      </c>
      <c r="X133" s="405">
        <v>-22342</v>
      </c>
      <c r="Y133" s="405">
        <v>-28925</v>
      </c>
      <c r="Z133" s="402"/>
      <c r="AA133" s="402"/>
      <c r="AB133" s="402"/>
      <c r="AC133" s="402"/>
      <c r="AD133" s="402"/>
      <c r="AE133" s="402"/>
      <c r="AF133" s="402"/>
      <c r="AG133" s="402"/>
      <c r="AH133" s="402"/>
      <c r="AI133" s="402"/>
      <c r="AJ133" s="402"/>
      <c r="AK133" s="402"/>
      <c r="AL133" s="402"/>
      <c r="AM133" s="402"/>
      <c r="AN133" s="402"/>
      <c r="AO133" s="402"/>
      <c r="AP133" s="402"/>
      <c r="AQ133" s="402"/>
      <c r="AR133" s="402"/>
      <c r="AS133" s="402"/>
      <c r="AT133" s="402"/>
      <c r="AU133" s="402"/>
      <c r="AV133" s="402"/>
      <c r="AW133" s="402"/>
      <c r="AX133" s="402"/>
    </row>
    <row r="134" spans="1:50" x14ac:dyDescent="0.2">
      <c r="A134" s="404" t="s">
        <v>182</v>
      </c>
      <c r="B134" s="405">
        <v>13760615</v>
      </c>
      <c r="C134" s="405">
        <v>13024951</v>
      </c>
      <c r="D134" s="405">
        <v>12170478</v>
      </c>
      <c r="E134" s="405">
        <v>454020</v>
      </c>
      <c r="F134" s="405">
        <v>236137</v>
      </c>
      <c r="G134" s="405">
        <v>73384</v>
      </c>
      <c r="H134" s="405">
        <v>9109</v>
      </c>
      <c r="I134" s="405">
        <v>20083</v>
      </c>
      <c r="J134" s="405">
        <v>14692799</v>
      </c>
      <c r="K134" s="405">
        <v>10037184</v>
      </c>
      <c r="L134" s="405">
        <v>8944437</v>
      </c>
      <c r="M134" s="405">
        <v>1500271</v>
      </c>
      <c r="N134" s="405">
        <v>2929984</v>
      </c>
      <c r="O134" s="405">
        <v>981053</v>
      </c>
      <c r="P134" s="405">
        <v>32071</v>
      </c>
      <c r="Q134" s="405">
        <v>65045</v>
      </c>
      <c r="R134" s="405">
        <v>-932184</v>
      </c>
      <c r="S134" s="405">
        <v>2987767</v>
      </c>
      <c r="T134" s="405">
        <v>3226041</v>
      </c>
      <c r="U134" s="405">
        <v>-1046251</v>
      </c>
      <c r="V134" s="405">
        <v>-2693847</v>
      </c>
      <c r="W134" s="405">
        <v>-907669</v>
      </c>
      <c r="X134" s="405">
        <v>-22962</v>
      </c>
      <c r="Y134" s="405">
        <v>-44962</v>
      </c>
      <c r="Z134" s="402"/>
      <c r="AA134" s="402"/>
      <c r="AB134" s="402"/>
      <c r="AC134" s="402"/>
      <c r="AD134" s="402"/>
      <c r="AE134" s="402"/>
      <c r="AF134" s="402"/>
      <c r="AG134" s="402"/>
      <c r="AH134" s="402"/>
      <c r="AI134" s="402"/>
      <c r="AJ134" s="402"/>
      <c r="AK134" s="402"/>
      <c r="AL134" s="402"/>
      <c r="AM134" s="402"/>
      <c r="AN134" s="402"/>
      <c r="AO134" s="402"/>
      <c r="AP134" s="402"/>
      <c r="AQ134" s="402"/>
      <c r="AR134" s="402"/>
      <c r="AS134" s="402"/>
      <c r="AT134" s="402"/>
      <c r="AU134" s="402"/>
      <c r="AV134" s="402"/>
      <c r="AW134" s="402"/>
      <c r="AX134" s="402"/>
    </row>
    <row r="135" spans="1:50" x14ac:dyDescent="0.2">
      <c r="A135" s="404" t="s">
        <v>183</v>
      </c>
      <c r="B135" s="405">
        <v>15038713</v>
      </c>
      <c r="C135" s="405">
        <v>13986457</v>
      </c>
      <c r="D135" s="405">
        <v>13114626</v>
      </c>
      <c r="E135" s="405">
        <v>506700</v>
      </c>
      <c r="F135" s="405">
        <v>498468</v>
      </c>
      <c r="G135" s="405">
        <v>99320</v>
      </c>
      <c r="H135" s="405">
        <v>7338</v>
      </c>
      <c r="I135" s="405">
        <v>24976</v>
      </c>
      <c r="J135" s="405">
        <v>16064919</v>
      </c>
      <c r="K135" s="405">
        <v>10861677</v>
      </c>
      <c r="L135" s="405">
        <v>9649181</v>
      </c>
      <c r="M135" s="405">
        <v>1720690</v>
      </c>
      <c r="N135" s="405">
        <v>3216118</v>
      </c>
      <c r="O135" s="405">
        <v>1058731</v>
      </c>
      <c r="P135" s="405">
        <v>46424</v>
      </c>
      <c r="Q135" s="405">
        <v>83589</v>
      </c>
      <c r="R135" s="405">
        <v>-1026206</v>
      </c>
      <c r="S135" s="405">
        <v>3124780</v>
      </c>
      <c r="T135" s="405">
        <v>3465445</v>
      </c>
      <c r="U135" s="405">
        <v>-1213990</v>
      </c>
      <c r="V135" s="405">
        <v>-2717650</v>
      </c>
      <c r="W135" s="405">
        <v>-959411</v>
      </c>
      <c r="X135" s="405">
        <v>-39086</v>
      </c>
      <c r="Y135" s="405">
        <v>-58613</v>
      </c>
      <c r="Z135" s="402"/>
      <c r="AA135" s="402"/>
      <c r="AB135" s="402"/>
      <c r="AC135" s="402"/>
      <c r="AD135" s="402"/>
      <c r="AE135" s="402"/>
      <c r="AF135" s="402"/>
      <c r="AG135" s="402"/>
      <c r="AH135" s="402"/>
      <c r="AI135" s="402"/>
      <c r="AJ135" s="402"/>
      <c r="AK135" s="402"/>
      <c r="AL135" s="402"/>
      <c r="AM135" s="402"/>
      <c r="AN135" s="402"/>
      <c r="AO135" s="402"/>
      <c r="AP135" s="402"/>
      <c r="AQ135" s="402"/>
      <c r="AR135" s="402"/>
      <c r="AS135" s="402"/>
      <c r="AT135" s="402"/>
      <c r="AU135" s="402"/>
      <c r="AV135" s="402"/>
      <c r="AW135" s="402"/>
      <c r="AX135" s="402"/>
    </row>
    <row r="136" spans="1:50" x14ac:dyDescent="0.2">
      <c r="A136" s="404" t="s">
        <v>184</v>
      </c>
      <c r="B136" s="405">
        <v>12710912</v>
      </c>
      <c r="C136" s="405">
        <v>11897151</v>
      </c>
      <c r="D136" s="405">
        <v>11075075</v>
      </c>
      <c r="E136" s="405">
        <v>460235</v>
      </c>
      <c r="F136" s="405">
        <v>313885</v>
      </c>
      <c r="G136" s="405">
        <v>91396</v>
      </c>
      <c r="H136" s="405">
        <v>7994</v>
      </c>
      <c r="I136" s="405">
        <v>14049</v>
      </c>
      <c r="J136" s="405">
        <v>12872078</v>
      </c>
      <c r="K136" s="405">
        <v>8647513</v>
      </c>
      <c r="L136" s="405">
        <v>7779743</v>
      </c>
      <c r="M136" s="405">
        <v>1460938</v>
      </c>
      <c r="N136" s="405">
        <v>2594329</v>
      </c>
      <c r="O136" s="405">
        <v>838054</v>
      </c>
      <c r="P136" s="405">
        <v>24073</v>
      </c>
      <c r="Q136" s="405">
        <v>55616</v>
      </c>
      <c r="R136" s="405">
        <v>-161166</v>
      </c>
      <c r="S136" s="405">
        <v>3249638</v>
      </c>
      <c r="T136" s="405">
        <v>3295332</v>
      </c>
      <c r="U136" s="405">
        <v>-1000703</v>
      </c>
      <c r="V136" s="405">
        <v>-2280444</v>
      </c>
      <c r="W136" s="405">
        <v>-746658</v>
      </c>
      <c r="X136" s="405">
        <v>-16079</v>
      </c>
      <c r="Y136" s="405">
        <v>-41567</v>
      </c>
      <c r="Z136" s="402"/>
      <c r="AA136" s="402"/>
      <c r="AB136" s="402"/>
      <c r="AC136" s="402"/>
      <c r="AD136" s="402"/>
      <c r="AE136" s="402"/>
      <c r="AF136" s="402"/>
      <c r="AG136" s="402"/>
      <c r="AH136" s="402"/>
      <c r="AI136" s="402"/>
      <c r="AJ136" s="402"/>
      <c r="AK136" s="402"/>
      <c r="AL136" s="402"/>
      <c r="AM136" s="402"/>
      <c r="AN136" s="402"/>
      <c r="AO136" s="402"/>
      <c r="AP136" s="402"/>
      <c r="AQ136" s="402"/>
      <c r="AR136" s="402"/>
      <c r="AS136" s="402"/>
      <c r="AT136" s="402"/>
      <c r="AU136" s="402"/>
      <c r="AV136" s="402"/>
      <c r="AW136" s="402"/>
      <c r="AX136" s="402"/>
    </row>
    <row r="137" spans="1:50" x14ac:dyDescent="0.2">
      <c r="A137" s="404" t="s">
        <v>185</v>
      </c>
      <c r="B137" s="405">
        <v>13864283</v>
      </c>
      <c r="C137" s="405">
        <v>13065665</v>
      </c>
      <c r="D137" s="405">
        <v>12264296</v>
      </c>
      <c r="E137" s="405">
        <v>453825</v>
      </c>
      <c r="F137" s="405">
        <v>297607</v>
      </c>
      <c r="G137" s="405">
        <v>66879</v>
      </c>
      <c r="H137" s="405">
        <v>6525</v>
      </c>
      <c r="I137" s="405">
        <v>23253</v>
      </c>
      <c r="J137" s="405">
        <v>14075671</v>
      </c>
      <c r="K137" s="405">
        <v>9539015</v>
      </c>
      <c r="L137" s="405">
        <v>8532904</v>
      </c>
      <c r="M137" s="405">
        <v>1502333</v>
      </c>
      <c r="N137" s="405">
        <v>2851059</v>
      </c>
      <c r="O137" s="405">
        <v>865971</v>
      </c>
      <c r="P137" s="405">
        <v>20755</v>
      </c>
      <c r="Q137" s="405">
        <v>39278</v>
      </c>
      <c r="R137" s="405">
        <v>-211388</v>
      </c>
      <c r="S137" s="405">
        <v>3526650</v>
      </c>
      <c r="T137" s="405">
        <v>3731392</v>
      </c>
      <c r="U137" s="405">
        <v>-1048508</v>
      </c>
      <c r="V137" s="405">
        <v>-2553452</v>
      </c>
      <c r="W137" s="405">
        <v>-799092</v>
      </c>
      <c r="X137" s="405">
        <v>-14230</v>
      </c>
      <c r="Y137" s="405">
        <v>-16025</v>
      </c>
      <c r="Z137" s="402"/>
      <c r="AA137" s="402"/>
      <c r="AB137" s="402"/>
      <c r="AC137" s="402"/>
      <c r="AD137" s="402"/>
      <c r="AE137" s="402"/>
      <c r="AF137" s="402"/>
      <c r="AG137" s="402"/>
      <c r="AH137" s="402"/>
      <c r="AI137" s="402"/>
      <c r="AJ137" s="402"/>
      <c r="AK137" s="402"/>
      <c r="AL137" s="402"/>
      <c r="AM137" s="402"/>
      <c r="AN137" s="402"/>
      <c r="AO137" s="402"/>
      <c r="AP137" s="402"/>
      <c r="AQ137" s="402"/>
      <c r="AR137" s="402"/>
      <c r="AS137" s="402"/>
      <c r="AT137" s="402"/>
      <c r="AU137" s="402"/>
      <c r="AV137" s="402"/>
      <c r="AW137" s="402"/>
      <c r="AX137" s="402"/>
    </row>
    <row r="138" spans="1:50" x14ac:dyDescent="0.2">
      <c r="A138" s="404" t="s">
        <v>186</v>
      </c>
      <c r="B138" s="405">
        <v>16617819</v>
      </c>
      <c r="C138" s="405">
        <v>15629301</v>
      </c>
      <c r="D138" s="405">
        <v>14669912</v>
      </c>
      <c r="E138" s="405">
        <v>593724</v>
      </c>
      <c r="F138" s="405">
        <v>345802</v>
      </c>
      <c r="G138" s="405">
        <v>102970</v>
      </c>
      <c r="H138" s="405">
        <v>10342</v>
      </c>
      <c r="I138" s="405">
        <v>19594</v>
      </c>
      <c r="J138" s="405">
        <v>16769149</v>
      </c>
      <c r="K138" s="405">
        <v>11341518</v>
      </c>
      <c r="L138" s="405">
        <v>10095595</v>
      </c>
      <c r="M138" s="405">
        <v>1779168</v>
      </c>
      <c r="N138" s="405">
        <v>3413785</v>
      </c>
      <c r="O138" s="405">
        <v>1227717</v>
      </c>
      <c r="P138" s="405">
        <v>38926</v>
      </c>
      <c r="Q138" s="405">
        <v>65978</v>
      </c>
      <c r="R138" s="405">
        <v>-151330</v>
      </c>
      <c r="S138" s="405">
        <v>4287783</v>
      </c>
      <c r="T138" s="405">
        <v>4574317</v>
      </c>
      <c r="U138" s="405">
        <v>-1185444</v>
      </c>
      <c r="V138" s="405">
        <v>-3067983</v>
      </c>
      <c r="W138" s="405">
        <v>-1124747</v>
      </c>
      <c r="X138" s="405">
        <v>-28584</v>
      </c>
      <c r="Y138" s="405">
        <v>-46384</v>
      </c>
      <c r="Z138" s="402"/>
      <c r="AA138" s="402"/>
      <c r="AB138" s="402"/>
      <c r="AC138" s="402"/>
      <c r="AD138" s="402"/>
      <c r="AE138" s="402"/>
      <c r="AF138" s="402"/>
      <c r="AG138" s="402"/>
      <c r="AH138" s="402"/>
      <c r="AI138" s="402"/>
      <c r="AJ138" s="402"/>
      <c r="AK138" s="402"/>
      <c r="AL138" s="402"/>
      <c r="AM138" s="402"/>
      <c r="AN138" s="402"/>
      <c r="AO138" s="402"/>
      <c r="AP138" s="402"/>
      <c r="AQ138" s="402"/>
      <c r="AR138" s="402"/>
      <c r="AS138" s="402"/>
      <c r="AT138" s="402"/>
      <c r="AU138" s="402"/>
      <c r="AV138" s="402"/>
      <c r="AW138" s="402"/>
      <c r="AX138" s="402"/>
    </row>
    <row r="139" spans="1:50" x14ac:dyDescent="0.2">
      <c r="A139" s="404" t="s">
        <v>187</v>
      </c>
      <c r="B139" s="405">
        <v>14725798</v>
      </c>
      <c r="C139" s="405">
        <v>13842991</v>
      </c>
      <c r="D139" s="405">
        <v>12868571</v>
      </c>
      <c r="E139" s="405">
        <v>540570</v>
      </c>
      <c r="F139" s="405">
        <v>283742</v>
      </c>
      <c r="G139" s="405">
        <v>84257</v>
      </c>
      <c r="H139" s="405">
        <v>8714</v>
      </c>
      <c r="I139" s="405">
        <v>19413</v>
      </c>
      <c r="J139" s="405">
        <v>15424410</v>
      </c>
      <c r="K139" s="405">
        <v>10418879</v>
      </c>
      <c r="L139" s="405">
        <v>9228108</v>
      </c>
      <c r="M139" s="405">
        <v>1707096</v>
      </c>
      <c r="N139" s="405">
        <v>3083613</v>
      </c>
      <c r="O139" s="405">
        <v>1105653</v>
      </c>
      <c r="P139" s="405">
        <v>25673</v>
      </c>
      <c r="Q139" s="405">
        <v>48083</v>
      </c>
      <c r="R139" s="405">
        <v>-698612</v>
      </c>
      <c r="S139" s="405">
        <v>3424112</v>
      </c>
      <c r="T139" s="405">
        <v>3640463</v>
      </c>
      <c r="U139" s="405">
        <v>-1166526</v>
      </c>
      <c r="V139" s="405">
        <v>-2799871</v>
      </c>
      <c r="W139" s="405">
        <v>-1021396</v>
      </c>
      <c r="X139" s="405">
        <v>-16959</v>
      </c>
      <c r="Y139" s="405">
        <v>-28670</v>
      </c>
      <c r="Z139" s="402"/>
      <c r="AA139" s="402"/>
      <c r="AB139" s="402"/>
      <c r="AC139" s="402"/>
      <c r="AD139" s="402"/>
      <c r="AE139" s="402"/>
      <c r="AF139" s="402"/>
      <c r="AG139" s="402"/>
      <c r="AH139" s="402"/>
      <c r="AI139" s="402"/>
      <c r="AJ139" s="402"/>
      <c r="AK139" s="402"/>
      <c r="AL139" s="402"/>
      <c r="AM139" s="402"/>
      <c r="AN139" s="402"/>
      <c r="AO139" s="402"/>
      <c r="AP139" s="402"/>
      <c r="AQ139" s="402"/>
      <c r="AR139" s="402"/>
      <c r="AS139" s="402"/>
      <c r="AT139" s="402"/>
      <c r="AU139" s="402"/>
      <c r="AV139" s="402"/>
      <c r="AW139" s="402"/>
      <c r="AX139" s="402"/>
    </row>
    <row r="140" spans="1:50" x14ac:dyDescent="0.2">
      <c r="A140" s="404" t="s">
        <v>188</v>
      </c>
      <c r="B140" s="405">
        <v>16154748</v>
      </c>
      <c r="C140" s="405">
        <v>15103472</v>
      </c>
      <c r="D140" s="405">
        <v>14132087</v>
      </c>
      <c r="E140" s="405">
        <v>568404</v>
      </c>
      <c r="F140" s="405">
        <v>398326</v>
      </c>
      <c r="G140" s="405">
        <v>118007</v>
      </c>
      <c r="H140" s="405">
        <v>9794</v>
      </c>
      <c r="I140" s="405">
        <v>16228</v>
      </c>
      <c r="J140" s="405">
        <v>16061986</v>
      </c>
      <c r="K140" s="405">
        <v>10879623</v>
      </c>
      <c r="L140" s="405">
        <v>9655884</v>
      </c>
      <c r="M140" s="405">
        <v>1641236</v>
      </c>
      <c r="N140" s="405">
        <v>3321128</v>
      </c>
      <c r="O140" s="405">
        <v>1101915</v>
      </c>
      <c r="P140" s="405">
        <v>43496</v>
      </c>
      <c r="Q140" s="405">
        <v>51820</v>
      </c>
      <c r="R140" s="405">
        <v>92762</v>
      </c>
      <c r="S140" s="405">
        <v>4223849</v>
      </c>
      <c r="T140" s="405">
        <v>4476203</v>
      </c>
      <c r="U140" s="405">
        <v>-1072832</v>
      </c>
      <c r="V140" s="405">
        <v>-2922802</v>
      </c>
      <c r="W140" s="405">
        <v>-983908</v>
      </c>
      <c r="X140" s="405">
        <v>-33702</v>
      </c>
      <c r="Y140" s="405">
        <v>-35592</v>
      </c>
      <c r="Z140" s="402"/>
      <c r="AA140" s="402"/>
      <c r="AB140" s="402"/>
      <c r="AC140" s="402"/>
      <c r="AD140" s="402"/>
      <c r="AE140" s="402"/>
      <c r="AF140" s="402"/>
      <c r="AG140" s="402"/>
      <c r="AH140" s="402"/>
      <c r="AI140" s="402"/>
      <c r="AJ140" s="402"/>
      <c r="AK140" s="402"/>
      <c r="AL140" s="402"/>
      <c r="AM140" s="402"/>
      <c r="AN140" s="402"/>
      <c r="AO140" s="402"/>
      <c r="AP140" s="402"/>
      <c r="AQ140" s="402"/>
      <c r="AR140" s="402"/>
      <c r="AS140" s="402"/>
      <c r="AT140" s="402"/>
      <c r="AU140" s="402"/>
      <c r="AV140" s="402"/>
      <c r="AW140" s="402"/>
      <c r="AX140" s="402"/>
    </row>
    <row r="141" spans="1:50" x14ac:dyDescent="0.2">
      <c r="A141" s="404" t="s">
        <v>189</v>
      </c>
      <c r="B141" s="405">
        <v>16507297</v>
      </c>
      <c r="C141" s="405">
        <v>15468530</v>
      </c>
      <c r="D141" s="405">
        <v>14473405</v>
      </c>
      <c r="E141" s="405">
        <v>598844</v>
      </c>
      <c r="F141" s="405">
        <v>363905</v>
      </c>
      <c r="G141" s="405">
        <v>110263</v>
      </c>
      <c r="H141" s="405">
        <v>26132</v>
      </c>
      <c r="I141" s="405">
        <v>30138</v>
      </c>
      <c r="J141" s="405">
        <v>17020965</v>
      </c>
      <c r="K141" s="405">
        <v>10806836</v>
      </c>
      <c r="L141" s="405">
        <v>9307165</v>
      </c>
      <c r="M141" s="405">
        <v>1953954</v>
      </c>
      <c r="N141" s="405">
        <v>4008364</v>
      </c>
      <c r="O141" s="405">
        <v>1200885</v>
      </c>
      <c r="P141" s="405">
        <v>54379</v>
      </c>
      <c r="Q141" s="405">
        <v>41213</v>
      </c>
      <c r="R141" s="405">
        <v>-513668</v>
      </c>
      <c r="S141" s="405">
        <v>4661694</v>
      </c>
      <c r="T141" s="405">
        <v>5166240</v>
      </c>
      <c r="U141" s="405">
        <v>-1355110</v>
      </c>
      <c r="V141" s="405">
        <v>-3644459</v>
      </c>
      <c r="W141" s="405">
        <v>-1090622</v>
      </c>
      <c r="X141" s="405">
        <v>-28247</v>
      </c>
      <c r="Y141" s="405">
        <v>-11075</v>
      </c>
      <c r="Z141" s="402"/>
      <c r="AA141" s="402"/>
      <c r="AB141" s="402"/>
      <c r="AC141" s="402"/>
      <c r="AD141" s="402"/>
      <c r="AE141" s="402"/>
      <c r="AF141" s="402"/>
      <c r="AG141" s="402"/>
      <c r="AH141" s="402"/>
      <c r="AI141" s="402"/>
      <c r="AJ141" s="402"/>
      <c r="AK141" s="402"/>
      <c r="AL141" s="402"/>
      <c r="AM141" s="402"/>
      <c r="AN141" s="402"/>
      <c r="AO141" s="402"/>
      <c r="AP141" s="402"/>
      <c r="AQ141" s="402"/>
      <c r="AR141" s="402"/>
      <c r="AS141" s="402"/>
      <c r="AT141" s="402"/>
      <c r="AU141" s="402"/>
      <c r="AV141" s="402"/>
      <c r="AW141" s="402"/>
      <c r="AX141" s="402"/>
    </row>
    <row r="142" spans="1:50" x14ac:dyDescent="0.2">
      <c r="A142" s="404" t="s">
        <v>190</v>
      </c>
      <c r="B142" s="405">
        <v>15016997</v>
      </c>
      <c r="C142" s="405">
        <v>13958194</v>
      </c>
      <c r="D142" s="405">
        <v>12945652</v>
      </c>
      <c r="E142" s="405">
        <v>629388</v>
      </c>
      <c r="F142" s="405">
        <v>361452</v>
      </c>
      <c r="G142" s="405">
        <v>72858</v>
      </c>
      <c r="H142" s="405">
        <v>17760</v>
      </c>
      <c r="I142" s="405">
        <v>25303</v>
      </c>
      <c r="J142" s="405">
        <v>15848001</v>
      </c>
      <c r="K142" s="405">
        <v>9914462</v>
      </c>
      <c r="L142" s="405">
        <v>8413851</v>
      </c>
      <c r="M142" s="405">
        <v>1964064</v>
      </c>
      <c r="N142" s="405">
        <v>3693691</v>
      </c>
      <c r="O142" s="405">
        <v>1151112</v>
      </c>
      <c r="P142" s="405">
        <v>33173</v>
      </c>
      <c r="Q142" s="405">
        <v>47834</v>
      </c>
      <c r="R142" s="405">
        <v>-831004</v>
      </c>
      <c r="S142" s="405">
        <v>4043732</v>
      </c>
      <c r="T142" s="405">
        <v>4531801</v>
      </c>
      <c r="U142" s="405">
        <v>-1334676</v>
      </c>
      <c r="V142" s="405">
        <v>-3332239</v>
      </c>
      <c r="W142" s="405">
        <v>-1078254</v>
      </c>
      <c r="X142" s="405">
        <v>-15413</v>
      </c>
      <c r="Y142" s="405">
        <v>-22531</v>
      </c>
      <c r="Z142" s="402"/>
      <c r="AA142" s="402"/>
      <c r="AB142" s="402"/>
      <c r="AC142" s="402"/>
      <c r="AD142" s="402"/>
      <c r="AE142" s="402"/>
      <c r="AF142" s="402"/>
      <c r="AG142" s="402"/>
      <c r="AH142" s="402"/>
      <c r="AI142" s="402"/>
      <c r="AJ142" s="402"/>
      <c r="AK142" s="402"/>
      <c r="AL142" s="402"/>
      <c r="AM142" s="402"/>
      <c r="AN142" s="402"/>
      <c r="AO142" s="402"/>
      <c r="AP142" s="402"/>
      <c r="AQ142" s="402"/>
      <c r="AR142" s="402"/>
      <c r="AS142" s="402"/>
      <c r="AT142" s="402"/>
      <c r="AU142" s="402"/>
      <c r="AV142" s="402"/>
      <c r="AW142" s="402"/>
      <c r="AX142" s="402"/>
    </row>
    <row r="143" spans="1:50" x14ac:dyDescent="0.2">
      <c r="A143" s="404" t="s">
        <v>191</v>
      </c>
      <c r="B143" s="405">
        <v>16927796</v>
      </c>
      <c r="C143" s="405">
        <v>15959853</v>
      </c>
      <c r="D143" s="405">
        <v>14856601</v>
      </c>
      <c r="E143" s="405">
        <v>615058</v>
      </c>
      <c r="F143" s="405">
        <v>287453</v>
      </c>
      <c r="G143" s="405">
        <v>83670</v>
      </c>
      <c r="H143" s="405">
        <v>19258</v>
      </c>
      <c r="I143" s="405">
        <v>28407</v>
      </c>
      <c r="J143" s="405">
        <v>17600618</v>
      </c>
      <c r="K143" s="405">
        <v>10953739</v>
      </c>
      <c r="L143" s="405">
        <v>9452557</v>
      </c>
      <c r="M143" s="405">
        <v>2026965</v>
      </c>
      <c r="N143" s="405">
        <v>4309477</v>
      </c>
      <c r="O143" s="405">
        <v>1338195</v>
      </c>
      <c r="P143" s="405">
        <v>38815</v>
      </c>
      <c r="Q143" s="405">
        <v>71562</v>
      </c>
      <c r="R143" s="405">
        <v>-672822</v>
      </c>
      <c r="S143" s="405">
        <v>5006114</v>
      </c>
      <c r="T143" s="405">
        <v>5404044</v>
      </c>
      <c r="U143" s="405">
        <v>-1411907</v>
      </c>
      <c r="V143" s="405">
        <v>-4022024</v>
      </c>
      <c r="W143" s="405">
        <v>-1254525</v>
      </c>
      <c r="X143" s="405">
        <v>-19557</v>
      </c>
      <c r="Y143" s="405">
        <v>-43155</v>
      </c>
      <c r="Z143" s="402"/>
      <c r="AA143" s="402"/>
      <c r="AB143" s="402"/>
      <c r="AC143" s="402"/>
      <c r="AD143" s="402"/>
      <c r="AE143" s="402"/>
      <c r="AF143" s="402"/>
      <c r="AG143" s="402"/>
      <c r="AH143" s="402"/>
      <c r="AI143" s="402"/>
      <c r="AJ143" s="402"/>
      <c r="AK143" s="402"/>
      <c r="AL143" s="402"/>
      <c r="AM143" s="402"/>
      <c r="AN143" s="402"/>
      <c r="AO143" s="402"/>
      <c r="AP143" s="402"/>
      <c r="AQ143" s="402"/>
      <c r="AR143" s="402"/>
      <c r="AS143" s="402"/>
      <c r="AT143" s="402"/>
      <c r="AU143" s="402"/>
      <c r="AV143" s="402"/>
      <c r="AW143" s="402"/>
      <c r="AX143" s="402"/>
    </row>
    <row r="144" spans="1:50" x14ac:dyDescent="0.2">
      <c r="A144" s="404" t="s">
        <v>192</v>
      </c>
      <c r="B144" s="405">
        <v>15929465</v>
      </c>
      <c r="C144" s="405">
        <v>14909996</v>
      </c>
      <c r="D144" s="405">
        <v>13818520</v>
      </c>
      <c r="E144" s="405">
        <v>612053</v>
      </c>
      <c r="F144" s="405">
        <v>352586</v>
      </c>
      <c r="G144" s="405">
        <v>76841</v>
      </c>
      <c r="H144" s="405">
        <v>8119</v>
      </c>
      <c r="I144" s="405">
        <v>26316</v>
      </c>
      <c r="J144" s="405">
        <v>16373251</v>
      </c>
      <c r="K144" s="405">
        <v>10451260</v>
      </c>
      <c r="L144" s="405">
        <v>8981064</v>
      </c>
      <c r="M144" s="405">
        <v>1874678</v>
      </c>
      <c r="N144" s="405">
        <v>3780698</v>
      </c>
      <c r="O144" s="405">
        <v>1227256</v>
      </c>
      <c r="P144" s="405">
        <v>59274</v>
      </c>
      <c r="Q144" s="405">
        <v>47324</v>
      </c>
      <c r="R144" s="405">
        <v>-443786</v>
      </c>
      <c r="S144" s="405">
        <v>4458736</v>
      </c>
      <c r="T144" s="405">
        <v>4837456</v>
      </c>
      <c r="U144" s="405">
        <v>-1262625</v>
      </c>
      <c r="V144" s="405">
        <v>-3428112</v>
      </c>
      <c r="W144" s="405">
        <v>-1150415</v>
      </c>
      <c r="X144" s="405">
        <v>-51155</v>
      </c>
      <c r="Y144" s="405">
        <v>-21008</v>
      </c>
      <c r="Z144" s="402"/>
      <c r="AA144" s="402"/>
      <c r="AB144" s="402"/>
      <c r="AC144" s="402"/>
      <c r="AD144" s="402"/>
      <c r="AE144" s="402"/>
      <c r="AF144" s="402"/>
      <c r="AG144" s="402"/>
      <c r="AH144" s="402"/>
      <c r="AI144" s="402"/>
      <c r="AJ144" s="402"/>
      <c r="AK144" s="402"/>
      <c r="AL144" s="402"/>
      <c r="AM144" s="402"/>
      <c r="AN144" s="402"/>
      <c r="AO144" s="402"/>
      <c r="AP144" s="402"/>
      <c r="AQ144" s="402"/>
      <c r="AR144" s="402"/>
      <c r="AS144" s="402"/>
      <c r="AT144" s="402"/>
      <c r="AU144" s="402"/>
      <c r="AV144" s="402"/>
      <c r="AW144" s="402"/>
      <c r="AX144" s="402"/>
    </row>
    <row r="145" spans="1:50" x14ac:dyDescent="0.2">
      <c r="A145" s="404" t="s">
        <v>193</v>
      </c>
      <c r="B145" s="405">
        <v>16913202</v>
      </c>
      <c r="C145" s="405">
        <v>15961961</v>
      </c>
      <c r="D145" s="405">
        <v>14831734</v>
      </c>
      <c r="E145" s="405">
        <v>546890</v>
      </c>
      <c r="F145" s="405">
        <v>337215</v>
      </c>
      <c r="G145" s="405">
        <v>67938</v>
      </c>
      <c r="H145" s="405">
        <v>19599</v>
      </c>
      <c r="I145" s="405">
        <v>30899</v>
      </c>
      <c r="J145" s="405">
        <v>17523926</v>
      </c>
      <c r="K145" s="405">
        <v>10903508</v>
      </c>
      <c r="L145" s="405">
        <v>9473306</v>
      </c>
      <c r="M145" s="405">
        <v>1937561</v>
      </c>
      <c r="N145" s="405">
        <v>4386385</v>
      </c>
      <c r="O145" s="405">
        <v>1368530</v>
      </c>
      <c r="P145" s="405">
        <v>47911</v>
      </c>
      <c r="Q145" s="405">
        <v>55074</v>
      </c>
      <c r="R145" s="405">
        <v>-610724</v>
      </c>
      <c r="S145" s="405">
        <v>5058453</v>
      </c>
      <c r="T145" s="405">
        <v>5358428</v>
      </c>
      <c r="U145" s="405">
        <v>-1390671</v>
      </c>
      <c r="V145" s="405">
        <v>-4049170</v>
      </c>
      <c r="W145" s="405">
        <v>-1300592</v>
      </c>
      <c r="X145" s="405">
        <v>-28312</v>
      </c>
      <c r="Y145" s="405">
        <v>-24175</v>
      </c>
      <c r="Z145" s="402"/>
      <c r="AA145" s="402"/>
      <c r="AB145" s="402"/>
      <c r="AC145" s="402"/>
      <c r="AD145" s="402"/>
      <c r="AE145" s="402"/>
      <c r="AF145" s="402"/>
      <c r="AG145" s="402"/>
      <c r="AH145" s="402"/>
      <c r="AI145" s="402"/>
      <c r="AJ145" s="402"/>
      <c r="AK145" s="402"/>
      <c r="AL145" s="402"/>
      <c r="AM145" s="402"/>
      <c r="AN145" s="402"/>
      <c r="AO145" s="402"/>
      <c r="AP145" s="402"/>
      <c r="AQ145" s="402"/>
      <c r="AR145" s="402"/>
      <c r="AS145" s="402"/>
      <c r="AT145" s="402"/>
      <c r="AU145" s="402"/>
      <c r="AV145" s="402"/>
      <c r="AW145" s="402"/>
      <c r="AX145" s="402"/>
    </row>
    <row r="146" spans="1:50" x14ac:dyDescent="0.2">
      <c r="A146" s="404" t="s">
        <v>194</v>
      </c>
      <c r="B146" s="405">
        <v>17075574</v>
      </c>
      <c r="C146" s="405">
        <v>16151257</v>
      </c>
      <c r="D146" s="405">
        <v>15082205</v>
      </c>
      <c r="E146" s="405">
        <v>549171</v>
      </c>
      <c r="F146" s="405">
        <v>297596</v>
      </c>
      <c r="G146" s="405">
        <v>58446</v>
      </c>
      <c r="H146" s="405">
        <v>23295</v>
      </c>
      <c r="I146" s="405">
        <v>29198</v>
      </c>
      <c r="J146" s="405">
        <v>19427122</v>
      </c>
      <c r="K146" s="405">
        <v>12074849</v>
      </c>
      <c r="L146" s="405">
        <v>10423382</v>
      </c>
      <c r="M146" s="405">
        <v>2080410</v>
      </c>
      <c r="N146" s="405">
        <v>4898387</v>
      </c>
      <c r="O146" s="405">
        <v>1546547</v>
      </c>
      <c r="P146" s="405">
        <v>67263</v>
      </c>
      <c r="Q146" s="405">
        <v>70502</v>
      </c>
      <c r="R146" s="405">
        <v>-2351548</v>
      </c>
      <c r="S146" s="405">
        <v>4076408</v>
      </c>
      <c r="T146" s="405">
        <v>4658823</v>
      </c>
      <c r="U146" s="405">
        <v>-1531239</v>
      </c>
      <c r="V146" s="405">
        <v>-4600791</v>
      </c>
      <c r="W146" s="405">
        <v>-1488101</v>
      </c>
      <c r="X146" s="405">
        <v>-43968</v>
      </c>
      <c r="Y146" s="405">
        <v>-41304</v>
      </c>
      <c r="Z146" s="402"/>
      <c r="AA146" s="402"/>
      <c r="AB146" s="402"/>
      <c r="AC146" s="402"/>
      <c r="AD146" s="402"/>
      <c r="AE146" s="402"/>
      <c r="AF146" s="402"/>
      <c r="AG146" s="402"/>
      <c r="AH146" s="402"/>
      <c r="AI146" s="402"/>
      <c r="AJ146" s="402"/>
      <c r="AK146" s="402"/>
      <c r="AL146" s="402"/>
      <c r="AM146" s="402"/>
      <c r="AN146" s="402"/>
      <c r="AO146" s="402"/>
      <c r="AP146" s="402"/>
      <c r="AQ146" s="402"/>
      <c r="AR146" s="402"/>
      <c r="AS146" s="402"/>
      <c r="AT146" s="402"/>
      <c r="AU146" s="402"/>
      <c r="AV146" s="402"/>
      <c r="AW146" s="402"/>
      <c r="AX146" s="402"/>
    </row>
    <row r="147" spans="1:50" x14ac:dyDescent="0.2">
      <c r="A147" s="404" t="s">
        <v>195</v>
      </c>
      <c r="B147" s="405">
        <v>15554664</v>
      </c>
      <c r="C147" s="405">
        <v>14523649</v>
      </c>
      <c r="D147" s="405">
        <v>13503930</v>
      </c>
      <c r="E147" s="405">
        <v>666762</v>
      </c>
      <c r="F147" s="405">
        <v>301967</v>
      </c>
      <c r="G147" s="405">
        <v>52787</v>
      </c>
      <c r="H147" s="405">
        <v>12119</v>
      </c>
      <c r="I147" s="405">
        <v>28169</v>
      </c>
      <c r="J147" s="405">
        <v>17812475</v>
      </c>
      <c r="K147" s="405">
        <v>11437612</v>
      </c>
      <c r="L147" s="405">
        <v>9483154</v>
      </c>
      <c r="M147" s="405">
        <v>1920384</v>
      </c>
      <c r="N147" s="405">
        <v>4059489</v>
      </c>
      <c r="O147" s="405">
        <v>1402010</v>
      </c>
      <c r="P147" s="405">
        <v>51413</v>
      </c>
      <c r="Q147" s="405">
        <v>96638</v>
      </c>
      <c r="R147" s="405">
        <v>-2257811</v>
      </c>
      <c r="S147" s="405">
        <v>3086037</v>
      </c>
      <c r="T147" s="405">
        <v>4020776</v>
      </c>
      <c r="U147" s="405">
        <v>-1253622</v>
      </c>
      <c r="V147" s="405">
        <v>-3757522</v>
      </c>
      <c r="W147" s="405">
        <v>-1349223</v>
      </c>
      <c r="X147" s="405">
        <v>-39294</v>
      </c>
      <c r="Y147" s="405">
        <v>-68469</v>
      </c>
      <c r="Z147" s="402"/>
      <c r="AA147" s="402"/>
      <c r="AB147" s="402"/>
      <c r="AC147" s="402"/>
      <c r="AD147" s="402"/>
      <c r="AE147" s="402"/>
      <c r="AF147" s="402"/>
      <c r="AG147" s="402"/>
      <c r="AH147" s="402"/>
      <c r="AI147" s="402"/>
      <c r="AJ147" s="402"/>
      <c r="AK147" s="402"/>
      <c r="AL147" s="402"/>
      <c r="AM147" s="402"/>
      <c r="AN147" s="402"/>
      <c r="AO147" s="402"/>
      <c r="AP147" s="402"/>
      <c r="AQ147" s="402"/>
      <c r="AR147" s="402"/>
      <c r="AS147" s="402"/>
      <c r="AT147" s="402"/>
      <c r="AU147" s="402"/>
      <c r="AV147" s="402"/>
      <c r="AW147" s="402"/>
      <c r="AX147" s="402"/>
    </row>
    <row r="148" spans="1:50" x14ac:dyDescent="0.2">
      <c r="A148" s="404" t="s">
        <v>196</v>
      </c>
      <c r="B148" s="405">
        <v>14125238</v>
      </c>
      <c r="C148" s="405">
        <v>13240609</v>
      </c>
      <c r="D148" s="405">
        <v>12275084</v>
      </c>
      <c r="E148" s="405">
        <v>589572</v>
      </c>
      <c r="F148" s="405">
        <v>235124</v>
      </c>
      <c r="G148" s="405">
        <v>41550</v>
      </c>
      <c r="H148" s="405">
        <v>8727</v>
      </c>
      <c r="I148" s="405">
        <v>25586</v>
      </c>
      <c r="J148" s="405">
        <v>15271701</v>
      </c>
      <c r="K148" s="405">
        <v>9648709</v>
      </c>
      <c r="L148" s="405">
        <v>8358376</v>
      </c>
      <c r="M148" s="405">
        <v>1772607</v>
      </c>
      <c r="N148" s="405">
        <v>3553145</v>
      </c>
      <c r="O148" s="405">
        <v>1117212</v>
      </c>
      <c r="P148" s="405">
        <v>35037</v>
      </c>
      <c r="Q148" s="405">
        <v>68598</v>
      </c>
      <c r="R148" s="405">
        <v>-1146463</v>
      </c>
      <c r="S148" s="405">
        <v>3591900</v>
      </c>
      <c r="T148" s="405">
        <v>3916708</v>
      </c>
      <c r="U148" s="405">
        <v>-1183035</v>
      </c>
      <c r="V148" s="405">
        <v>-3318021</v>
      </c>
      <c r="W148" s="405">
        <v>-1075662</v>
      </c>
      <c r="X148" s="405">
        <v>-26310</v>
      </c>
      <c r="Y148" s="405">
        <v>-43012</v>
      </c>
      <c r="Z148" s="402"/>
      <c r="AA148" s="402"/>
      <c r="AB148" s="402"/>
      <c r="AC148" s="402"/>
      <c r="AD148" s="402"/>
      <c r="AE148" s="402"/>
      <c r="AF148" s="402"/>
      <c r="AG148" s="402"/>
      <c r="AH148" s="402"/>
      <c r="AI148" s="402"/>
      <c r="AJ148" s="402"/>
      <c r="AK148" s="402"/>
      <c r="AL148" s="402"/>
      <c r="AM148" s="402"/>
      <c r="AN148" s="402"/>
      <c r="AO148" s="402"/>
      <c r="AP148" s="402"/>
      <c r="AQ148" s="402"/>
      <c r="AR148" s="402"/>
      <c r="AS148" s="402"/>
      <c r="AT148" s="402"/>
      <c r="AU148" s="402"/>
      <c r="AV148" s="402"/>
      <c r="AW148" s="402"/>
      <c r="AX148" s="402"/>
    </row>
    <row r="149" spans="1:50" x14ac:dyDescent="0.2">
      <c r="A149" s="404" t="s">
        <v>197</v>
      </c>
      <c r="B149" s="405">
        <v>15411666</v>
      </c>
      <c r="C149" s="405">
        <v>14308840</v>
      </c>
      <c r="D149" s="405">
        <v>13309394</v>
      </c>
      <c r="E149" s="405">
        <v>537379</v>
      </c>
      <c r="F149" s="405">
        <v>480684</v>
      </c>
      <c r="G149" s="405">
        <v>73168</v>
      </c>
      <c r="H149" s="405">
        <v>27691</v>
      </c>
      <c r="I149" s="405">
        <v>32182</v>
      </c>
      <c r="J149" s="405">
        <v>15984672</v>
      </c>
      <c r="K149" s="405">
        <v>10351659</v>
      </c>
      <c r="L149" s="405">
        <v>8891063</v>
      </c>
      <c r="M149" s="405">
        <v>1773128</v>
      </c>
      <c r="N149" s="405">
        <v>3548479</v>
      </c>
      <c r="O149" s="405">
        <v>1142566</v>
      </c>
      <c r="P149" s="405">
        <v>26729</v>
      </c>
      <c r="Q149" s="405">
        <v>111882</v>
      </c>
      <c r="R149" s="405">
        <v>-573006</v>
      </c>
      <c r="S149" s="405">
        <v>3957181</v>
      </c>
      <c r="T149" s="405">
        <v>4418331</v>
      </c>
      <c r="U149" s="405">
        <v>-1235749</v>
      </c>
      <c r="V149" s="405">
        <v>-3067795</v>
      </c>
      <c r="W149" s="405">
        <v>-1069398</v>
      </c>
      <c r="X149" s="405">
        <v>962</v>
      </c>
      <c r="Y149" s="405">
        <v>-79700</v>
      </c>
      <c r="Z149" s="402"/>
      <c r="AA149" s="402"/>
      <c r="AB149" s="402"/>
      <c r="AC149" s="402"/>
      <c r="AD149" s="402"/>
      <c r="AE149" s="402"/>
      <c r="AF149" s="402"/>
      <c r="AG149" s="402"/>
      <c r="AH149" s="402"/>
      <c r="AI149" s="402"/>
      <c r="AJ149" s="402"/>
      <c r="AK149" s="402"/>
      <c r="AL149" s="402"/>
      <c r="AM149" s="402"/>
      <c r="AN149" s="402"/>
      <c r="AO149" s="402"/>
      <c r="AP149" s="402"/>
      <c r="AQ149" s="402"/>
      <c r="AR149" s="402"/>
      <c r="AS149" s="402"/>
      <c r="AT149" s="402"/>
      <c r="AU149" s="402"/>
      <c r="AV149" s="402"/>
      <c r="AW149" s="402"/>
      <c r="AX149" s="402"/>
    </row>
    <row r="150" spans="1:50" x14ac:dyDescent="0.2">
      <c r="A150" s="404" t="s">
        <v>198</v>
      </c>
      <c r="B150" s="405">
        <v>17357855</v>
      </c>
      <c r="C150" s="405">
        <v>16130041</v>
      </c>
      <c r="D150" s="405">
        <v>14941681</v>
      </c>
      <c r="E150" s="405">
        <v>729751</v>
      </c>
      <c r="F150" s="405">
        <v>420146</v>
      </c>
      <c r="G150" s="405">
        <v>85364</v>
      </c>
      <c r="H150" s="405">
        <v>20311</v>
      </c>
      <c r="I150" s="405">
        <v>30656</v>
      </c>
      <c r="J150" s="405">
        <v>17515654</v>
      </c>
      <c r="K150" s="405">
        <v>11292234</v>
      </c>
      <c r="L150" s="405">
        <v>9763669</v>
      </c>
      <c r="M150" s="405">
        <v>2025252</v>
      </c>
      <c r="N150" s="405">
        <v>3843881</v>
      </c>
      <c r="O150" s="405">
        <v>1174715</v>
      </c>
      <c r="P150" s="405">
        <v>39815</v>
      </c>
      <c r="Q150" s="405">
        <v>130097</v>
      </c>
      <c r="R150" s="405">
        <v>-157799</v>
      </c>
      <c r="S150" s="405">
        <v>4837807</v>
      </c>
      <c r="T150" s="405">
        <v>5178012</v>
      </c>
      <c r="U150" s="405">
        <v>-1295501</v>
      </c>
      <c r="V150" s="405">
        <v>-3423735</v>
      </c>
      <c r="W150" s="405">
        <v>-1089351</v>
      </c>
      <c r="X150" s="405">
        <v>-19504</v>
      </c>
      <c r="Y150" s="405">
        <v>-99441</v>
      </c>
      <c r="Z150" s="402"/>
      <c r="AA150" s="402"/>
      <c r="AB150" s="402"/>
      <c r="AC150" s="402"/>
      <c r="AD150" s="402"/>
      <c r="AE150" s="402"/>
      <c r="AF150" s="402"/>
      <c r="AG150" s="402"/>
      <c r="AH150" s="402"/>
      <c r="AI150" s="402"/>
      <c r="AJ150" s="402"/>
      <c r="AK150" s="402"/>
      <c r="AL150" s="402"/>
      <c r="AM150" s="402"/>
      <c r="AN150" s="402"/>
      <c r="AO150" s="402"/>
      <c r="AP150" s="402"/>
      <c r="AQ150" s="402"/>
      <c r="AR150" s="402"/>
      <c r="AS150" s="402"/>
      <c r="AT150" s="402"/>
      <c r="AU150" s="402"/>
      <c r="AV150" s="402"/>
      <c r="AW150" s="402"/>
      <c r="AX150" s="402"/>
    </row>
    <row r="151" spans="1:50" x14ac:dyDescent="0.2">
      <c r="A151" s="404" t="s">
        <v>199</v>
      </c>
      <c r="B151" s="405">
        <v>17378788</v>
      </c>
      <c r="C151" s="405">
        <v>16253143</v>
      </c>
      <c r="D151" s="405">
        <v>15047496</v>
      </c>
      <c r="E151" s="405">
        <v>691026</v>
      </c>
      <c r="F151" s="405">
        <v>367388</v>
      </c>
      <c r="G151" s="405">
        <v>113241</v>
      </c>
      <c r="H151" s="405">
        <v>15118</v>
      </c>
      <c r="I151" s="405">
        <v>33267</v>
      </c>
      <c r="J151" s="405">
        <v>18013423</v>
      </c>
      <c r="K151" s="405">
        <v>11284187</v>
      </c>
      <c r="L151" s="405">
        <v>9684123</v>
      </c>
      <c r="M151" s="405">
        <v>2163628</v>
      </c>
      <c r="N151" s="405">
        <v>4209662</v>
      </c>
      <c r="O151" s="405">
        <v>1322361</v>
      </c>
      <c r="P151" s="405">
        <v>35083</v>
      </c>
      <c r="Q151" s="405">
        <v>111790</v>
      </c>
      <c r="R151" s="405">
        <v>-634635</v>
      </c>
      <c r="S151" s="405">
        <v>4968956</v>
      </c>
      <c r="T151" s="405">
        <v>5363373</v>
      </c>
      <c r="U151" s="405">
        <v>-1472602</v>
      </c>
      <c r="V151" s="405">
        <v>-3842274</v>
      </c>
      <c r="W151" s="405">
        <v>-1209120</v>
      </c>
      <c r="X151" s="405">
        <v>-19965</v>
      </c>
      <c r="Y151" s="405">
        <v>-78523</v>
      </c>
      <c r="Z151" s="402"/>
      <c r="AA151" s="402"/>
      <c r="AB151" s="402"/>
      <c r="AC151" s="402"/>
      <c r="AD151" s="402"/>
      <c r="AE151" s="402"/>
      <c r="AF151" s="402"/>
      <c r="AG151" s="402"/>
      <c r="AH151" s="402"/>
      <c r="AI151" s="402"/>
      <c r="AJ151" s="402"/>
      <c r="AK151" s="402"/>
      <c r="AL151" s="402"/>
      <c r="AM151" s="402"/>
      <c r="AN151" s="402"/>
      <c r="AO151" s="402"/>
      <c r="AP151" s="402"/>
      <c r="AQ151" s="402"/>
      <c r="AR151" s="402"/>
      <c r="AS151" s="402"/>
      <c r="AT151" s="402"/>
      <c r="AU151" s="402"/>
      <c r="AV151" s="402"/>
      <c r="AW151" s="402"/>
      <c r="AX151" s="402"/>
    </row>
    <row r="152" spans="1:50" x14ac:dyDescent="0.2">
      <c r="A152" s="404" t="s">
        <v>200</v>
      </c>
      <c r="B152" s="405">
        <v>18280740</v>
      </c>
      <c r="C152" s="405">
        <v>17113070</v>
      </c>
      <c r="D152" s="405">
        <v>15836695</v>
      </c>
      <c r="E152" s="405">
        <v>736733</v>
      </c>
      <c r="F152" s="405">
        <v>359104</v>
      </c>
      <c r="G152" s="405">
        <v>112034</v>
      </c>
      <c r="H152" s="405">
        <v>27004</v>
      </c>
      <c r="I152" s="405">
        <v>31097</v>
      </c>
      <c r="J152" s="405">
        <v>18269939</v>
      </c>
      <c r="K152" s="405">
        <v>11458905</v>
      </c>
      <c r="L152" s="405">
        <v>9964662</v>
      </c>
      <c r="M152" s="405">
        <v>2061861</v>
      </c>
      <c r="N152" s="405">
        <v>4347670</v>
      </c>
      <c r="O152" s="405">
        <v>1396633</v>
      </c>
      <c r="P152" s="405">
        <v>28826</v>
      </c>
      <c r="Q152" s="405">
        <v>118125</v>
      </c>
      <c r="R152" s="405">
        <v>10801</v>
      </c>
      <c r="S152" s="405">
        <v>5654165</v>
      </c>
      <c r="T152" s="405">
        <v>5872033</v>
      </c>
      <c r="U152" s="405">
        <v>-1325128</v>
      </c>
      <c r="V152" s="405">
        <v>-3988566</v>
      </c>
      <c r="W152" s="405">
        <v>-1284599</v>
      </c>
      <c r="X152" s="405">
        <v>-1822</v>
      </c>
      <c r="Y152" s="405">
        <v>-87028</v>
      </c>
      <c r="Z152" s="402"/>
      <c r="AA152" s="402"/>
      <c r="AB152" s="402"/>
      <c r="AC152" s="402"/>
      <c r="AD152" s="402"/>
      <c r="AE152" s="402"/>
      <c r="AF152" s="402"/>
      <c r="AG152" s="402"/>
      <c r="AH152" s="402"/>
      <c r="AI152" s="402"/>
      <c r="AJ152" s="402"/>
      <c r="AK152" s="402"/>
      <c r="AL152" s="402"/>
      <c r="AM152" s="402"/>
      <c r="AN152" s="402"/>
      <c r="AO152" s="402"/>
      <c r="AP152" s="402"/>
      <c r="AQ152" s="402"/>
      <c r="AR152" s="402"/>
      <c r="AS152" s="402"/>
      <c r="AT152" s="402"/>
      <c r="AU152" s="402"/>
      <c r="AV152" s="402"/>
      <c r="AW152" s="402"/>
      <c r="AX152" s="402"/>
    </row>
    <row r="153" spans="1:50" x14ac:dyDescent="0.2">
      <c r="A153" s="404" t="s">
        <v>201</v>
      </c>
      <c r="B153" s="405">
        <v>18317507</v>
      </c>
      <c r="C153" s="405">
        <v>16899737</v>
      </c>
      <c r="D153" s="405">
        <v>15682754</v>
      </c>
      <c r="E153" s="405">
        <v>878793</v>
      </c>
      <c r="F153" s="405">
        <v>399055</v>
      </c>
      <c r="G153" s="405">
        <v>106150</v>
      </c>
      <c r="H153" s="405">
        <v>43596</v>
      </c>
      <c r="I153" s="405">
        <v>30778</v>
      </c>
      <c r="J153" s="405">
        <v>18371338</v>
      </c>
      <c r="K153" s="405">
        <v>11397251</v>
      </c>
      <c r="L153" s="405">
        <v>9860508</v>
      </c>
      <c r="M153" s="405">
        <v>2257768</v>
      </c>
      <c r="N153" s="405">
        <v>4398841</v>
      </c>
      <c r="O153" s="405">
        <v>1441200</v>
      </c>
      <c r="P153" s="405">
        <v>48986</v>
      </c>
      <c r="Q153" s="405">
        <v>75829</v>
      </c>
      <c r="R153" s="405">
        <v>-53831</v>
      </c>
      <c r="S153" s="405">
        <v>5502486</v>
      </c>
      <c r="T153" s="405">
        <v>5822246</v>
      </c>
      <c r="U153" s="405">
        <v>-1378975</v>
      </c>
      <c r="V153" s="405">
        <v>-3999786</v>
      </c>
      <c r="W153" s="405">
        <v>-1335050</v>
      </c>
      <c r="X153" s="405">
        <v>-5390</v>
      </c>
      <c r="Y153" s="405">
        <v>-45051</v>
      </c>
      <c r="Z153" s="402"/>
      <c r="AA153" s="402"/>
      <c r="AB153" s="402"/>
      <c r="AC153" s="402"/>
      <c r="AD153" s="402"/>
      <c r="AE153" s="402"/>
      <c r="AF153" s="402"/>
      <c r="AG153" s="402"/>
      <c r="AH153" s="402"/>
      <c r="AI153" s="402"/>
      <c r="AJ153" s="402"/>
      <c r="AK153" s="402"/>
      <c r="AL153" s="402"/>
      <c r="AM153" s="402"/>
      <c r="AN153" s="402"/>
      <c r="AO153" s="402"/>
      <c r="AP153" s="402"/>
      <c r="AQ153" s="402"/>
      <c r="AR153" s="402"/>
      <c r="AS153" s="402"/>
      <c r="AT153" s="402"/>
      <c r="AU153" s="402"/>
      <c r="AV153" s="402"/>
      <c r="AW153" s="402"/>
      <c r="AX153" s="402"/>
    </row>
    <row r="154" spans="1:50" x14ac:dyDescent="0.2">
      <c r="A154" s="404" t="s">
        <v>202</v>
      </c>
      <c r="B154" s="405">
        <v>16376581</v>
      </c>
      <c r="C154" s="405">
        <v>15294601</v>
      </c>
      <c r="D154" s="405">
        <v>14075445</v>
      </c>
      <c r="E154" s="405">
        <v>669080</v>
      </c>
      <c r="F154" s="405">
        <v>338820</v>
      </c>
      <c r="G154" s="405">
        <v>106174</v>
      </c>
      <c r="H154" s="405">
        <v>28673</v>
      </c>
      <c r="I154" s="405">
        <v>23810</v>
      </c>
      <c r="J154" s="405">
        <v>17097930</v>
      </c>
      <c r="K154" s="405">
        <v>10336001</v>
      </c>
      <c r="L154" s="405">
        <v>8904844</v>
      </c>
      <c r="M154" s="405">
        <v>2227719</v>
      </c>
      <c r="N154" s="405">
        <v>4250643</v>
      </c>
      <c r="O154" s="405">
        <v>1425679</v>
      </c>
      <c r="P154" s="405">
        <v>44137</v>
      </c>
      <c r="Q154" s="405">
        <v>65249</v>
      </c>
      <c r="R154" s="405">
        <v>-721349</v>
      </c>
      <c r="S154" s="405">
        <v>4958600</v>
      </c>
      <c r="T154" s="405">
        <v>5170601</v>
      </c>
      <c r="U154" s="405">
        <v>-1558639</v>
      </c>
      <c r="V154" s="405">
        <v>-3911823</v>
      </c>
      <c r="W154" s="405">
        <v>-1319505</v>
      </c>
      <c r="X154" s="405">
        <v>-15464</v>
      </c>
      <c r="Y154" s="405">
        <v>-41439</v>
      </c>
      <c r="Z154" s="402"/>
      <c r="AA154" s="402"/>
      <c r="AB154" s="402"/>
      <c r="AC154" s="402"/>
      <c r="AD154" s="402"/>
      <c r="AE154" s="402"/>
      <c r="AF154" s="402"/>
      <c r="AG154" s="402"/>
      <c r="AH154" s="402"/>
      <c r="AI154" s="402"/>
      <c r="AJ154" s="402"/>
      <c r="AK154" s="402"/>
      <c r="AL154" s="402"/>
      <c r="AM154" s="402"/>
      <c r="AN154" s="402"/>
      <c r="AO154" s="402"/>
      <c r="AP154" s="402"/>
      <c r="AQ154" s="402"/>
      <c r="AR154" s="402"/>
      <c r="AS154" s="402"/>
      <c r="AT154" s="402"/>
      <c r="AU154" s="402"/>
      <c r="AV154" s="402"/>
      <c r="AW154" s="402"/>
      <c r="AX154" s="402"/>
    </row>
    <row r="155" spans="1:50" x14ac:dyDescent="0.2">
      <c r="A155" s="404" t="s">
        <v>203</v>
      </c>
      <c r="B155" s="405">
        <v>19499370</v>
      </c>
      <c r="C155" s="405">
        <v>18114396</v>
      </c>
      <c r="D155" s="405">
        <v>16594569</v>
      </c>
      <c r="E155" s="405">
        <v>943669</v>
      </c>
      <c r="F155" s="405">
        <v>367668</v>
      </c>
      <c r="G155" s="405">
        <v>94290</v>
      </c>
      <c r="H155" s="405">
        <v>18561</v>
      </c>
      <c r="I155" s="405">
        <v>37079</v>
      </c>
      <c r="J155" s="405">
        <v>20135931</v>
      </c>
      <c r="K155" s="405">
        <v>12336176</v>
      </c>
      <c r="L155" s="405">
        <v>10626865</v>
      </c>
      <c r="M155" s="405">
        <v>2392851</v>
      </c>
      <c r="N155" s="405">
        <v>5134397</v>
      </c>
      <c r="O155" s="405">
        <v>1728060</v>
      </c>
      <c r="P155" s="405">
        <v>34463</v>
      </c>
      <c r="Q155" s="405">
        <v>68775</v>
      </c>
      <c r="R155" s="405">
        <v>-636561</v>
      </c>
      <c r="S155" s="405">
        <v>5778220</v>
      </c>
      <c r="T155" s="405">
        <v>5967704</v>
      </c>
      <c r="U155" s="405">
        <v>-1449182</v>
      </c>
      <c r="V155" s="405">
        <v>-4766729</v>
      </c>
      <c r="W155" s="405">
        <v>-1633770</v>
      </c>
      <c r="X155" s="405">
        <v>-15902</v>
      </c>
      <c r="Y155" s="405">
        <v>-31696</v>
      </c>
      <c r="Z155" s="402"/>
      <c r="AA155" s="402"/>
      <c r="AB155" s="402"/>
      <c r="AC155" s="402"/>
      <c r="AD155" s="402"/>
      <c r="AE155" s="402"/>
      <c r="AF155" s="402"/>
      <c r="AG155" s="402"/>
      <c r="AH155" s="402"/>
      <c r="AI155" s="402"/>
      <c r="AJ155" s="402"/>
      <c r="AK155" s="402"/>
      <c r="AL155" s="402"/>
      <c r="AM155" s="402"/>
      <c r="AN155" s="402"/>
      <c r="AO155" s="402"/>
      <c r="AP155" s="402"/>
      <c r="AQ155" s="402"/>
      <c r="AR155" s="402"/>
      <c r="AS155" s="402"/>
      <c r="AT155" s="402"/>
      <c r="AU155" s="402"/>
      <c r="AV155" s="402"/>
      <c r="AW155" s="402"/>
      <c r="AX155" s="402"/>
    </row>
    <row r="156" spans="1:50" x14ac:dyDescent="0.2">
      <c r="A156" s="404" t="s">
        <v>204</v>
      </c>
      <c r="B156" s="405">
        <v>18307395</v>
      </c>
      <c r="C156" s="405">
        <v>17077754</v>
      </c>
      <c r="D156" s="405">
        <v>15600523</v>
      </c>
      <c r="E156" s="405">
        <v>860277</v>
      </c>
      <c r="F156" s="405">
        <v>303264</v>
      </c>
      <c r="G156" s="405">
        <v>87520</v>
      </c>
      <c r="H156" s="405">
        <v>27243</v>
      </c>
      <c r="I156" s="405">
        <v>23319</v>
      </c>
      <c r="J156" s="405">
        <v>18637505</v>
      </c>
      <c r="K156" s="405">
        <v>11495986</v>
      </c>
      <c r="L156" s="405">
        <v>9844270</v>
      </c>
      <c r="M156" s="405">
        <v>2176838</v>
      </c>
      <c r="N156" s="405">
        <v>4638914</v>
      </c>
      <c r="O156" s="405">
        <v>1568611</v>
      </c>
      <c r="P156" s="405">
        <v>37961</v>
      </c>
      <c r="Q156" s="405">
        <v>115213</v>
      </c>
      <c r="R156" s="405">
        <v>-330110</v>
      </c>
      <c r="S156" s="405">
        <v>5581768</v>
      </c>
      <c r="T156" s="405">
        <v>5756253</v>
      </c>
      <c r="U156" s="405">
        <v>-1316561</v>
      </c>
      <c r="V156" s="405">
        <v>-4335650</v>
      </c>
      <c r="W156" s="405">
        <v>-1481091</v>
      </c>
      <c r="X156" s="405">
        <v>-10718</v>
      </c>
      <c r="Y156" s="405">
        <v>-91894</v>
      </c>
      <c r="Z156" s="402"/>
      <c r="AA156" s="402"/>
      <c r="AB156" s="402"/>
      <c r="AC156" s="402"/>
      <c r="AD156" s="402"/>
      <c r="AE156" s="402"/>
      <c r="AF156" s="402"/>
      <c r="AG156" s="402"/>
      <c r="AH156" s="402"/>
      <c r="AI156" s="402"/>
      <c r="AJ156" s="402"/>
      <c r="AK156" s="402"/>
      <c r="AL156" s="402"/>
      <c r="AM156" s="402"/>
      <c r="AN156" s="402"/>
      <c r="AO156" s="402"/>
      <c r="AP156" s="402"/>
      <c r="AQ156" s="402"/>
      <c r="AR156" s="402"/>
      <c r="AS156" s="402"/>
      <c r="AT156" s="402"/>
      <c r="AU156" s="402"/>
      <c r="AV156" s="402"/>
      <c r="AW156" s="402"/>
      <c r="AX156" s="402"/>
    </row>
    <row r="157" spans="1:50" x14ac:dyDescent="0.2">
      <c r="A157" s="404" t="s">
        <v>205</v>
      </c>
      <c r="B157" s="405">
        <v>19560110</v>
      </c>
      <c r="C157" s="405">
        <v>18031277</v>
      </c>
      <c r="D157" s="405">
        <v>16430266</v>
      </c>
      <c r="E157" s="405">
        <v>1010555</v>
      </c>
      <c r="F157" s="405">
        <v>429089</v>
      </c>
      <c r="G157" s="405">
        <v>82943</v>
      </c>
      <c r="H157" s="405">
        <v>31043</v>
      </c>
      <c r="I157" s="405">
        <v>35731</v>
      </c>
      <c r="J157" s="405">
        <v>20239609</v>
      </c>
      <c r="K157" s="405">
        <v>12556429</v>
      </c>
      <c r="L157" s="405">
        <v>10760369</v>
      </c>
      <c r="M157" s="405">
        <v>2135659</v>
      </c>
      <c r="N157" s="405">
        <v>5197636</v>
      </c>
      <c r="O157" s="405">
        <v>1686203</v>
      </c>
      <c r="P157" s="405">
        <v>94553</v>
      </c>
      <c r="Q157" s="405">
        <v>121534</v>
      </c>
      <c r="R157" s="405">
        <v>-679499</v>
      </c>
      <c r="S157" s="405">
        <v>5474848</v>
      </c>
      <c r="T157" s="405">
        <v>5669897</v>
      </c>
      <c r="U157" s="405">
        <v>-1125104</v>
      </c>
      <c r="V157" s="405">
        <v>-4768547</v>
      </c>
      <c r="W157" s="405">
        <v>-1603260</v>
      </c>
      <c r="X157" s="405">
        <v>-63510</v>
      </c>
      <c r="Y157" s="405">
        <v>-85803</v>
      </c>
      <c r="Z157" s="402"/>
      <c r="AA157" s="402"/>
      <c r="AB157" s="402"/>
      <c r="AC157" s="402"/>
      <c r="AD157" s="402"/>
      <c r="AE157" s="402"/>
      <c r="AF157" s="402"/>
      <c r="AG157" s="402"/>
      <c r="AH157" s="402"/>
      <c r="AI157" s="402"/>
      <c r="AJ157" s="402"/>
      <c r="AK157" s="402"/>
      <c r="AL157" s="402"/>
      <c r="AM157" s="402"/>
      <c r="AN157" s="402"/>
      <c r="AO157" s="402"/>
      <c r="AP157" s="402"/>
      <c r="AQ157" s="402"/>
      <c r="AR157" s="402"/>
      <c r="AS157" s="402"/>
      <c r="AT157" s="402"/>
      <c r="AU157" s="402"/>
      <c r="AV157" s="402"/>
      <c r="AW157" s="402"/>
      <c r="AX157" s="402"/>
    </row>
    <row r="158" spans="1:50" x14ac:dyDescent="0.2">
      <c r="A158" s="404" t="s">
        <v>206</v>
      </c>
      <c r="B158" s="405">
        <v>20224043</v>
      </c>
      <c r="C158" s="405">
        <v>18851059</v>
      </c>
      <c r="D158" s="405">
        <v>17244913</v>
      </c>
      <c r="E158" s="405">
        <v>760877</v>
      </c>
      <c r="F158" s="405">
        <v>491937</v>
      </c>
      <c r="G158" s="405">
        <v>108201</v>
      </c>
      <c r="H158" s="405">
        <v>54904</v>
      </c>
      <c r="I158" s="405">
        <v>33613</v>
      </c>
      <c r="J158" s="405">
        <v>21680554</v>
      </c>
      <c r="K158" s="405">
        <v>13023202</v>
      </c>
      <c r="L158" s="405">
        <v>11070622</v>
      </c>
      <c r="M158" s="405">
        <v>2693520</v>
      </c>
      <c r="N158" s="405">
        <v>5464325</v>
      </c>
      <c r="O158" s="405">
        <v>1850756</v>
      </c>
      <c r="P158" s="405">
        <v>86251</v>
      </c>
      <c r="Q158" s="405">
        <v>107770</v>
      </c>
      <c r="R158" s="405">
        <v>-1456511</v>
      </c>
      <c r="S158" s="405">
        <v>5827857</v>
      </c>
      <c r="T158" s="405">
        <v>6174291</v>
      </c>
      <c r="U158" s="405">
        <v>-1932643</v>
      </c>
      <c r="V158" s="405">
        <v>-4972388</v>
      </c>
      <c r="W158" s="405">
        <v>-1742555</v>
      </c>
      <c r="X158" s="405">
        <v>-31347</v>
      </c>
      <c r="Y158" s="405">
        <v>-74157</v>
      </c>
      <c r="Z158" s="402"/>
      <c r="AA158" s="402"/>
      <c r="AB158" s="402"/>
      <c r="AC158" s="402"/>
      <c r="AD158" s="402"/>
      <c r="AE158" s="402"/>
      <c r="AF158" s="402"/>
      <c r="AG158" s="402"/>
      <c r="AH158" s="402"/>
      <c r="AI158" s="402"/>
      <c r="AJ158" s="402"/>
      <c r="AK158" s="402"/>
      <c r="AL158" s="402"/>
      <c r="AM158" s="402"/>
      <c r="AN158" s="402"/>
      <c r="AO158" s="402"/>
      <c r="AP158" s="402"/>
      <c r="AQ158" s="402"/>
      <c r="AR158" s="402"/>
      <c r="AS158" s="402"/>
      <c r="AT158" s="402"/>
      <c r="AU158" s="402"/>
      <c r="AV158" s="402"/>
      <c r="AW158" s="402"/>
      <c r="AX158" s="402"/>
    </row>
    <row r="159" spans="1:50" x14ac:dyDescent="0.2">
      <c r="A159" s="404" t="s">
        <v>207</v>
      </c>
      <c r="B159" s="405">
        <v>19393663</v>
      </c>
      <c r="C159" s="405">
        <v>17919646</v>
      </c>
      <c r="D159" s="405">
        <v>16524020</v>
      </c>
      <c r="E159" s="405">
        <v>798085</v>
      </c>
      <c r="F159" s="405">
        <v>586718</v>
      </c>
      <c r="G159" s="405">
        <v>124915</v>
      </c>
      <c r="H159" s="405">
        <v>39300</v>
      </c>
      <c r="I159" s="405">
        <v>26884</v>
      </c>
      <c r="J159" s="405">
        <v>20601270</v>
      </c>
      <c r="K159" s="405">
        <v>12799764</v>
      </c>
      <c r="L159" s="405">
        <v>10817963</v>
      </c>
      <c r="M159" s="405">
        <v>2395062</v>
      </c>
      <c r="N159" s="405">
        <v>5066737</v>
      </c>
      <c r="O159" s="405">
        <v>1842350</v>
      </c>
      <c r="P159" s="405">
        <v>59204</v>
      </c>
      <c r="Q159" s="405">
        <v>100453</v>
      </c>
      <c r="R159" s="405">
        <v>-1207607</v>
      </c>
      <c r="S159" s="405">
        <v>5119882</v>
      </c>
      <c r="T159" s="405">
        <v>5706057</v>
      </c>
      <c r="U159" s="405">
        <v>-1596977</v>
      </c>
      <c r="V159" s="405">
        <v>-4480019</v>
      </c>
      <c r="W159" s="405">
        <v>-1717435</v>
      </c>
      <c r="X159" s="405">
        <v>-19904</v>
      </c>
      <c r="Y159" s="405">
        <v>-73569</v>
      </c>
      <c r="Z159" s="402"/>
      <c r="AA159" s="402"/>
      <c r="AB159" s="402"/>
      <c r="AC159" s="402"/>
      <c r="AD159" s="402"/>
      <c r="AE159" s="402"/>
      <c r="AF159" s="402"/>
      <c r="AG159" s="402"/>
      <c r="AH159" s="402"/>
      <c r="AI159" s="402"/>
      <c r="AJ159" s="402"/>
      <c r="AK159" s="402"/>
      <c r="AL159" s="402"/>
      <c r="AM159" s="402"/>
      <c r="AN159" s="402"/>
      <c r="AO159" s="402"/>
      <c r="AP159" s="402"/>
      <c r="AQ159" s="402"/>
      <c r="AR159" s="402"/>
      <c r="AS159" s="402"/>
      <c r="AT159" s="402"/>
      <c r="AU159" s="402"/>
      <c r="AV159" s="402"/>
      <c r="AW159" s="402"/>
      <c r="AX159" s="402"/>
    </row>
    <row r="160" spans="1:50" x14ac:dyDescent="0.2">
      <c r="A160" s="404" t="s">
        <v>208</v>
      </c>
      <c r="B160" s="405">
        <v>19206468</v>
      </c>
      <c r="C160" s="405">
        <v>17861377</v>
      </c>
      <c r="D160" s="405">
        <v>16466128</v>
      </c>
      <c r="E160" s="405">
        <v>755730</v>
      </c>
      <c r="F160" s="405">
        <v>532298</v>
      </c>
      <c r="G160" s="405">
        <v>114863</v>
      </c>
      <c r="H160" s="405">
        <v>20495</v>
      </c>
      <c r="I160" s="405">
        <v>21787</v>
      </c>
      <c r="J160" s="405">
        <v>18512184</v>
      </c>
      <c r="K160" s="405">
        <v>11317723</v>
      </c>
      <c r="L160" s="405">
        <v>9640089</v>
      </c>
      <c r="M160" s="405">
        <v>2206577</v>
      </c>
      <c r="N160" s="405">
        <v>4602820</v>
      </c>
      <c r="O160" s="405">
        <v>1555663</v>
      </c>
      <c r="P160" s="405">
        <v>79510</v>
      </c>
      <c r="Q160" s="405">
        <v>120252</v>
      </c>
      <c r="R160" s="405">
        <v>694284</v>
      </c>
      <c r="S160" s="405">
        <v>6543654</v>
      </c>
      <c r="T160" s="405">
        <v>6826039</v>
      </c>
      <c r="U160" s="405">
        <v>-1450847</v>
      </c>
      <c r="V160" s="405">
        <v>-4070522</v>
      </c>
      <c r="W160" s="405">
        <v>-1440800</v>
      </c>
      <c r="X160" s="405">
        <v>-59015</v>
      </c>
      <c r="Y160" s="405">
        <v>-98465</v>
      </c>
      <c r="Z160" s="402"/>
      <c r="AA160" s="402"/>
      <c r="AB160" s="402"/>
      <c r="AC160" s="402"/>
      <c r="AD160" s="402"/>
      <c r="AE160" s="402"/>
      <c r="AF160" s="402"/>
      <c r="AG160" s="402"/>
      <c r="AH160" s="402"/>
      <c r="AI160" s="402"/>
      <c r="AJ160" s="402"/>
      <c r="AK160" s="402"/>
      <c r="AL160" s="402"/>
      <c r="AM160" s="402"/>
      <c r="AN160" s="402"/>
      <c r="AO160" s="402"/>
      <c r="AP160" s="402"/>
      <c r="AQ160" s="402"/>
      <c r="AR160" s="402"/>
      <c r="AS160" s="402"/>
      <c r="AT160" s="402"/>
      <c r="AU160" s="402"/>
      <c r="AV160" s="402"/>
      <c r="AW160" s="402"/>
      <c r="AX160" s="402"/>
    </row>
    <row r="161" spans="1:50" x14ac:dyDescent="0.2">
      <c r="A161" s="404" t="s">
        <v>209</v>
      </c>
      <c r="B161" s="405">
        <v>18729262</v>
      </c>
      <c r="C161" s="405">
        <v>17355133</v>
      </c>
      <c r="D161" s="405">
        <v>16090776</v>
      </c>
      <c r="E161" s="405">
        <v>823257</v>
      </c>
      <c r="F161" s="405">
        <v>433246</v>
      </c>
      <c r="G161" s="405">
        <v>105850</v>
      </c>
      <c r="H161" s="405">
        <v>53334</v>
      </c>
      <c r="I161" s="405">
        <v>37851</v>
      </c>
      <c r="J161" s="405">
        <v>18498720</v>
      </c>
      <c r="K161" s="405">
        <v>11659358</v>
      </c>
      <c r="L161" s="405">
        <v>9964399</v>
      </c>
      <c r="M161" s="405">
        <v>2024063</v>
      </c>
      <c r="N161" s="405">
        <v>4546657</v>
      </c>
      <c r="O161" s="405">
        <v>1532421</v>
      </c>
      <c r="P161" s="405">
        <v>30576</v>
      </c>
      <c r="Q161" s="405">
        <v>109509</v>
      </c>
      <c r="R161" s="405">
        <v>230542</v>
      </c>
      <c r="S161" s="405">
        <v>5695775</v>
      </c>
      <c r="T161" s="405">
        <v>6126377</v>
      </c>
      <c r="U161" s="405">
        <v>-1200806</v>
      </c>
      <c r="V161" s="405">
        <v>-4113411</v>
      </c>
      <c r="W161" s="405">
        <v>-1426571</v>
      </c>
      <c r="X161" s="405">
        <v>22758</v>
      </c>
      <c r="Y161" s="405">
        <v>-71658</v>
      </c>
      <c r="Z161" s="402"/>
      <c r="AA161" s="402"/>
      <c r="AB161" s="402"/>
      <c r="AC161" s="402"/>
      <c r="AD161" s="402"/>
      <c r="AE161" s="402"/>
      <c r="AF161" s="402"/>
      <c r="AG161" s="402"/>
      <c r="AH161" s="402"/>
      <c r="AI161" s="402"/>
      <c r="AJ161" s="402"/>
      <c r="AK161" s="402"/>
      <c r="AL161" s="402"/>
      <c r="AM161" s="402"/>
      <c r="AN161" s="402"/>
      <c r="AO161" s="402"/>
      <c r="AP161" s="402"/>
      <c r="AQ161" s="402"/>
      <c r="AR161" s="402"/>
      <c r="AS161" s="402"/>
      <c r="AT161" s="402"/>
      <c r="AU161" s="402"/>
      <c r="AV161" s="402"/>
      <c r="AW161" s="402"/>
      <c r="AX161" s="402"/>
    </row>
    <row r="162" spans="1:50" x14ac:dyDescent="0.2">
      <c r="A162" s="404" t="s">
        <v>210</v>
      </c>
      <c r="B162" s="405">
        <v>20916663</v>
      </c>
      <c r="C162" s="405">
        <v>19371488</v>
      </c>
      <c r="D162" s="405">
        <v>17772299</v>
      </c>
      <c r="E162" s="405">
        <v>866338</v>
      </c>
      <c r="F162" s="405">
        <v>587738</v>
      </c>
      <c r="G162" s="405">
        <v>113312</v>
      </c>
      <c r="H162" s="405">
        <v>42650</v>
      </c>
      <c r="I162" s="405">
        <v>31857</v>
      </c>
      <c r="J162" s="405">
        <v>21108414</v>
      </c>
      <c r="K162" s="405">
        <v>13222166</v>
      </c>
      <c r="L162" s="405">
        <v>11367316</v>
      </c>
      <c r="M162" s="405">
        <v>2437310</v>
      </c>
      <c r="N162" s="405">
        <v>5091693</v>
      </c>
      <c r="O162" s="405">
        <v>1764845</v>
      </c>
      <c r="P162" s="405">
        <v>51111</v>
      </c>
      <c r="Q162" s="405">
        <v>108648</v>
      </c>
      <c r="R162" s="405">
        <v>-191751</v>
      </c>
      <c r="S162" s="405">
        <v>6149322</v>
      </c>
      <c r="T162" s="405">
        <v>6404983</v>
      </c>
      <c r="U162" s="405">
        <v>-1570972</v>
      </c>
      <c r="V162" s="405">
        <v>-4503955</v>
      </c>
      <c r="W162" s="405">
        <v>-1651533</v>
      </c>
      <c r="X162" s="405">
        <v>-8461</v>
      </c>
      <c r="Y162" s="405">
        <v>-76791</v>
      </c>
      <c r="Z162" s="402"/>
      <c r="AA162" s="402"/>
      <c r="AB162" s="402"/>
      <c r="AC162" s="402"/>
      <c r="AD162" s="402"/>
      <c r="AE162" s="402"/>
      <c r="AF162" s="402"/>
      <c r="AG162" s="402"/>
      <c r="AH162" s="402"/>
      <c r="AI162" s="402"/>
      <c r="AJ162" s="402"/>
      <c r="AK162" s="402"/>
      <c r="AL162" s="402"/>
      <c r="AM162" s="402"/>
      <c r="AN162" s="402"/>
      <c r="AO162" s="402"/>
      <c r="AP162" s="402"/>
      <c r="AQ162" s="402"/>
      <c r="AR162" s="402"/>
      <c r="AS162" s="402"/>
      <c r="AT162" s="402"/>
      <c r="AU162" s="402"/>
      <c r="AV162" s="402"/>
      <c r="AW162" s="402"/>
      <c r="AX162" s="402"/>
    </row>
    <row r="163" spans="1:50" x14ac:dyDescent="0.2">
      <c r="A163" s="404" t="s">
        <v>211</v>
      </c>
      <c r="B163" s="405">
        <v>19760576</v>
      </c>
      <c r="C163" s="405">
        <v>18352481</v>
      </c>
      <c r="D163" s="405">
        <v>16837363</v>
      </c>
      <c r="E163" s="405">
        <v>924411</v>
      </c>
      <c r="F163" s="405">
        <v>416954</v>
      </c>
      <c r="G163" s="405">
        <v>120715</v>
      </c>
      <c r="H163" s="405">
        <v>28270</v>
      </c>
      <c r="I163" s="405">
        <v>23695</v>
      </c>
      <c r="J163" s="405">
        <v>19503224</v>
      </c>
      <c r="K163" s="405">
        <v>11994411</v>
      </c>
      <c r="L163" s="405">
        <v>10246277</v>
      </c>
      <c r="M163" s="405">
        <v>2200485</v>
      </c>
      <c r="N163" s="405">
        <v>4944950</v>
      </c>
      <c r="O163" s="405">
        <v>1675873</v>
      </c>
      <c r="P163" s="405">
        <v>33942</v>
      </c>
      <c r="Q163" s="405">
        <v>110643</v>
      </c>
      <c r="R163" s="405">
        <v>257352</v>
      </c>
      <c r="S163" s="405">
        <v>6358070</v>
      </c>
      <c r="T163" s="405">
        <v>6591086</v>
      </c>
      <c r="U163" s="405">
        <v>-1276074</v>
      </c>
      <c r="V163" s="405">
        <v>-4527996</v>
      </c>
      <c r="W163" s="405">
        <v>-1555158</v>
      </c>
      <c r="X163" s="405">
        <v>-5672</v>
      </c>
      <c r="Y163" s="405">
        <v>-86948</v>
      </c>
      <c r="Z163" s="402"/>
      <c r="AA163" s="402"/>
      <c r="AB163" s="402"/>
      <c r="AC163" s="402"/>
      <c r="AD163" s="402"/>
      <c r="AE163" s="402"/>
      <c r="AF163" s="402"/>
      <c r="AG163" s="402"/>
      <c r="AH163" s="402"/>
      <c r="AI163" s="402"/>
      <c r="AJ163" s="402"/>
      <c r="AK163" s="402"/>
      <c r="AL163" s="402"/>
      <c r="AM163" s="402"/>
      <c r="AN163" s="402"/>
      <c r="AO163" s="402"/>
      <c r="AP163" s="402"/>
      <c r="AQ163" s="402"/>
      <c r="AR163" s="402"/>
      <c r="AS163" s="402"/>
      <c r="AT163" s="402"/>
      <c r="AU163" s="402"/>
      <c r="AV163" s="402"/>
      <c r="AW163" s="402"/>
      <c r="AX163" s="402"/>
    </row>
    <row r="164" spans="1:50" x14ac:dyDescent="0.2">
      <c r="A164" s="404" t="s">
        <v>212</v>
      </c>
      <c r="B164" s="405">
        <v>22710072</v>
      </c>
      <c r="C164" s="405">
        <v>21076086</v>
      </c>
      <c r="D164" s="405">
        <v>19324957</v>
      </c>
      <c r="E164" s="405">
        <v>1020468</v>
      </c>
      <c r="F164" s="405">
        <v>484529</v>
      </c>
      <c r="G164" s="405">
        <v>144056</v>
      </c>
      <c r="H164" s="405">
        <v>41073</v>
      </c>
      <c r="I164" s="405">
        <v>41037</v>
      </c>
      <c r="J164" s="405">
        <v>22793631</v>
      </c>
      <c r="K164" s="405">
        <v>13790200</v>
      </c>
      <c r="L164" s="405">
        <v>11865082</v>
      </c>
      <c r="M164" s="405">
        <v>2668711</v>
      </c>
      <c r="N164" s="405">
        <v>5934172</v>
      </c>
      <c r="O164" s="405">
        <v>2099244</v>
      </c>
      <c r="P164" s="405">
        <v>38985</v>
      </c>
      <c r="Q164" s="405">
        <v>109112</v>
      </c>
      <c r="R164" s="405">
        <v>-83559</v>
      </c>
      <c r="S164" s="405">
        <v>7285886</v>
      </c>
      <c r="T164" s="405">
        <v>7459875</v>
      </c>
      <c r="U164" s="405">
        <v>-1648243</v>
      </c>
      <c r="V164" s="405">
        <v>-5449643</v>
      </c>
      <c r="W164" s="405">
        <v>-1955188</v>
      </c>
      <c r="X164" s="405">
        <v>2088</v>
      </c>
      <c r="Y164" s="405">
        <v>-68075</v>
      </c>
      <c r="Z164" s="402"/>
      <c r="AA164" s="402"/>
      <c r="AB164" s="402"/>
      <c r="AC164" s="402"/>
      <c r="AD164" s="402"/>
      <c r="AE164" s="402"/>
      <c r="AF164" s="402"/>
      <c r="AG164" s="402"/>
      <c r="AH164" s="402"/>
      <c r="AI164" s="402"/>
      <c r="AJ164" s="402"/>
      <c r="AK164" s="402"/>
      <c r="AL164" s="402"/>
      <c r="AM164" s="402"/>
      <c r="AN164" s="402"/>
      <c r="AO164" s="402"/>
      <c r="AP164" s="402"/>
      <c r="AQ164" s="402"/>
      <c r="AR164" s="402"/>
      <c r="AS164" s="402"/>
      <c r="AT164" s="402"/>
      <c r="AU164" s="402"/>
      <c r="AV164" s="402"/>
      <c r="AW164" s="402"/>
      <c r="AX164" s="402"/>
    </row>
    <row r="165" spans="1:50" x14ac:dyDescent="0.2">
      <c r="A165" s="404" t="s">
        <v>213</v>
      </c>
      <c r="B165" s="405">
        <v>21309067</v>
      </c>
      <c r="C165" s="405">
        <v>19625662</v>
      </c>
      <c r="D165" s="405">
        <v>17897352</v>
      </c>
      <c r="E165" s="405">
        <v>967932</v>
      </c>
      <c r="F165" s="405">
        <v>597834</v>
      </c>
      <c r="G165" s="405">
        <v>156106</v>
      </c>
      <c r="H165" s="405">
        <v>29407</v>
      </c>
      <c r="I165" s="405">
        <v>59746</v>
      </c>
      <c r="J165" s="405">
        <v>21634773</v>
      </c>
      <c r="K165" s="405">
        <v>13047806</v>
      </c>
      <c r="L165" s="405">
        <v>10934957</v>
      </c>
      <c r="M165" s="405">
        <v>2387866</v>
      </c>
      <c r="N165" s="405">
        <v>5746825</v>
      </c>
      <c r="O165" s="405">
        <v>2079245</v>
      </c>
      <c r="P165" s="405">
        <v>48491</v>
      </c>
      <c r="Q165" s="405">
        <v>106083</v>
      </c>
      <c r="R165" s="405">
        <v>-325706</v>
      </c>
      <c r="S165" s="405">
        <v>6577856</v>
      </c>
      <c r="T165" s="405">
        <v>6962395</v>
      </c>
      <c r="U165" s="405">
        <v>-1419934</v>
      </c>
      <c r="V165" s="405">
        <v>-5148991</v>
      </c>
      <c r="W165" s="405">
        <v>-1923139</v>
      </c>
      <c r="X165" s="405">
        <v>-19084</v>
      </c>
      <c r="Y165" s="405">
        <v>-46337</v>
      </c>
      <c r="Z165" s="402"/>
      <c r="AA165" s="402"/>
      <c r="AB165" s="402"/>
      <c r="AC165" s="402"/>
      <c r="AD165" s="402"/>
      <c r="AE165" s="402"/>
      <c r="AF165" s="402"/>
      <c r="AG165" s="402"/>
      <c r="AH165" s="402"/>
      <c r="AI165" s="402"/>
      <c r="AJ165" s="402"/>
      <c r="AK165" s="402"/>
      <c r="AL165" s="402"/>
      <c r="AM165" s="402"/>
      <c r="AN165" s="402"/>
      <c r="AO165" s="402"/>
      <c r="AP165" s="402"/>
      <c r="AQ165" s="402"/>
      <c r="AR165" s="402"/>
      <c r="AS165" s="402"/>
      <c r="AT165" s="402"/>
      <c r="AU165" s="402"/>
      <c r="AV165" s="402"/>
      <c r="AW165" s="402"/>
      <c r="AX165" s="402"/>
    </row>
    <row r="166" spans="1:50" x14ac:dyDescent="0.2">
      <c r="A166" s="404" t="s">
        <v>214</v>
      </c>
      <c r="B166" s="405">
        <v>19825802</v>
      </c>
      <c r="C166" s="405">
        <v>18365985</v>
      </c>
      <c r="D166" s="405">
        <v>16780907</v>
      </c>
      <c r="E166" s="405">
        <v>915011</v>
      </c>
      <c r="F166" s="405">
        <v>425155</v>
      </c>
      <c r="G166" s="405">
        <v>137105</v>
      </c>
      <c r="H166" s="405">
        <v>52403</v>
      </c>
      <c r="I166" s="405">
        <v>45313</v>
      </c>
      <c r="J166" s="405">
        <v>20188733</v>
      </c>
      <c r="K166" s="405">
        <v>12037887</v>
      </c>
      <c r="L166" s="405">
        <v>10290791</v>
      </c>
      <c r="M166" s="405">
        <v>2339362</v>
      </c>
      <c r="N166" s="405">
        <v>5432964</v>
      </c>
      <c r="O166" s="405">
        <v>1934891</v>
      </c>
      <c r="P166" s="405">
        <v>50466</v>
      </c>
      <c r="Q166" s="405">
        <v>83447</v>
      </c>
      <c r="R166" s="405">
        <v>-362931</v>
      </c>
      <c r="S166" s="405">
        <v>6328098</v>
      </c>
      <c r="T166" s="405">
        <v>6490116</v>
      </c>
      <c r="U166" s="405">
        <v>-1424351</v>
      </c>
      <c r="V166" s="405">
        <v>-5007809</v>
      </c>
      <c r="W166" s="405">
        <v>-1797786</v>
      </c>
      <c r="X166" s="405">
        <v>1937</v>
      </c>
      <c r="Y166" s="405">
        <v>-38134</v>
      </c>
      <c r="Z166" s="402"/>
      <c r="AA166" s="402"/>
      <c r="AB166" s="402"/>
      <c r="AC166" s="402"/>
      <c r="AD166" s="402"/>
      <c r="AE166" s="402"/>
      <c r="AF166" s="402"/>
      <c r="AG166" s="402"/>
      <c r="AH166" s="402"/>
      <c r="AI166" s="402"/>
      <c r="AJ166" s="402"/>
      <c r="AK166" s="402"/>
      <c r="AL166" s="402"/>
      <c r="AM166" s="402"/>
      <c r="AN166" s="402"/>
      <c r="AO166" s="402"/>
      <c r="AP166" s="402"/>
      <c r="AQ166" s="402"/>
      <c r="AR166" s="402"/>
      <c r="AS166" s="402"/>
      <c r="AT166" s="402"/>
      <c r="AU166" s="402"/>
      <c r="AV166" s="402"/>
      <c r="AW166" s="402"/>
      <c r="AX166" s="402"/>
    </row>
    <row r="167" spans="1:50" x14ac:dyDescent="0.2">
      <c r="A167" s="404" t="s">
        <v>215</v>
      </c>
      <c r="B167" s="405">
        <v>22822775</v>
      </c>
      <c r="C167" s="405">
        <v>21327883</v>
      </c>
      <c r="D167" s="405">
        <v>19545259</v>
      </c>
      <c r="E167" s="405">
        <v>911489</v>
      </c>
      <c r="F167" s="405">
        <v>464484</v>
      </c>
      <c r="G167" s="405">
        <v>135277</v>
      </c>
      <c r="H167" s="405">
        <v>50549</v>
      </c>
      <c r="I167" s="405">
        <v>45074</v>
      </c>
      <c r="J167" s="405">
        <v>23601996</v>
      </c>
      <c r="K167" s="405">
        <v>13697280</v>
      </c>
      <c r="L167" s="405">
        <v>11576450</v>
      </c>
      <c r="M167" s="405">
        <v>2736937</v>
      </c>
      <c r="N167" s="405">
        <v>6725178</v>
      </c>
      <c r="O167" s="405">
        <v>2337554</v>
      </c>
      <c r="P167" s="405">
        <v>104944</v>
      </c>
      <c r="Q167" s="405">
        <v>97972</v>
      </c>
      <c r="R167" s="405">
        <v>-779221</v>
      </c>
      <c r="S167" s="405">
        <v>7630603</v>
      </c>
      <c r="T167" s="405">
        <v>7968809</v>
      </c>
      <c r="U167" s="405">
        <v>-1825448</v>
      </c>
      <c r="V167" s="405">
        <v>-6260694</v>
      </c>
      <c r="W167" s="405">
        <v>-2202277</v>
      </c>
      <c r="X167" s="405">
        <v>-54395</v>
      </c>
      <c r="Y167" s="405">
        <v>-52898</v>
      </c>
      <c r="Z167" s="402"/>
      <c r="AA167" s="402"/>
      <c r="AB167" s="402"/>
      <c r="AC167" s="402"/>
      <c r="AD167" s="402"/>
      <c r="AE167" s="402"/>
      <c r="AF167" s="402"/>
      <c r="AG167" s="402"/>
      <c r="AH167" s="402"/>
      <c r="AI167" s="402"/>
      <c r="AJ167" s="402"/>
      <c r="AK167" s="402"/>
      <c r="AL167" s="402"/>
      <c r="AM167" s="402"/>
      <c r="AN167" s="402"/>
      <c r="AO167" s="402"/>
      <c r="AP167" s="402"/>
      <c r="AQ167" s="402"/>
      <c r="AR167" s="402"/>
      <c r="AS167" s="402"/>
      <c r="AT167" s="402"/>
      <c r="AU167" s="402"/>
      <c r="AV167" s="402"/>
      <c r="AW167" s="402"/>
      <c r="AX167" s="402"/>
    </row>
    <row r="168" spans="1:50" x14ac:dyDescent="0.2">
      <c r="A168" s="404" t="s">
        <v>216</v>
      </c>
      <c r="B168" s="405">
        <v>20491331</v>
      </c>
      <c r="C168" s="405">
        <v>18827774</v>
      </c>
      <c r="D168" s="405">
        <v>17062314</v>
      </c>
      <c r="E168" s="405">
        <v>939985</v>
      </c>
      <c r="F168" s="405">
        <v>613328</v>
      </c>
      <c r="G168" s="405">
        <v>181639</v>
      </c>
      <c r="H168" s="405">
        <v>34456</v>
      </c>
      <c r="I168" s="405">
        <v>42888</v>
      </c>
      <c r="J168" s="405">
        <v>21971992</v>
      </c>
      <c r="K168" s="405">
        <v>12782706</v>
      </c>
      <c r="L168" s="405">
        <v>10804100</v>
      </c>
      <c r="M168" s="405">
        <v>2569125</v>
      </c>
      <c r="N168" s="405">
        <v>6186951</v>
      </c>
      <c r="O168" s="405">
        <v>2268125</v>
      </c>
      <c r="P168" s="405">
        <v>101456</v>
      </c>
      <c r="Q168" s="405">
        <v>91723</v>
      </c>
      <c r="R168" s="405">
        <v>-1480661</v>
      </c>
      <c r="S168" s="405">
        <v>6045068</v>
      </c>
      <c r="T168" s="405">
        <v>6258214</v>
      </c>
      <c r="U168" s="405">
        <v>-1629140</v>
      </c>
      <c r="V168" s="405">
        <v>-5573623</v>
      </c>
      <c r="W168" s="405">
        <v>-2086486</v>
      </c>
      <c r="X168" s="405">
        <v>-67000</v>
      </c>
      <c r="Y168" s="405">
        <v>-48835</v>
      </c>
      <c r="Z168" s="402"/>
      <c r="AA168" s="402"/>
      <c r="AB168" s="402"/>
      <c r="AC168" s="402"/>
      <c r="AD168" s="402"/>
      <c r="AE168" s="402"/>
      <c r="AF168" s="402"/>
      <c r="AG168" s="402"/>
      <c r="AH168" s="402"/>
      <c r="AI168" s="402"/>
      <c r="AJ168" s="402"/>
      <c r="AK168" s="402"/>
      <c r="AL168" s="402"/>
      <c r="AM168" s="402"/>
      <c r="AN168" s="402"/>
      <c r="AO168" s="402"/>
      <c r="AP168" s="402"/>
      <c r="AQ168" s="402"/>
      <c r="AR168" s="402"/>
      <c r="AS168" s="402"/>
      <c r="AT168" s="402"/>
      <c r="AU168" s="402"/>
      <c r="AV168" s="402"/>
      <c r="AW168" s="402"/>
      <c r="AX168" s="402"/>
    </row>
    <row r="169" spans="1:50" x14ac:dyDescent="0.2">
      <c r="A169" s="404" t="s">
        <v>217</v>
      </c>
      <c r="B169" s="405">
        <v>23185780</v>
      </c>
      <c r="C169" s="405">
        <v>21607153</v>
      </c>
      <c r="D169" s="405">
        <v>19719837</v>
      </c>
      <c r="E169" s="405">
        <v>935257</v>
      </c>
      <c r="F169" s="405">
        <v>525505</v>
      </c>
      <c r="G169" s="405">
        <v>156168</v>
      </c>
      <c r="H169" s="405">
        <v>43506</v>
      </c>
      <c r="I169" s="405">
        <v>39343</v>
      </c>
      <c r="J169" s="405">
        <v>24503313</v>
      </c>
      <c r="K169" s="405">
        <v>13791579</v>
      </c>
      <c r="L169" s="405">
        <v>11864617</v>
      </c>
      <c r="M169" s="405">
        <v>2690178</v>
      </c>
      <c r="N169" s="405">
        <v>7522421</v>
      </c>
      <c r="O169" s="405">
        <v>2692672</v>
      </c>
      <c r="P169" s="405">
        <v>93961</v>
      </c>
      <c r="Q169" s="405">
        <v>100803</v>
      </c>
      <c r="R169" s="405">
        <v>-1317533</v>
      </c>
      <c r="S169" s="405">
        <v>7815574</v>
      </c>
      <c r="T169" s="405">
        <v>7855220</v>
      </c>
      <c r="U169" s="405">
        <v>-1754921</v>
      </c>
      <c r="V169" s="405">
        <v>-6996916</v>
      </c>
      <c r="W169" s="405">
        <v>-2536504</v>
      </c>
      <c r="X169" s="405">
        <v>-50455</v>
      </c>
      <c r="Y169" s="405">
        <v>-61460</v>
      </c>
      <c r="Z169" s="402"/>
      <c r="AA169" s="402"/>
      <c r="AB169" s="402"/>
      <c r="AC169" s="402"/>
      <c r="AD169" s="402"/>
      <c r="AE169" s="402"/>
      <c r="AF169" s="402"/>
      <c r="AG169" s="402"/>
      <c r="AH169" s="402"/>
      <c r="AI169" s="402"/>
      <c r="AJ169" s="402"/>
      <c r="AK169" s="402"/>
      <c r="AL169" s="402"/>
      <c r="AM169" s="402"/>
      <c r="AN169" s="402"/>
      <c r="AO169" s="402"/>
      <c r="AP169" s="402"/>
      <c r="AQ169" s="402"/>
      <c r="AR169" s="402"/>
      <c r="AS169" s="402"/>
      <c r="AT169" s="402"/>
      <c r="AU169" s="402"/>
      <c r="AV169" s="402"/>
      <c r="AW169" s="402"/>
      <c r="AX169" s="402"/>
    </row>
    <row r="170" spans="1:50" x14ac:dyDescent="0.2">
      <c r="A170" s="404" t="s">
        <v>218</v>
      </c>
      <c r="B170" s="405">
        <v>20854240</v>
      </c>
      <c r="C170" s="405">
        <v>19095281</v>
      </c>
      <c r="D170" s="405">
        <v>17356668</v>
      </c>
      <c r="E170" s="405">
        <v>997715</v>
      </c>
      <c r="F170" s="405">
        <v>647472</v>
      </c>
      <c r="G170" s="405">
        <v>144313</v>
      </c>
      <c r="H170" s="405">
        <v>44780</v>
      </c>
      <c r="I170" s="405">
        <v>37398</v>
      </c>
      <c r="J170" s="405">
        <v>22466444</v>
      </c>
      <c r="K170" s="405">
        <v>13007706</v>
      </c>
      <c r="L170" s="405">
        <v>10955683</v>
      </c>
      <c r="M170" s="405">
        <v>2581208</v>
      </c>
      <c r="N170" s="405">
        <v>6454500</v>
      </c>
      <c r="O170" s="405">
        <v>2417034</v>
      </c>
      <c r="P170" s="405">
        <v>98489</v>
      </c>
      <c r="Q170" s="405">
        <v>101858</v>
      </c>
      <c r="R170" s="405">
        <v>-1612204</v>
      </c>
      <c r="S170" s="405">
        <v>6087575</v>
      </c>
      <c r="T170" s="405">
        <v>6400985</v>
      </c>
      <c r="U170" s="405">
        <v>-1583493</v>
      </c>
      <c r="V170" s="405">
        <v>-5807028</v>
      </c>
      <c r="W170" s="405">
        <v>-2272721</v>
      </c>
      <c r="X170" s="405">
        <v>-53709</v>
      </c>
      <c r="Y170" s="405">
        <v>-64460</v>
      </c>
      <c r="Z170" s="402"/>
      <c r="AA170" s="402"/>
      <c r="AB170" s="402"/>
      <c r="AC170" s="402"/>
      <c r="AD170" s="402"/>
      <c r="AE170" s="402"/>
      <c r="AF170" s="402"/>
      <c r="AG170" s="402"/>
      <c r="AH170" s="402"/>
      <c r="AI170" s="402"/>
      <c r="AJ170" s="402"/>
      <c r="AK170" s="402"/>
      <c r="AL170" s="402"/>
      <c r="AM170" s="402"/>
      <c r="AN170" s="402"/>
      <c r="AO170" s="402"/>
      <c r="AP170" s="402"/>
      <c r="AQ170" s="402"/>
      <c r="AR170" s="402"/>
      <c r="AS170" s="402"/>
      <c r="AT170" s="402"/>
      <c r="AU170" s="402"/>
      <c r="AV170" s="402"/>
      <c r="AW170" s="402"/>
      <c r="AX170" s="402"/>
    </row>
    <row r="171" spans="1:50" x14ac:dyDescent="0.2">
      <c r="A171" s="404" t="s">
        <v>219</v>
      </c>
      <c r="B171" s="405">
        <v>20113108</v>
      </c>
      <c r="C171" s="405">
        <v>18371637</v>
      </c>
      <c r="D171" s="405">
        <v>16945519</v>
      </c>
      <c r="E171" s="405">
        <v>987455</v>
      </c>
      <c r="F171" s="405">
        <v>657003</v>
      </c>
      <c r="G171" s="405">
        <v>178708</v>
      </c>
      <c r="H171" s="405">
        <v>19258</v>
      </c>
      <c r="I171" s="405">
        <v>42978</v>
      </c>
      <c r="J171" s="405">
        <v>21274928</v>
      </c>
      <c r="K171" s="405">
        <v>12829037</v>
      </c>
      <c r="L171" s="405">
        <v>10801260</v>
      </c>
      <c r="M171" s="405">
        <v>2310378</v>
      </c>
      <c r="N171" s="405">
        <v>5704221</v>
      </c>
      <c r="O171" s="405">
        <v>2080718</v>
      </c>
      <c r="P171" s="405">
        <v>103562</v>
      </c>
      <c r="Q171" s="405">
        <v>105997</v>
      </c>
      <c r="R171" s="405">
        <v>-1161820</v>
      </c>
      <c r="S171" s="405">
        <v>5542600</v>
      </c>
      <c r="T171" s="405">
        <v>6144259</v>
      </c>
      <c r="U171" s="405">
        <v>-1322923</v>
      </c>
      <c r="V171" s="405">
        <v>-5047218</v>
      </c>
      <c r="W171" s="405">
        <v>-1902010</v>
      </c>
      <c r="X171" s="405">
        <v>-84304</v>
      </c>
      <c r="Y171" s="405">
        <v>-63019</v>
      </c>
      <c r="Z171" s="402"/>
      <c r="AA171" s="402"/>
      <c r="AB171" s="402"/>
      <c r="AC171" s="402"/>
      <c r="AD171" s="402"/>
      <c r="AE171" s="402"/>
      <c r="AF171" s="402"/>
      <c r="AG171" s="402"/>
      <c r="AH171" s="402"/>
      <c r="AI171" s="402"/>
      <c r="AJ171" s="402"/>
      <c r="AK171" s="402"/>
      <c r="AL171" s="402"/>
      <c r="AM171" s="402"/>
      <c r="AN171" s="402"/>
      <c r="AO171" s="402"/>
      <c r="AP171" s="402"/>
      <c r="AQ171" s="402"/>
      <c r="AR171" s="402"/>
      <c r="AS171" s="402"/>
      <c r="AT171" s="402"/>
      <c r="AU171" s="402"/>
      <c r="AV171" s="402"/>
      <c r="AW171" s="402"/>
      <c r="AX171" s="402"/>
    </row>
    <row r="172" spans="1:50" x14ac:dyDescent="0.2">
      <c r="A172" s="404" t="s">
        <v>220</v>
      </c>
      <c r="B172" s="405">
        <v>18999356</v>
      </c>
      <c r="C172" s="405">
        <v>17439541</v>
      </c>
      <c r="D172" s="405">
        <v>15886192</v>
      </c>
      <c r="E172" s="405">
        <v>849738</v>
      </c>
      <c r="F172" s="405">
        <v>524858</v>
      </c>
      <c r="G172" s="405">
        <v>119053</v>
      </c>
      <c r="H172" s="405">
        <v>100129</v>
      </c>
      <c r="I172" s="405">
        <v>41487</v>
      </c>
      <c r="J172" s="405">
        <v>20676876</v>
      </c>
      <c r="K172" s="405">
        <v>11895092</v>
      </c>
      <c r="L172" s="405">
        <v>10153646</v>
      </c>
      <c r="M172" s="405">
        <v>2604900</v>
      </c>
      <c r="N172" s="405">
        <v>5748802</v>
      </c>
      <c r="O172" s="405">
        <v>2099527</v>
      </c>
      <c r="P172" s="405">
        <v>133374</v>
      </c>
      <c r="Q172" s="405">
        <v>90211</v>
      </c>
      <c r="R172" s="405">
        <v>-1677520</v>
      </c>
      <c r="S172" s="405">
        <v>5544449</v>
      </c>
      <c r="T172" s="405">
        <v>5732546</v>
      </c>
      <c r="U172" s="405">
        <v>-1755162</v>
      </c>
      <c r="V172" s="405">
        <v>-5223944</v>
      </c>
      <c r="W172" s="405">
        <v>-1980474</v>
      </c>
      <c r="X172" s="405">
        <v>-33245</v>
      </c>
      <c r="Y172" s="405">
        <v>-48724</v>
      </c>
      <c r="Z172" s="402"/>
      <c r="AA172" s="402"/>
      <c r="AB172" s="402"/>
      <c r="AC172" s="402"/>
      <c r="AD172" s="402"/>
      <c r="AE172" s="402"/>
      <c r="AF172" s="402"/>
      <c r="AG172" s="402"/>
      <c r="AH172" s="402"/>
      <c r="AI172" s="402"/>
      <c r="AJ172" s="402"/>
      <c r="AK172" s="402"/>
      <c r="AL172" s="402"/>
      <c r="AM172" s="402"/>
      <c r="AN172" s="402"/>
      <c r="AO172" s="402"/>
      <c r="AP172" s="402"/>
      <c r="AQ172" s="402"/>
      <c r="AR172" s="402"/>
      <c r="AS172" s="402"/>
      <c r="AT172" s="402"/>
      <c r="AU172" s="402"/>
      <c r="AV172" s="402"/>
      <c r="AW172" s="402"/>
      <c r="AX172" s="402"/>
    </row>
    <row r="173" spans="1:50" x14ac:dyDescent="0.2">
      <c r="A173" s="404" t="s">
        <v>221</v>
      </c>
      <c r="B173" s="405">
        <v>19608830</v>
      </c>
      <c r="C173" s="405">
        <v>17875169</v>
      </c>
      <c r="D173" s="405">
        <v>16196671</v>
      </c>
      <c r="E173" s="405">
        <v>1010032</v>
      </c>
      <c r="F173" s="405">
        <v>629178</v>
      </c>
      <c r="G173" s="405">
        <v>137242</v>
      </c>
      <c r="H173" s="405">
        <v>31969</v>
      </c>
      <c r="I173" s="405">
        <v>30523</v>
      </c>
      <c r="J173" s="405">
        <v>20007377</v>
      </c>
      <c r="K173" s="405">
        <v>11665948</v>
      </c>
      <c r="L173" s="405">
        <v>10082838</v>
      </c>
      <c r="M173" s="405">
        <v>2450507</v>
      </c>
      <c r="N173" s="405">
        <v>5554326</v>
      </c>
      <c r="O173" s="405">
        <v>1986599</v>
      </c>
      <c r="P173" s="405">
        <v>63781</v>
      </c>
      <c r="Q173" s="405">
        <v>107243</v>
      </c>
      <c r="R173" s="405">
        <v>-398547</v>
      </c>
      <c r="S173" s="405">
        <v>6209221</v>
      </c>
      <c r="T173" s="405">
        <v>6113833</v>
      </c>
      <c r="U173" s="405">
        <v>-1440475</v>
      </c>
      <c r="V173" s="405">
        <v>-4925148</v>
      </c>
      <c r="W173" s="405">
        <v>-1849357</v>
      </c>
      <c r="X173" s="405">
        <v>-31812</v>
      </c>
      <c r="Y173" s="405">
        <v>-76720</v>
      </c>
      <c r="Z173" s="402"/>
      <c r="AA173" s="402"/>
      <c r="AB173" s="402"/>
      <c r="AC173" s="402"/>
      <c r="AD173" s="402"/>
      <c r="AE173" s="402"/>
      <c r="AF173" s="402"/>
      <c r="AG173" s="402"/>
      <c r="AH173" s="402"/>
      <c r="AI173" s="402"/>
      <c r="AJ173" s="402"/>
      <c r="AK173" s="402"/>
      <c r="AL173" s="402"/>
      <c r="AM173" s="402"/>
      <c r="AN173" s="402"/>
      <c r="AO173" s="402"/>
      <c r="AP173" s="402"/>
      <c r="AQ173" s="402"/>
      <c r="AR173" s="402"/>
      <c r="AS173" s="402"/>
      <c r="AT173" s="402"/>
      <c r="AU173" s="402"/>
      <c r="AV173" s="402"/>
      <c r="AW173" s="402"/>
      <c r="AX173" s="402"/>
    </row>
    <row r="174" spans="1:50" x14ac:dyDescent="0.2">
      <c r="A174" s="404" t="s">
        <v>222</v>
      </c>
      <c r="B174" s="405">
        <v>21660852</v>
      </c>
      <c r="C174" s="405">
        <v>19833578</v>
      </c>
      <c r="D174" s="405">
        <v>17852473</v>
      </c>
      <c r="E174" s="405">
        <v>1044760</v>
      </c>
      <c r="F174" s="405">
        <v>637308</v>
      </c>
      <c r="G174" s="405">
        <v>146232</v>
      </c>
      <c r="H174" s="405">
        <v>42604</v>
      </c>
      <c r="I174" s="405">
        <v>46767</v>
      </c>
      <c r="J174" s="405">
        <v>22038495</v>
      </c>
      <c r="K174" s="405">
        <v>13179093</v>
      </c>
      <c r="L174" s="405">
        <v>11380067</v>
      </c>
      <c r="M174" s="405">
        <v>2640297</v>
      </c>
      <c r="N174" s="405">
        <v>5750533</v>
      </c>
      <c r="O174" s="405">
        <v>2015958</v>
      </c>
      <c r="P174" s="405">
        <v>129728</v>
      </c>
      <c r="Q174" s="405">
        <v>125275</v>
      </c>
      <c r="R174" s="405">
        <v>-377643</v>
      </c>
      <c r="S174" s="405">
        <v>6654485</v>
      </c>
      <c r="T174" s="405">
        <v>6472406</v>
      </c>
      <c r="U174" s="405">
        <v>-1595537</v>
      </c>
      <c r="V174" s="405">
        <v>-5113225</v>
      </c>
      <c r="W174" s="405">
        <v>-1869726</v>
      </c>
      <c r="X174" s="405">
        <v>-87124</v>
      </c>
      <c r="Y174" s="405">
        <v>-78508</v>
      </c>
      <c r="Z174" s="402"/>
      <c r="AA174" s="402"/>
      <c r="AB174" s="402"/>
      <c r="AC174" s="402"/>
      <c r="AD174" s="402"/>
      <c r="AE174" s="402"/>
      <c r="AF174" s="402"/>
      <c r="AG174" s="402"/>
      <c r="AH174" s="402"/>
      <c r="AI174" s="402"/>
      <c r="AJ174" s="402"/>
      <c r="AK174" s="402"/>
      <c r="AL174" s="402"/>
      <c r="AM174" s="402"/>
      <c r="AN174" s="402"/>
      <c r="AO174" s="402"/>
      <c r="AP174" s="402"/>
      <c r="AQ174" s="402"/>
      <c r="AR174" s="402"/>
      <c r="AS174" s="402"/>
      <c r="AT174" s="402"/>
      <c r="AU174" s="402"/>
      <c r="AV174" s="402"/>
      <c r="AW174" s="402"/>
      <c r="AX174" s="402"/>
    </row>
    <row r="175" spans="1:50" x14ac:dyDescent="0.2">
      <c r="A175" s="404" t="s">
        <v>223</v>
      </c>
      <c r="B175" s="405">
        <v>21076640</v>
      </c>
      <c r="C175" s="405">
        <v>19366434</v>
      </c>
      <c r="D175" s="405">
        <v>17528668</v>
      </c>
      <c r="E175" s="405">
        <v>1086698</v>
      </c>
      <c r="F175" s="405">
        <v>529110</v>
      </c>
      <c r="G175" s="405">
        <v>131133</v>
      </c>
      <c r="H175" s="405">
        <v>16828</v>
      </c>
      <c r="I175" s="405">
        <v>41963</v>
      </c>
      <c r="J175" s="405">
        <v>21835960</v>
      </c>
      <c r="K175" s="405">
        <v>13013131</v>
      </c>
      <c r="L175" s="405">
        <v>11266160</v>
      </c>
      <c r="M175" s="405">
        <v>2451601</v>
      </c>
      <c r="N175" s="405">
        <v>5911117</v>
      </c>
      <c r="O175" s="405">
        <v>2088528</v>
      </c>
      <c r="P175" s="405">
        <v>186848</v>
      </c>
      <c r="Q175" s="405">
        <v>106794</v>
      </c>
      <c r="R175" s="405">
        <v>-759320</v>
      </c>
      <c r="S175" s="405">
        <v>6353303</v>
      </c>
      <c r="T175" s="405">
        <v>6262508</v>
      </c>
      <c r="U175" s="405">
        <v>-1364903</v>
      </c>
      <c r="V175" s="405">
        <v>-5382007</v>
      </c>
      <c r="W175" s="405">
        <v>-1957395</v>
      </c>
      <c r="X175" s="405">
        <v>-170020</v>
      </c>
      <c r="Y175" s="405">
        <v>-64831</v>
      </c>
      <c r="Z175" s="402"/>
      <c r="AA175" s="402"/>
      <c r="AB175" s="402"/>
      <c r="AC175" s="402"/>
      <c r="AD175" s="402"/>
      <c r="AE175" s="402"/>
      <c r="AF175" s="402"/>
      <c r="AG175" s="402"/>
      <c r="AH175" s="402"/>
      <c r="AI175" s="402"/>
      <c r="AJ175" s="402"/>
      <c r="AK175" s="402"/>
      <c r="AL175" s="402"/>
      <c r="AM175" s="402"/>
      <c r="AN175" s="402"/>
      <c r="AO175" s="402"/>
      <c r="AP175" s="402"/>
      <c r="AQ175" s="402"/>
      <c r="AR175" s="402"/>
      <c r="AS175" s="402"/>
      <c r="AT175" s="402"/>
      <c r="AU175" s="402"/>
      <c r="AV175" s="402"/>
      <c r="AW175" s="402"/>
      <c r="AX175" s="402"/>
    </row>
    <row r="176" spans="1:50" x14ac:dyDescent="0.2">
      <c r="A176" s="404" t="s">
        <v>224</v>
      </c>
      <c r="B176" s="405">
        <v>23813951</v>
      </c>
      <c r="C176" s="405">
        <v>21826084</v>
      </c>
      <c r="D176" s="405">
        <v>19705355</v>
      </c>
      <c r="E176" s="405">
        <v>1303264</v>
      </c>
      <c r="F176" s="405">
        <v>568982</v>
      </c>
      <c r="G176" s="405">
        <v>161848</v>
      </c>
      <c r="H176" s="405">
        <v>22060</v>
      </c>
      <c r="I176" s="405">
        <v>50820</v>
      </c>
      <c r="J176" s="405">
        <v>24535855</v>
      </c>
      <c r="K176" s="405">
        <v>14586394</v>
      </c>
      <c r="L176" s="405">
        <v>12368976</v>
      </c>
      <c r="M176" s="405">
        <v>2838937</v>
      </c>
      <c r="N176" s="405">
        <v>6656743</v>
      </c>
      <c r="O176" s="405">
        <v>2463441</v>
      </c>
      <c r="P176" s="405">
        <v>125810</v>
      </c>
      <c r="Q176" s="405">
        <v>112677</v>
      </c>
      <c r="R176" s="405">
        <v>-721904</v>
      </c>
      <c r="S176" s="405">
        <v>7239690</v>
      </c>
      <c r="T176" s="405">
        <v>7336379</v>
      </c>
      <c r="U176" s="405">
        <v>-1535673</v>
      </c>
      <c r="V176" s="405">
        <v>-6087761</v>
      </c>
      <c r="W176" s="405">
        <v>-2301593</v>
      </c>
      <c r="X176" s="405">
        <v>-103750</v>
      </c>
      <c r="Y176" s="405">
        <v>-61857</v>
      </c>
      <c r="Z176" s="402"/>
      <c r="AA176" s="402"/>
      <c r="AB176" s="402"/>
      <c r="AC176" s="402"/>
      <c r="AD176" s="402"/>
      <c r="AE176" s="402"/>
      <c r="AF176" s="402"/>
      <c r="AG176" s="402"/>
      <c r="AH176" s="402"/>
      <c r="AI176" s="402"/>
      <c r="AJ176" s="402"/>
      <c r="AK176" s="402"/>
      <c r="AL176" s="402"/>
      <c r="AM176" s="402"/>
      <c r="AN176" s="402"/>
      <c r="AO176" s="402"/>
      <c r="AP176" s="402"/>
      <c r="AQ176" s="402"/>
      <c r="AR176" s="402"/>
      <c r="AS176" s="402"/>
      <c r="AT176" s="402"/>
      <c r="AU176" s="402"/>
      <c r="AV176" s="402"/>
      <c r="AW176" s="402"/>
      <c r="AX176" s="402"/>
    </row>
    <row r="177" spans="1:50" x14ac:dyDescent="0.2">
      <c r="A177" s="404" t="s">
        <v>225</v>
      </c>
      <c r="B177" s="405">
        <v>22765180</v>
      </c>
      <c r="C177" s="405">
        <v>20718151</v>
      </c>
      <c r="D177" s="405">
        <v>18701151</v>
      </c>
      <c r="E177" s="405">
        <v>1270656</v>
      </c>
      <c r="F177" s="405">
        <v>659511</v>
      </c>
      <c r="G177" s="405">
        <v>158166</v>
      </c>
      <c r="H177" s="405">
        <v>29408</v>
      </c>
      <c r="I177" s="405">
        <v>48849</v>
      </c>
      <c r="J177" s="405">
        <v>23591904</v>
      </c>
      <c r="K177" s="405">
        <v>13714184</v>
      </c>
      <c r="L177" s="405">
        <v>11669321</v>
      </c>
      <c r="M177" s="405">
        <v>3200580</v>
      </c>
      <c r="N177" s="405">
        <v>6272599</v>
      </c>
      <c r="O177" s="405">
        <v>2465792</v>
      </c>
      <c r="P177" s="405">
        <v>80347</v>
      </c>
      <c r="Q177" s="405">
        <v>103925</v>
      </c>
      <c r="R177" s="405">
        <v>-826724</v>
      </c>
      <c r="S177" s="405">
        <v>7003967</v>
      </c>
      <c r="T177" s="405">
        <v>7031830</v>
      </c>
      <c r="U177" s="405">
        <v>-1929924</v>
      </c>
      <c r="V177" s="405">
        <v>-5613088</v>
      </c>
      <c r="W177" s="405">
        <v>-2307626</v>
      </c>
      <c r="X177" s="405">
        <v>-50939</v>
      </c>
      <c r="Y177" s="405">
        <v>-55076</v>
      </c>
      <c r="Z177" s="402"/>
      <c r="AA177" s="402"/>
      <c r="AB177" s="402"/>
      <c r="AC177" s="402"/>
      <c r="AD177" s="402"/>
      <c r="AE177" s="402"/>
      <c r="AF177" s="402"/>
      <c r="AG177" s="402"/>
      <c r="AH177" s="402"/>
      <c r="AI177" s="402"/>
      <c r="AJ177" s="402"/>
      <c r="AK177" s="402"/>
      <c r="AL177" s="402"/>
      <c r="AM177" s="402"/>
      <c r="AN177" s="402"/>
      <c r="AO177" s="402"/>
      <c r="AP177" s="402"/>
      <c r="AQ177" s="402"/>
      <c r="AR177" s="402"/>
      <c r="AS177" s="402"/>
      <c r="AT177" s="402"/>
      <c r="AU177" s="402"/>
      <c r="AV177" s="402"/>
      <c r="AW177" s="402"/>
      <c r="AX177" s="402"/>
    </row>
    <row r="178" spans="1:50" x14ac:dyDescent="0.2">
      <c r="A178" s="404" t="s">
        <v>226</v>
      </c>
      <c r="B178" s="405">
        <v>22634792</v>
      </c>
      <c r="C178" s="405">
        <v>20733460</v>
      </c>
      <c r="D178" s="405">
        <v>18687826</v>
      </c>
      <c r="E178" s="405">
        <v>1219818</v>
      </c>
      <c r="F178" s="405">
        <v>534817</v>
      </c>
      <c r="G178" s="405">
        <v>156600</v>
      </c>
      <c r="H178" s="405">
        <v>26976</v>
      </c>
      <c r="I178" s="405">
        <v>55936</v>
      </c>
      <c r="J178" s="405">
        <v>23329641</v>
      </c>
      <c r="K178" s="405">
        <v>13388320</v>
      </c>
      <c r="L178" s="405">
        <v>11359302</v>
      </c>
      <c r="M178" s="405">
        <v>2881108</v>
      </c>
      <c r="N178" s="405">
        <v>6738144</v>
      </c>
      <c r="O178" s="405">
        <v>2708069</v>
      </c>
      <c r="P178" s="405">
        <v>78453</v>
      </c>
      <c r="Q178" s="405">
        <v>81320</v>
      </c>
      <c r="R178" s="405">
        <v>-694849</v>
      </c>
      <c r="S178" s="405">
        <v>7345140</v>
      </c>
      <c r="T178" s="405">
        <v>7328524</v>
      </c>
      <c r="U178" s="405">
        <v>-1661290</v>
      </c>
      <c r="V178" s="405">
        <v>-6203327</v>
      </c>
      <c r="W178" s="405">
        <v>-2551469</v>
      </c>
      <c r="X178" s="405">
        <v>-51477</v>
      </c>
      <c r="Y178" s="405">
        <v>-25384</v>
      </c>
      <c r="Z178" s="402"/>
      <c r="AA178" s="402"/>
      <c r="AB178" s="402"/>
      <c r="AC178" s="402"/>
      <c r="AD178" s="402"/>
      <c r="AE178" s="402"/>
      <c r="AF178" s="402"/>
      <c r="AG178" s="402"/>
      <c r="AH178" s="402"/>
      <c r="AI178" s="402"/>
      <c r="AJ178" s="402"/>
      <c r="AK178" s="402"/>
      <c r="AL178" s="402"/>
      <c r="AM178" s="402"/>
      <c r="AN178" s="402"/>
      <c r="AO178" s="402"/>
      <c r="AP178" s="402"/>
      <c r="AQ178" s="402"/>
      <c r="AR178" s="402"/>
      <c r="AS178" s="402"/>
      <c r="AT178" s="402"/>
      <c r="AU178" s="402"/>
      <c r="AV178" s="402"/>
      <c r="AW178" s="402"/>
      <c r="AX178" s="402"/>
    </row>
    <row r="179" spans="1:50" x14ac:dyDescent="0.2">
      <c r="A179" s="404" t="s">
        <v>227</v>
      </c>
      <c r="B179" s="405">
        <v>24493338</v>
      </c>
      <c r="C179" s="405">
        <v>22197975</v>
      </c>
      <c r="D179" s="405">
        <v>20043099</v>
      </c>
      <c r="E179" s="405">
        <v>1525010</v>
      </c>
      <c r="F179" s="405">
        <v>579629</v>
      </c>
      <c r="G179" s="405">
        <v>178529</v>
      </c>
      <c r="H179" s="405">
        <v>46652</v>
      </c>
      <c r="I179" s="405">
        <v>51120</v>
      </c>
      <c r="J179" s="405">
        <v>25554885</v>
      </c>
      <c r="K179" s="405">
        <v>14783158</v>
      </c>
      <c r="L179" s="405">
        <v>12672214</v>
      </c>
      <c r="M179" s="405">
        <v>2865815</v>
      </c>
      <c r="N179" s="405">
        <v>7420602</v>
      </c>
      <c r="O179" s="405">
        <v>2749981</v>
      </c>
      <c r="P179" s="405">
        <v>120384</v>
      </c>
      <c r="Q179" s="405">
        <v>135979</v>
      </c>
      <c r="R179" s="405">
        <v>-1061547</v>
      </c>
      <c r="S179" s="405">
        <v>7414817</v>
      </c>
      <c r="T179" s="405">
        <v>7370885</v>
      </c>
      <c r="U179" s="405">
        <v>-1340805</v>
      </c>
      <c r="V179" s="405">
        <v>-6840973</v>
      </c>
      <c r="W179" s="405">
        <v>-2571452</v>
      </c>
      <c r="X179" s="405">
        <v>-73732</v>
      </c>
      <c r="Y179" s="405">
        <v>-84859</v>
      </c>
      <c r="Z179" s="402"/>
      <c r="AA179" s="402"/>
      <c r="AB179" s="402"/>
      <c r="AC179" s="402"/>
      <c r="AD179" s="402"/>
      <c r="AE179" s="402"/>
      <c r="AF179" s="402"/>
      <c r="AG179" s="402"/>
      <c r="AH179" s="402"/>
      <c r="AI179" s="402"/>
      <c r="AJ179" s="402"/>
      <c r="AK179" s="402"/>
      <c r="AL179" s="402"/>
      <c r="AM179" s="402"/>
      <c r="AN179" s="402"/>
      <c r="AO179" s="402"/>
      <c r="AP179" s="402"/>
      <c r="AQ179" s="402"/>
      <c r="AR179" s="402"/>
      <c r="AS179" s="402"/>
      <c r="AT179" s="402"/>
      <c r="AU179" s="402"/>
      <c r="AV179" s="402"/>
      <c r="AW179" s="402"/>
      <c r="AX179" s="402"/>
    </row>
    <row r="180" spans="1:50" x14ac:dyDescent="0.2">
      <c r="A180" s="404" t="s">
        <v>228</v>
      </c>
      <c r="B180" s="405">
        <v>23141274</v>
      </c>
      <c r="C180" s="405">
        <v>20964569</v>
      </c>
      <c r="D180" s="405">
        <v>18685512</v>
      </c>
      <c r="E180" s="405">
        <v>1211347</v>
      </c>
      <c r="F180" s="405">
        <v>772581</v>
      </c>
      <c r="G180" s="405">
        <v>166259</v>
      </c>
      <c r="H180" s="405">
        <v>21228</v>
      </c>
      <c r="I180" s="405">
        <v>59707</v>
      </c>
      <c r="J180" s="405">
        <v>23779308</v>
      </c>
      <c r="K180" s="405">
        <v>13555162</v>
      </c>
      <c r="L180" s="405">
        <v>11392507</v>
      </c>
      <c r="M180" s="405">
        <v>2930729</v>
      </c>
      <c r="N180" s="405">
        <v>6846806</v>
      </c>
      <c r="O180" s="405">
        <v>2644263</v>
      </c>
      <c r="P180" s="405">
        <v>102787</v>
      </c>
      <c r="Q180" s="405">
        <v>76218</v>
      </c>
      <c r="R180" s="405">
        <v>-638034</v>
      </c>
      <c r="S180" s="405">
        <v>7409407</v>
      </c>
      <c r="T180" s="405">
        <v>7293005</v>
      </c>
      <c r="U180" s="405">
        <v>-1719382</v>
      </c>
      <c r="V180" s="405">
        <v>-6074225</v>
      </c>
      <c r="W180" s="405">
        <v>-2478004</v>
      </c>
      <c r="X180" s="405">
        <v>-81559</v>
      </c>
      <c r="Y180" s="405">
        <v>-16511</v>
      </c>
      <c r="Z180" s="402"/>
      <c r="AA180" s="402"/>
      <c r="AB180" s="402"/>
      <c r="AC180" s="402"/>
      <c r="AD180" s="402"/>
      <c r="AE180" s="402"/>
      <c r="AF180" s="402"/>
      <c r="AG180" s="402"/>
      <c r="AH180" s="402"/>
      <c r="AI180" s="402"/>
      <c r="AJ180" s="402"/>
      <c r="AK180" s="402"/>
      <c r="AL180" s="402"/>
      <c r="AM180" s="402"/>
      <c r="AN180" s="402"/>
      <c r="AO180" s="402"/>
      <c r="AP180" s="402"/>
      <c r="AQ180" s="402"/>
      <c r="AR180" s="402"/>
      <c r="AS180" s="402"/>
      <c r="AT180" s="402"/>
      <c r="AU180" s="402"/>
      <c r="AV180" s="402"/>
      <c r="AW180" s="402"/>
      <c r="AX180" s="402"/>
    </row>
    <row r="181" spans="1:50" x14ac:dyDescent="0.2">
      <c r="A181" s="404" t="s">
        <v>229</v>
      </c>
      <c r="B181" s="405">
        <v>26088928</v>
      </c>
      <c r="C181" s="405">
        <v>23903887</v>
      </c>
      <c r="D181" s="405">
        <v>21445127</v>
      </c>
      <c r="E181" s="405">
        <v>1280690</v>
      </c>
      <c r="F181" s="405">
        <v>730027</v>
      </c>
      <c r="G181" s="405">
        <v>169518</v>
      </c>
      <c r="H181" s="405">
        <v>42937</v>
      </c>
      <c r="I181" s="405">
        <v>73165</v>
      </c>
      <c r="J181" s="405">
        <v>27649790</v>
      </c>
      <c r="K181" s="405">
        <v>15520053</v>
      </c>
      <c r="L181" s="405">
        <v>13317532</v>
      </c>
      <c r="M181" s="405">
        <v>3247031</v>
      </c>
      <c r="N181" s="405">
        <v>8441593</v>
      </c>
      <c r="O181" s="405">
        <v>3134493</v>
      </c>
      <c r="P181" s="405">
        <v>82397</v>
      </c>
      <c r="Q181" s="405">
        <v>110682</v>
      </c>
      <c r="R181" s="405">
        <v>-1560862</v>
      </c>
      <c r="S181" s="405">
        <v>8383834</v>
      </c>
      <c r="T181" s="405">
        <v>8127595</v>
      </c>
      <c r="U181" s="405">
        <v>-1966341</v>
      </c>
      <c r="V181" s="405">
        <v>-7711566</v>
      </c>
      <c r="W181" s="405">
        <v>-2964975</v>
      </c>
      <c r="X181" s="405">
        <v>-39460</v>
      </c>
      <c r="Y181" s="405">
        <v>-37517</v>
      </c>
      <c r="Z181" s="402"/>
      <c r="AA181" s="402"/>
      <c r="AB181" s="402"/>
      <c r="AC181" s="402"/>
      <c r="AD181" s="402"/>
      <c r="AE181" s="402"/>
      <c r="AF181" s="402"/>
      <c r="AG181" s="402"/>
      <c r="AH181" s="402"/>
      <c r="AI181" s="402"/>
      <c r="AJ181" s="402"/>
      <c r="AK181" s="402"/>
      <c r="AL181" s="402"/>
      <c r="AM181" s="402"/>
      <c r="AN181" s="402"/>
      <c r="AO181" s="402"/>
      <c r="AP181" s="402"/>
      <c r="AQ181" s="402"/>
      <c r="AR181" s="402"/>
      <c r="AS181" s="402"/>
      <c r="AT181" s="402"/>
      <c r="AU181" s="402"/>
      <c r="AV181" s="402"/>
      <c r="AW181" s="402"/>
      <c r="AX181" s="402"/>
    </row>
    <row r="182" spans="1:50" x14ac:dyDescent="0.2">
      <c r="A182" s="404" t="s">
        <v>230</v>
      </c>
      <c r="B182" s="405">
        <v>24331827</v>
      </c>
      <c r="C182" s="405">
        <v>22077981</v>
      </c>
      <c r="D182" s="405">
        <v>19725507</v>
      </c>
      <c r="E182" s="405">
        <v>1484914</v>
      </c>
      <c r="F182" s="405">
        <v>626967</v>
      </c>
      <c r="G182" s="405">
        <v>189069</v>
      </c>
      <c r="H182" s="405">
        <v>37612</v>
      </c>
      <c r="I182" s="405">
        <v>41325</v>
      </c>
      <c r="J182" s="405">
        <v>25152819</v>
      </c>
      <c r="K182" s="405">
        <v>14347343</v>
      </c>
      <c r="L182" s="405">
        <v>12181258</v>
      </c>
      <c r="M182" s="405">
        <v>2964308</v>
      </c>
      <c r="N182" s="405">
        <v>7360134</v>
      </c>
      <c r="O182" s="405">
        <v>2799953</v>
      </c>
      <c r="P182" s="405">
        <v>84104</v>
      </c>
      <c r="Q182" s="405">
        <v>121635</v>
      </c>
      <c r="R182" s="405">
        <v>-820992</v>
      </c>
      <c r="S182" s="405">
        <v>7730638</v>
      </c>
      <c r="T182" s="405">
        <v>7544249</v>
      </c>
      <c r="U182" s="405">
        <v>-1479394</v>
      </c>
      <c r="V182" s="405">
        <v>-6733167</v>
      </c>
      <c r="W182" s="405">
        <v>-2610884</v>
      </c>
      <c r="X182" s="405">
        <v>-46492</v>
      </c>
      <c r="Y182" s="405">
        <v>-80310</v>
      </c>
      <c r="Z182" s="402"/>
      <c r="AA182" s="402"/>
      <c r="AB182" s="402"/>
      <c r="AC182" s="402"/>
      <c r="AD182" s="402"/>
      <c r="AE182" s="402"/>
      <c r="AF182" s="402"/>
      <c r="AG182" s="402"/>
      <c r="AH182" s="402"/>
      <c r="AI182" s="402"/>
      <c r="AJ182" s="402"/>
      <c r="AK182" s="402"/>
      <c r="AL182" s="402"/>
      <c r="AM182" s="402"/>
      <c r="AN182" s="402"/>
      <c r="AO182" s="402"/>
      <c r="AP182" s="402"/>
      <c r="AQ182" s="402"/>
      <c r="AR182" s="402"/>
      <c r="AS182" s="402"/>
      <c r="AT182" s="402"/>
      <c r="AU182" s="402"/>
      <c r="AV182" s="402"/>
      <c r="AW182" s="402"/>
      <c r="AX182" s="402"/>
    </row>
    <row r="183" spans="1:50" x14ac:dyDescent="0.2">
      <c r="A183" s="404" t="s">
        <v>231</v>
      </c>
      <c r="B183" s="405">
        <v>23260344</v>
      </c>
      <c r="C183" s="405">
        <v>20977682</v>
      </c>
      <c r="D183" s="405">
        <v>18675675</v>
      </c>
      <c r="E183" s="405">
        <v>1294650</v>
      </c>
      <c r="F183" s="405">
        <v>819881</v>
      </c>
      <c r="G183" s="405">
        <v>181697</v>
      </c>
      <c r="H183" s="405">
        <v>45428</v>
      </c>
      <c r="I183" s="405">
        <v>66556</v>
      </c>
      <c r="J183" s="405">
        <v>23796139</v>
      </c>
      <c r="K183" s="405">
        <v>13710024</v>
      </c>
      <c r="L183" s="405">
        <v>11629015</v>
      </c>
      <c r="M183" s="405">
        <v>2868865</v>
      </c>
      <c r="N183" s="405">
        <v>6749648</v>
      </c>
      <c r="O183" s="405">
        <v>2587058</v>
      </c>
      <c r="P183" s="405">
        <v>117065</v>
      </c>
      <c r="Q183" s="405">
        <v>157526</v>
      </c>
      <c r="R183" s="405">
        <v>-535795</v>
      </c>
      <c r="S183" s="405">
        <v>7267658</v>
      </c>
      <c r="T183" s="405">
        <v>7046660</v>
      </c>
      <c r="U183" s="405">
        <v>-1574215</v>
      </c>
      <c r="V183" s="405">
        <v>-5929767</v>
      </c>
      <c r="W183" s="405">
        <v>-2405361</v>
      </c>
      <c r="X183" s="405">
        <v>-71637</v>
      </c>
      <c r="Y183" s="405">
        <v>-90970</v>
      </c>
      <c r="Z183" s="402"/>
      <c r="AA183" s="402"/>
      <c r="AB183" s="402"/>
      <c r="AC183" s="402"/>
      <c r="AD183" s="402"/>
      <c r="AE183" s="402"/>
      <c r="AF183" s="402"/>
      <c r="AG183" s="402"/>
      <c r="AH183" s="402"/>
      <c r="AI183" s="402"/>
      <c r="AJ183" s="402"/>
      <c r="AK183" s="402"/>
      <c r="AL183" s="402"/>
      <c r="AM183" s="402"/>
      <c r="AN183" s="402"/>
      <c r="AO183" s="402"/>
      <c r="AP183" s="402"/>
      <c r="AQ183" s="402"/>
      <c r="AR183" s="402"/>
      <c r="AS183" s="402"/>
      <c r="AT183" s="402"/>
      <c r="AU183" s="402"/>
      <c r="AV183" s="402"/>
      <c r="AW183" s="402"/>
      <c r="AX183" s="402"/>
    </row>
    <row r="184" spans="1:50" x14ac:dyDescent="0.2">
      <c r="A184" s="404" t="s">
        <v>273</v>
      </c>
      <c r="B184" s="405">
        <v>22232992</v>
      </c>
      <c r="C184" s="405">
        <v>19926945</v>
      </c>
      <c r="D184" s="405">
        <v>17849113</v>
      </c>
      <c r="E184" s="405">
        <v>1526767</v>
      </c>
      <c r="F184" s="405">
        <v>578841</v>
      </c>
      <c r="G184" s="405">
        <v>122548</v>
      </c>
      <c r="H184" s="405">
        <v>52921</v>
      </c>
      <c r="I184" s="405">
        <v>50396</v>
      </c>
      <c r="J184" s="405">
        <v>23996538</v>
      </c>
      <c r="K184" s="405">
        <v>13932421</v>
      </c>
      <c r="L184" s="405">
        <v>11870518</v>
      </c>
      <c r="M184" s="405">
        <v>2965986</v>
      </c>
      <c r="N184" s="405">
        <v>6680966</v>
      </c>
      <c r="O184" s="405">
        <v>2686956</v>
      </c>
      <c r="P184" s="405">
        <v>81445</v>
      </c>
      <c r="Q184" s="405">
        <v>96574</v>
      </c>
      <c r="R184" s="405">
        <v>-1763546</v>
      </c>
      <c r="S184" s="405">
        <v>5994524</v>
      </c>
      <c r="T184" s="405">
        <v>5978595</v>
      </c>
      <c r="U184" s="405">
        <v>-1439219</v>
      </c>
      <c r="V184" s="405">
        <v>-6102125</v>
      </c>
      <c r="W184" s="405">
        <v>-2564408</v>
      </c>
      <c r="X184" s="405">
        <v>-28524</v>
      </c>
      <c r="Y184" s="405">
        <v>-46178</v>
      </c>
      <c r="Z184" s="402"/>
      <c r="AA184" s="402"/>
      <c r="AB184" s="402"/>
      <c r="AC184" s="402"/>
      <c r="AD184" s="402"/>
      <c r="AE184" s="402"/>
      <c r="AF184" s="402"/>
      <c r="AG184" s="402"/>
      <c r="AH184" s="402"/>
      <c r="AI184" s="402"/>
      <c r="AJ184" s="402"/>
      <c r="AK184" s="402"/>
      <c r="AL184" s="402"/>
      <c r="AM184" s="402"/>
      <c r="AN184" s="402"/>
      <c r="AO184" s="402"/>
      <c r="AP184" s="402"/>
      <c r="AQ184" s="402"/>
      <c r="AR184" s="402"/>
      <c r="AS184" s="402"/>
      <c r="AT184" s="402"/>
      <c r="AU184" s="402"/>
      <c r="AV184" s="402"/>
      <c r="AW184" s="402"/>
      <c r="AX184" s="402"/>
    </row>
    <row r="185" spans="1:50" x14ac:dyDescent="0.2">
      <c r="A185" s="404" t="s">
        <v>232</v>
      </c>
      <c r="B185" s="405">
        <v>22855904</v>
      </c>
      <c r="C185" s="405">
        <v>20617222</v>
      </c>
      <c r="D185" s="405">
        <v>18460093</v>
      </c>
      <c r="E185" s="405">
        <v>1280104</v>
      </c>
      <c r="F185" s="405">
        <v>790475</v>
      </c>
      <c r="G185" s="405">
        <v>160460</v>
      </c>
      <c r="H185" s="405">
        <v>55184</v>
      </c>
      <c r="I185" s="405">
        <v>63801</v>
      </c>
      <c r="J185" s="405">
        <v>23978831</v>
      </c>
      <c r="K185" s="405">
        <v>14505430</v>
      </c>
      <c r="L185" s="405">
        <v>12503797</v>
      </c>
      <c r="M185" s="405">
        <v>2867379</v>
      </c>
      <c r="N185" s="405">
        <v>6228041</v>
      </c>
      <c r="O185" s="405">
        <v>2389365</v>
      </c>
      <c r="P185" s="405">
        <v>101080</v>
      </c>
      <c r="Q185" s="405">
        <v>98349</v>
      </c>
      <c r="R185" s="405">
        <v>-1122927</v>
      </c>
      <c r="S185" s="405">
        <v>6111792</v>
      </c>
      <c r="T185" s="405">
        <v>5956296</v>
      </c>
      <c r="U185" s="405">
        <v>-1587275</v>
      </c>
      <c r="V185" s="405">
        <v>-5437566</v>
      </c>
      <c r="W185" s="405">
        <v>-2228905</v>
      </c>
      <c r="X185" s="405">
        <v>-45896</v>
      </c>
      <c r="Y185" s="405">
        <v>-34548</v>
      </c>
      <c r="Z185" s="402"/>
      <c r="AA185" s="402"/>
      <c r="AB185" s="402"/>
      <c r="AC185" s="402"/>
      <c r="AD185" s="402"/>
      <c r="AE185" s="402"/>
      <c r="AF185" s="402"/>
      <c r="AG185" s="402"/>
      <c r="AH185" s="402"/>
      <c r="AI185" s="402"/>
      <c r="AJ185" s="402"/>
      <c r="AK185" s="402"/>
      <c r="AL185" s="402"/>
      <c r="AM185" s="402"/>
      <c r="AN185" s="402"/>
      <c r="AO185" s="402"/>
      <c r="AP185" s="402"/>
      <c r="AQ185" s="402"/>
      <c r="AR185" s="402"/>
      <c r="AS185" s="402"/>
      <c r="AT185" s="402"/>
      <c r="AU185" s="402"/>
      <c r="AV185" s="402"/>
      <c r="AW185" s="402"/>
      <c r="AX185" s="402"/>
    </row>
    <row r="186" spans="1:50" x14ac:dyDescent="0.2">
      <c r="A186" s="404" t="s">
        <v>233</v>
      </c>
      <c r="B186" s="405">
        <v>24995231</v>
      </c>
      <c r="C186" s="405">
        <v>22289670</v>
      </c>
      <c r="D186" s="405">
        <v>19894889</v>
      </c>
      <c r="E186" s="405">
        <v>1765390</v>
      </c>
      <c r="F186" s="405">
        <v>782699</v>
      </c>
      <c r="G186" s="405">
        <v>169677</v>
      </c>
      <c r="H186" s="405">
        <v>52919</v>
      </c>
      <c r="I186" s="405">
        <v>50520</v>
      </c>
      <c r="J186" s="405">
        <v>23756589</v>
      </c>
      <c r="K186" s="405">
        <v>14118440</v>
      </c>
      <c r="L186" s="405">
        <v>12189385</v>
      </c>
      <c r="M186" s="405">
        <v>2832935</v>
      </c>
      <c r="N186" s="405">
        <v>6350988</v>
      </c>
      <c r="O186" s="405">
        <v>2347914</v>
      </c>
      <c r="P186" s="405">
        <v>139971</v>
      </c>
      <c r="Q186" s="405">
        <v>104652</v>
      </c>
      <c r="R186" s="405">
        <v>1238642</v>
      </c>
      <c r="S186" s="405">
        <v>8171230</v>
      </c>
      <c r="T186" s="405">
        <v>7705504</v>
      </c>
      <c r="U186" s="405">
        <v>-1067545</v>
      </c>
      <c r="V186" s="405">
        <v>-5568289</v>
      </c>
      <c r="W186" s="405">
        <v>-2178237</v>
      </c>
      <c r="X186" s="405">
        <v>-87052</v>
      </c>
      <c r="Y186" s="405">
        <v>-54132</v>
      </c>
      <c r="Z186" s="402"/>
      <c r="AA186" s="402"/>
      <c r="AB186" s="402"/>
      <c r="AC186" s="402"/>
      <c r="AD186" s="402"/>
      <c r="AE186" s="402"/>
      <c r="AF186" s="402"/>
      <c r="AG186" s="402"/>
      <c r="AH186" s="402"/>
      <c r="AI186" s="402"/>
      <c r="AJ186" s="402"/>
      <c r="AK186" s="402"/>
      <c r="AL186" s="402"/>
      <c r="AM186" s="402"/>
      <c r="AN186" s="402"/>
      <c r="AO186" s="402"/>
      <c r="AP186" s="402"/>
      <c r="AQ186" s="402"/>
      <c r="AR186" s="402"/>
      <c r="AS186" s="402"/>
      <c r="AT186" s="402"/>
      <c r="AU186" s="402"/>
      <c r="AV186" s="402"/>
      <c r="AW186" s="402"/>
      <c r="AX186" s="402"/>
    </row>
    <row r="187" spans="1:50" x14ac:dyDescent="0.2">
      <c r="A187" s="404" t="s">
        <v>234</v>
      </c>
      <c r="B187" s="405">
        <v>27029673</v>
      </c>
      <c r="C187" s="405">
        <v>24165861</v>
      </c>
      <c r="D187" s="405">
        <v>21686938</v>
      </c>
      <c r="E187" s="405">
        <v>1682872</v>
      </c>
      <c r="F187" s="405">
        <v>900087</v>
      </c>
      <c r="G187" s="405">
        <v>199254</v>
      </c>
      <c r="H187" s="405">
        <v>29558</v>
      </c>
      <c r="I187" s="405">
        <v>90001</v>
      </c>
      <c r="J187" s="405">
        <v>28117897</v>
      </c>
      <c r="K187" s="405">
        <v>16063411</v>
      </c>
      <c r="L187" s="405">
        <v>13922275</v>
      </c>
      <c r="M187" s="405">
        <v>3614005</v>
      </c>
      <c r="N187" s="405">
        <v>7813980</v>
      </c>
      <c r="O187" s="405">
        <v>3092519</v>
      </c>
      <c r="P187" s="405">
        <v>162301</v>
      </c>
      <c r="Q187" s="405">
        <v>123752</v>
      </c>
      <c r="R187" s="405">
        <v>-1088224</v>
      </c>
      <c r="S187" s="405">
        <v>8102450</v>
      </c>
      <c r="T187" s="405">
        <v>7764663</v>
      </c>
      <c r="U187" s="405">
        <v>-1931133</v>
      </c>
      <c r="V187" s="405">
        <v>-6913893</v>
      </c>
      <c r="W187" s="405">
        <v>-2893265</v>
      </c>
      <c r="X187" s="405">
        <v>-132743</v>
      </c>
      <c r="Y187" s="405">
        <v>-33751</v>
      </c>
      <c r="Z187" s="402"/>
      <c r="AA187" s="402"/>
      <c r="AB187" s="402"/>
      <c r="AC187" s="402"/>
      <c r="AD187" s="402"/>
      <c r="AE187" s="402"/>
      <c r="AF187" s="402"/>
      <c r="AG187" s="402"/>
      <c r="AH187" s="402"/>
      <c r="AI187" s="402"/>
      <c r="AJ187" s="402"/>
      <c r="AK187" s="402"/>
      <c r="AL187" s="402"/>
      <c r="AM187" s="402"/>
      <c r="AN187" s="402"/>
      <c r="AO187" s="402"/>
      <c r="AP187" s="402"/>
      <c r="AQ187" s="402"/>
      <c r="AR187" s="402"/>
      <c r="AS187" s="402"/>
      <c r="AT187" s="402"/>
      <c r="AU187" s="402"/>
      <c r="AV187" s="402"/>
      <c r="AW187" s="402"/>
      <c r="AX187" s="402"/>
    </row>
    <row r="188" spans="1:50" x14ac:dyDescent="0.2">
      <c r="A188" s="404" t="s">
        <v>235</v>
      </c>
      <c r="B188" s="405">
        <v>26001707</v>
      </c>
      <c r="C188" s="405">
        <v>23150983</v>
      </c>
      <c r="D188" s="405">
        <v>20475443</v>
      </c>
      <c r="E188" s="405">
        <v>1807373</v>
      </c>
      <c r="F188" s="405">
        <v>802583</v>
      </c>
      <c r="G188" s="405">
        <v>207247</v>
      </c>
      <c r="H188" s="405">
        <v>93601</v>
      </c>
      <c r="I188" s="405">
        <v>66514</v>
      </c>
      <c r="J188" s="405">
        <v>26014122</v>
      </c>
      <c r="K188" s="405">
        <v>14911387</v>
      </c>
      <c r="L188" s="405">
        <v>12666088</v>
      </c>
      <c r="M188" s="405">
        <v>3355163</v>
      </c>
      <c r="N188" s="405">
        <v>7132409</v>
      </c>
      <c r="O188" s="405">
        <v>2996072</v>
      </c>
      <c r="P188" s="405">
        <v>206019</v>
      </c>
      <c r="Q188" s="405">
        <v>98849</v>
      </c>
      <c r="R188" s="405">
        <v>-12415</v>
      </c>
      <c r="S188" s="405">
        <v>8239596</v>
      </c>
      <c r="T188" s="405">
        <v>7809355</v>
      </c>
      <c r="U188" s="405">
        <v>-1547790</v>
      </c>
      <c r="V188" s="405">
        <v>-6329826</v>
      </c>
      <c r="W188" s="405">
        <v>-2788825</v>
      </c>
      <c r="X188" s="405">
        <v>-112418</v>
      </c>
      <c r="Y188" s="405">
        <v>-32335</v>
      </c>
      <c r="Z188" s="402"/>
      <c r="AA188" s="402"/>
      <c r="AB188" s="402"/>
      <c r="AC188" s="402"/>
      <c r="AD188" s="402"/>
      <c r="AE188" s="402"/>
      <c r="AF188" s="402"/>
      <c r="AG188" s="402"/>
      <c r="AH188" s="402"/>
      <c r="AI188" s="402"/>
      <c r="AJ188" s="402"/>
      <c r="AK188" s="402"/>
      <c r="AL188" s="402"/>
      <c r="AM188" s="402"/>
      <c r="AN188" s="402"/>
      <c r="AO188" s="402"/>
      <c r="AP188" s="402"/>
      <c r="AQ188" s="402"/>
      <c r="AR188" s="402"/>
      <c r="AS188" s="402"/>
      <c r="AT188" s="402"/>
      <c r="AU188" s="402"/>
      <c r="AV188" s="402"/>
      <c r="AW188" s="402"/>
      <c r="AX188" s="402"/>
    </row>
    <row r="189" spans="1:50" x14ac:dyDescent="0.2">
      <c r="A189" s="404" t="s">
        <v>236</v>
      </c>
      <c r="B189" s="405">
        <v>26371487</v>
      </c>
      <c r="C189" s="405">
        <v>23613491</v>
      </c>
      <c r="D189" s="405">
        <v>20989050</v>
      </c>
      <c r="E189" s="405">
        <v>1705417</v>
      </c>
      <c r="F189" s="405">
        <v>724577</v>
      </c>
      <c r="G189" s="405">
        <v>208538</v>
      </c>
      <c r="H189" s="405">
        <v>137083</v>
      </c>
      <c r="I189" s="405">
        <v>70267</v>
      </c>
      <c r="J189" s="405">
        <v>26135875</v>
      </c>
      <c r="K189" s="405">
        <v>15373459</v>
      </c>
      <c r="L189" s="405">
        <v>13400013</v>
      </c>
      <c r="M189" s="405">
        <v>3181361</v>
      </c>
      <c r="N189" s="405">
        <v>7045872</v>
      </c>
      <c r="O189" s="405">
        <v>2956235</v>
      </c>
      <c r="P189" s="405">
        <v>107881</v>
      </c>
      <c r="Q189" s="405">
        <v>108230</v>
      </c>
      <c r="R189" s="405">
        <v>235612</v>
      </c>
      <c r="S189" s="405">
        <v>8240032</v>
      </c>
      <c r="T189" s="405">
        <v>7589037</v>
      </c>
      <c r="U189" s="405">
        <v>-1475944</v>
      </c>
      <c r="V189" s="405">
        <v>-6321295</v>
      </c>
      <c r="W189" s="405">
        <v>-2747697</v>
      </c>
      <c r="X189" s="405">
        <v>29202</v>
      </c>
      <c r="Y189" s="405">
        <v>-37963</v>
      </c>
      <c r="Z189" s="402"/>
      <c r="AA189" s="402"/>
      <c r="AB189" s="402"/>
      <c r="AC189" s="402"/>
      <c r="AD189" s="402"/>
      <c r="AE189" s="402"/>
      <c r="AF189" s="402"/>
      <c r="AG189" s="402"/>
      <c r="AH189" s="402"/>
      <c r="AI189" s="402"/>
      <c r="AJ189" s="402"/>
      <c r="AK189" s="402"/>
      <c r="AL189" s="402"/>
      <c r="AM189" s="402"/>
      <c r="AN189" s="402"/>
      <c r="AO189" s="402"/>
      <c r="AP189" s="402"/>
      <c r="AQ189" s="402"/>
      <c r="AR189" s="402"/>
      <c r="AS189" s="402"/>
      <c r="AT189" s="402"/>
      <c r="AU189" s="402"/>
      <c r="AV189" s="402"/>
      <c r="AW189" s="402"/>
      <c r="AX189" s="402"/>
    </row>
    <row r="190" spans="1:50" x14ac:dyDescent="0.2">
      <c r="A190" s="404" t="s">
        <v>237</v>
      </c>
      <c r="B190" s="405">
        <v>27548121</v>
      </c>
      <c r="C190" s="405">
        <v>24723534</v>
      </c>
      <c r="D190" s="405">
        <v>21934438</v>
      </c>
      <c r="E190" s="405">
        <v>1810440</v>
      </c>
      <c r="F190" s="405">
        <v>693215</v>
      </c>
      <c r="G190" s="405">
        <v>199062</v>
      </c>
      <c r="H190" s="405">
        <v>157319</v>
      </c>
      <c r="I190" s="405">
        <v>61692</v>
      </c>
      <c r="J190" s="405">
        <v>28762742</v>
      </c>
      <c r="K190" s="405">
        <v>16257009</v>
      </c>
      <c r="L190" s="405">
        <v>13837248</v>
      </c>
      <c r="M190" s="405">
        <v>3663668</v>
      </c>
      <c r="N190" s="405">
        <v>8261227</v>
      </c>
      <c r="O190" s="405">
        <v>3418566</v>
      </c>
      <c r="P190" s="405">
        <v>204573</v>
      </c>
      <c r="Q190" s="405">
        <v>96461</v>
      </c>
      <c r="R190" s="405">
        <v>-1214621</v>
      </c>
      <c r="S190" s="405">
        <v>8466525</v>
      </c>
      <c r="T190" s="405">
        <v>8097190</v>
      </c>
      <c r="U190" s="405">
        <v>-1853228</v>
      </c>
      <c r="V190" s="405">
        <v>-7568012</v>
      </c>
      <c r="W190" s="405">
        <v>-3219504</v>
      </c>
      <c r="X190" s="405">
        <v>-47254</v>
      </c>
      <c r="Y190" s="405">
        <v>-34769</v>
      </c>
      <c r="Z190" s="402"/>
      <c r="AA190" s="402"/>
      <c r="AB190" s="402"/>
      <c r="AC190" s="402"/>
      <c r="AD190" s="402"/>
      <c r="AE190" s="402"/>
      <c r="AF190" s="402"/>
      <c r="AG190" s="402"/>
      <c r="AH190" s="402"/>
      <c r="AI190" s="402"/>
      <c r="AJ190" s="402"/>
      <c r="AK190" s="402"/>
      <c r="AL190" s="402"/>
      <c r="AM190" s="402"/>
      <c r="AN190" s="402"/>
      <c r="AO190" s="402"/>
      <c r="AP190" s="402"/>
      <c r="AQ190" s="402"/>
      <c r="AR190" s="402"/>
      <c r="AS190" s="402"/>
      <c r="AT190" s="402"/>
      <c r="AU190" s="402"/>
      <c r="AV190" s="402"/>
      <c r="AW190" s="402"/>
      <c r="AX190" s="402"/>
    </row>
    <row r="191" spans="1:50" x14ac:dyDescent="0.2">
      <c r="A191" s="404" t="s">
        <v>238</v>
      </c>
      <c r="B191" s="405">
        <v>25833029</v>
      </c>
      <c r="C191" s="405">
        <v>23638520</v>
      </c>
      <c r="D191" s="405">
        <v>21142898</v>
      </c>
      <c r="E191" s="405">
        <v>1303118</v>
      </c>
      <c r="F191" s="405">
        <v>682276</v>
      </c>
      <c r="G191" s="405">
        <v>162637</v>
      </c>
      <c r="H191" s="405">
        <v>83085</v>
      </c>
      <c r="I191" s="405">
        <v>68816</v>
      </c>
      <c r="J191" s="405">
        <v>28110512</v>
      </c>
      <c r="K191" s="405">
        <v>16434636</v>
      </c>
      <c r="L191" s="405">
        <v>14062773</v>
      </c>
      <c r="M191" s="405">
        <v>3634042</v>
      </c>
      <c r="N191" s="405">
        <v>7384011</v>
      </c>
      <c r="O191" s="405">
        <v>2923329</v>
      </c>
      <c r="P191" s="405">
        <v>235767</v>
      </c>
      <c r="Q191" s="405">
        <v>107122</v>
      </c>
      <c r="R191" s="405">
        <v>-2277483</v>
      </c>
      <c r="S191" s="405">
        <v>7203884</v>
      </c>
      <c r="T191" s="405">
        <v>7080125</v>
      </c>
      <c r="U191" s="405">
        <v>-2330924</v>
      </c>
      <c r="V191" s="405">
        <v>-6701735</v>
      </c>
      <c r="W191" s="405">
        <v>-2760692</v>
      </c>
      <c r="X191" s="405">
        <v>-152682</v>
      </c>
      <c r="Y191" s="405">
        <v>-38306</v>
      </c>
      <c r="Z191" s="402"/>
      <c r="AA191" s="402"/>
      <c r="AB191" s="402"/>
      <c r="AC191" s="402"/>
      <c r="AD191" s="402"/>
      <c r="AE191" s="402"/>
      <c r="AF191" s="402"/>
      <c r="AG191" s="402"/>
      <c r="AH191" s="402"/>
      <c r="AI191" s="402"/>
      <c r="AJ191" s="402"/>
      <c r="AK191" s="402"/>
      <c r="AL191" s="402"/>
      <c r="AM191" s="402"/>
      <c r="AN191" s="402"/>
      <c r="AO191" s="402"/>
      <c r="AP191" s="402"/>
      <c r="AQ191" s="402"/>
      <c r="AR191" s="402"/>
      <c r="AS191" s="402"/>
      <c r="AT191" s="402"/>
      <c r="AU191" s="402"/>
      <c r="AV191" s="402"/>
      <c r="AW191" s="402"/>
      <c r="AX191" s="402"/>
    </row>
    <row r="192" spans="1:50" x14ac:dyDescent="0.2">
      <c r="A192" s="404" t="s">
        <v>239</v>
      </c>
      <c r="B192" s="405">
        <v>25085653</v>
      </c>
      <c r="C192" s="405">
        <v>22903721</v>
      </c>
      <c r="D192" s="405">
        <v>20294122</v>
      </c>
      <c r="E192" s="405">
        <v>1143754</v>
      </c>
      <c r="F192" s="405">
        <v>845138</v>
      </c>
      <c r="G192" s="405">
        <v>189502</v>
      </c>
      <c r="H192" s="405">
        <v>62674</v>
      </c>
      <c r="I192" s="405">
        <v>67827</v>
      </c>
      <c r="J192" s="405">
        <v>28020923</v>
      </c>
      <c r="K192" s="405">
        <v>15631072</v>
      </c>
      <c r="L192" s="405">
        <v>13392795</v>
      </c>
      <c r="M192" s="405">
        <v>3489026</v>
      </c>
      <c r="N192" s="405">
        <v>8304147</v>
      </c>
      <c r="O192" s="405">
        <v>3286277</v>
      </c>
      <c r="P192" s="405">
        <v>162720</v>
      </c>
      <c r="Q192" s="405">
        <v>106917</v>
      </c>
      <c r="R192" s="405">
        <v>-2935270</v>
      </c>
      <c r="S192" s="405">
        <v>7272649</v>
      </c>
      <c r="T192" s="405">
        <v>6901327</v>
      </c>
      <c r="U192" s="405">
        <v>-2345272</v>
      </c>
      <c r="V192" s="405">
        <v>-7459009</v>
      </c>
      <c r="W192" s="405">
        <v>-3096775</v>
      </c>
      <c r="X192" s="405">
        <v>-100046</v>
      </c>
      <c r="Y192" s="405">
        <v>-39090</v>
      </c>
      <c r="Z192" s="402"/>
      <c r="AA192" s="402"/>
      <c r="AB192" s="402"/>
      <c r="AC192" s="402"/>
      <c r="AD192" s="402"/>
      <c r="AE192" s="402"/>
      <c r="AF192" s="402"/>
      <c r="AG192" s="402"/>
      <c r="AH192" s="402"/>
      <c r="AI192" s="402"/>
      <c r="AJ192" s="402"/>
      <c r="AK192" s="402"/>
      <c r="AL192" s="402"/>
      <c r="AM192" s="402"/>
      <c r="AN192" s="402"/>
      <c r="AO192" s="402"/>
      <c r="AP192" s="402"/>
      <c r="AQ192" s="402"/>
      <c r="AR192" s="402"/>
      <c r="AS192" s="402"/>
      <c r="AT192" s="402"/>
      <c r="AU192" s="402"/>
      <c r="AV192" s="402"/>
      <c r="AW192" s="402"/>
      <c r="AX192" s="402"/>
    </row>
    <row r="193" spans="1:50" x14ac:dyDescent="0.2">
      <c r="A193" s="404" t="s">
        <v>240</v>
      </c>
      <c r="B193" s="405">
        <v>24429426</v>
      </c>
      <c r="C193" s="405">
        <v>22209778</v>
      </c>
      <c r="D193" s="405">
        <v>19364477</v>
      </c>
      <c r="E193" s="405">
        <v>1298819</v>
      </c>
      <c r="F193" s="405">
        <v>723126</v>
      </c>
      <c r="G193" s="405">
        <v>148628</v>
      </c>
      <c r="H193" s="405">
        <v>26716</v>
      </c>
      <c r="I193" s="405">
        <v>66490</v>
      </c>
      <c r="J193" s="405">
        <v>27721734</v>
      </c>
      <c r="K193" s="405">
        <v>15427798</v>
      </c>
      <c r="L193" s="405">
        <v>13157285</v>
      </c>
      <c r="M193" s="405">
        <v>3660861</v>
      </c>
      <c r="N193" s="405">
        <v>8020193</v>
      </c>
      <c r="O193" s="405">
        <v>3256693</v>
      </c>
      <c r="P193" s="405">
        <v>265392</v>
      </c>
      <c r="Q193" s="405">
        <v>112800</v>
      </c>
      <c r="R193" s="405">
        <v>-3292308</v>
      </c>
      <c r="S193" s="405">
        <v>6781980</v>
      </c>
      <c r="T193" s="405">
        <v>6207192</v>
      </c>
      <c r="U193" s="405">
        <v>-2362042</v>
      </c>
      <c r="V193" s="405">
        <v>-7297067</v>
      </c>
      <c r="W193" s="405">
        <v>-3108065</v>
      </c>
      <c r="X193" s="405">
        <v>-238676</v>
      </c>
      <c r="Y193" s="405">
        <v>-46310</v>
      </c>
      <c r="Z193" s="402"/>
      <c r="AA193" s="402"/>
      <c r="AB193" s="402"/>
      <c r="AC193" s="402"/>
      <c r="AD193" s="402"/>
      <c r="AE193" s="402"/>
      <c r="AF193" s="402"/>
      <c r="AG193" s="402"/>
      <c r="AH193" s="402"/>
      <c r="AI193" s="402"/>
      <c r="AJ193" s="402"/>
      <c r="AK193" s="402"/>
      <c r="AL193" s="402"/>
      <c r="AM193" s="402"/>
      <c r="AN193" s="402"/>
      <c r="AO193" s="402"/>
      <c r="AP193" s="402"/>
      <c r="AQ193" s="402"/>
      <c r="AR193" s="402"/>
      <c r="AS193" s="402"/>
      <c r="AT193" s="402"/>
      <c r="AU193" s="402"/>
      <c r="AV193" s="402"/>
      <c r="AW193" s="402"/>
      <c r="AX193" s="402"/>
    </row>
    <row r="194" spans="1:50" x14ac:dyDescent="0.2">
      <c r="A194" s="404" t="s">
        <v>241</v>
      </c>
      <c r="B194" s="405">
        <v>20275591</v>
      </c>
      <c r="C194" s="405">
        <v>18585933</v>
      </c>
      <c r="D194" s="405">
        <v>16340358</v>
      </c>
      <c r="E194" s="405">
        <v>1044102</v>
      </c>
      <c r="F194" s="405">
        <v>506265</v>
      </c>
      <c r="G194" s="405">
        <v>114169</v>
      </c>
      <c r="H194" s="405">
        <v>29949</v>
      </c>
      <c r="I194" s="405">
        <v>38507</v>
      </c>
      <c r="J194" s="405">
        <v>23234846</v>
      </c>
      <c r="K194" s="405">
        <v>12383346</v>
      </c>
      <c r="L194" s="405">
        <v>10650177</v>
      </c>
      <c r="M194" s="405">
        <v>3231902</v>
      </c>
      <c r="N194" s="405">
        <v>7181976</v>
      </c>
      <c r="O194" s="405">
        <v>2783284</v>
      </c>
      <c r="P194" s="405">
        <v>145213</v>
      </c>
      <c r="Q194" s="405">
        <v>96794</v>
      </c>
      <c r="R194" s="405">
        <v>-2959255</v>
      </c>
      <c r="S194" s="405">
        <v>6202587</v>
      </c>
      <c r="T194" s="405">
        <v>5690181</v>
      </c>
      <c r="U194" s="405">
        <v>-2187800</v>
      </c>
      <c r="V194" s="405">
        <v>-6675711</v>
      </c>
      <c r="W194" s="405">
        <v>-2669115</v>
      </c>
      <c r="X194" s="405">
        <v>-115264</v>
      </c>
      <c r="Y194" s="405">
        <v>-58287</v>
      </c>
      <c r="Z194" s="402"/>
      <c r="AA194" s="402"/>
      <c r="AB194" s="402"/>
      <c r="AC194" s="402"/>
      <c r="AD194" s="402"/>
      <c r="AE194" s="402"/>
      <c r="AF194" s="402"/>
      <c r="AG194" s="402"/>
      <c r="AH194" s="402"/>
      <c r="AI194" s="402"/>
      <c r="AJ194" s="402"/>
      <c r="AK194" s="402"/>
      <c r="AL194" s="402"/>
      <c r="AM194" s="402"/>
      <c r="AN194" s="402"/>
      <c r="AO194" s="402"/>
      <c r="AP194" s="402"/>
      <c r="AQ194" s="402"/>
      <c r="AR194" s="402"/>
      <c r="AS194" s="402"/>
      <c r="AT194" s="402"/>
      <c r="AU194" s="402"/>
      <c r="AV194" s="402"/>
      <c r="AW194" s="402"/>
      <c r="AX194" s="402"/>
    </row>
    <row r="195" spans="1:50" x14ac:dyDescent="0.2">
      <c r="A195" s="404" t="s">
        <v>242</v>
      </c>
      <c r="B195" s="405">
        <v>18683781</v>
      </c>
      <c r="C195" s="405">
        <v>16969191</v>
      </c>
      <c r="D195" s="405">
        <v>15090914</v>
      </c>
      <c r="E195" s="405">
        <v>953404</v>
      </c>
      <c r="F195" s="405">
        <v>596419</v>
      </c>
      <c r="G195" s="405">
        <v>163035</v>
      </c>
      <c r="H195" s="405">
        <v>25708</v>
      </c>
      <c r="I195" s="405">
        <v>47739</v>
      </c>
      <c r="J195" s="405">
        <v>20752642</v>
      </c>
      <c r="K195" s="405">
        <v>11617771</v>
      </c>
      <c r="L195" s="405">
        <v>9682240</v>
      </c>
      <c r="M195" s="405">
        <v>2803942</v>
      </c>
      <c r="N195" s="405">
        <v>5807481</v>
      </c>
      <c r="O195" s="405">
        <v>2553106</v>
      </c>
      <c r="P195" s="405">
        <v>234777</v>
      </c>
      <c r="Q195" s="405">
        <v>79080</v>
      </c>
      <c r="R195" s="405">
        <v>-2068861</v>
      </c>
      <c r="S195" s="405">
        <v>5351420</v>
      </c>
      <c r="T195" s="405">
        <v>5408674</v>
      </c>
      <c r="U195" s="405">
        <v>-1850538</v>
      </c>
      <c r="V195" s="405">
        <v>-5211062</v>
      </c>
      <c r="W195" s="405">
        <v>-2390071</v>
      </c>
      <c r="X195" s="405">
        <v>-209069</v>
      </c>
      <c r="Y195" s="405">
        <v>-31341</v>
      </c>
      <c r="Z195" s="402"/>
      <c r="AA195" s="402"/>
      <c r="AB195" s="402"/>
      <c r="AC195" s="402"/>
      <c r="AD195" s="402"/>
      <c r="AE195" s="402"/>
      <c r="AF195" s="402"/>
      <c r="AG195" s="402"/>
      <c r="AH195" s="402"/>
      <c r="AI195" s="402"/>
      <c r="AJ195" s="402"/>
      <c r="AK195" s="402"/>
      <c r="AL195" s="402"/>
      <c r="AM195" s="402"/>
      <c r="AN195" s="402"/>
      <c r="AO195" s="402"/>
      <c r="AP195" s="402"/>
      <c r="AQ195" s="402"/>
      <c r="AR195" s="402"/>
      <c r="AS195" s="402"/>
      <c r="AT195" s="402"/>
      <c r="AU195" s="402"/>
      <c r="AV195" s="402"/>
      <c r="AW195" s="402"/>
      <c r="AX195" s="402"/>
    </row>
    <row r="196" spans="1:50" x14ac:dyDescent="0.2">
      <c r="A196" s="404" t="s">
        <v>243</v>
      </c>
      <c r="B196" s="405">
        <v>15081962</v>
      </c>
      <c r="C196" s="405">
        <v>13661961</v>
      </c>
      <c r="D196" s="405">
        <v>12220399</v>
      </c>
      <c r="E196" s="405">
        <v>767418</v>
      </c>
      <c r="F196" s="405">
        <v>483481</v>
      </c>
      <c r="G196" s="405">
        <v>115536</v>
      </c>
      <c r="H196" s="405">
        <v>32144</v>
      </c>
      <c r="I196" s="405">
        <v>45596</v>
      </c>
      <c r="J196" s="405">
        <v>16789104</v>
      </c>
      <c r="K196" s="405">
        <v>9088743</v>
      </c>
      <c r="L196" s="405">
        <v>7716423</v>
      </c>
      <c r="M196" s="405">
        <v>2231085</v>
      </c>
      <c r="N196" s="405">
        <v>5140532</v>
      </c>
      <c r="O196" s="405">
        <v>2331569</v>
      </c>
      <c r="P196" s="405">
        <v>70928</v>
      </c>
      <c r="Q196" s="405">
        <v>56860</v>
      </c>
      <c r="R196" s="405">
        <v>-1707142</v>
      </c>
      <c r="S196" s="405">
        <v>4573218</v>
      </c>
      <c r="T196" s="405">
        <v>4503976</v>
      </c>
      <c r="U196" s="405">
        <v>-1463667</v>
      </c>
      <c r="V196" s="405">
        <v>-4657051</v>
      </c>
      <c r="W196" s="405">
        <v>-2216033</v>
      </c>
      <c r="X196" s="405">
        <v>-38784</v>
      </c>
      <c r="Y196" s="405">
        <v>-11264</v>
      </c>
      <c r="Z196" s="402"/>
      <c r="AA196" s="402"/>
      <c r="AB196" s="402"/>
      <c r="AC196" s="402"/>
      <c r="AD196" s="402"/>
      <c r="AE196" s="402"/>
      <c r="AF196" s="402"/>
      <c r="AG196" s="402"/>
      <c r="AH196" s="402"/>
      <c r="AI196" s="402"/>
      <c r="AJ196" s="402"/>
      <c r="AK196" s="402"/>
      <c r="AL196" s="402"/>
      <c r="AM196" s="402"/>
      <c r="AN196" s="402"/>
      <c r="AO196" s="402"/>
      <c r="AP196" s="402"/>
      <c r="AQ196" s="402"/>
      <c r="AR196" s="402"/>
      <c r="AS196" s="402"/>
      <c r="AT196" s="402"/>
      <c r="AU196" s="402"/>
      <c r="AV196" s="402"/>
      <c r="AW196" s="402"/>
      <c r="AX196" s="402"/>
    </row>
    <row r="197" spans="1:50" x14ac:dyDescent="0.2">
      <c r="A197" s="404" t="s">
        <v>244</v>
      </c>
      <c r="B197" s="405">
        <v>16064787</v>
      </c>
      <c r="C197" s="405">
        <v>14540841</v>
      </c>
      <c r="D197" s="405">
        <v>13086631</v>
      </c>
      <c r="E197" s="405">
        <v>893853</v>
      </c>
      <c r="F197" s="405">
        <v>517904</v>
      </c>
      <c r="G197" s="405">
        <v>210456</v>
      </c>
      <c r="H197" s="405">
        <v>21333</v>
      </c>
      <c r="I197" s="405">
        <v>32168</v>
      </c>
      <c r="J197" s="405">
        <v>16613305</v>
      </c>
      <c r="K197" s="405">
        <v>9510776</v>
      </c>
      <c r="L197" s="405">
        <v>8247990</v>
      </c>
      <c r="M197" s="405">
        <v>2055382</v>
      </c>
      <c r="N197" s="405">
        <v>4756510</v>
      </c>
      <c r="O197" s="405">
        <v>2104965</v>
      </c>
      <c r="P197" s="405">
        <v>66071</v>
      </c>
      <c r="Q197" s="405">
        <v>60909</v>
      </c>
      <c r="R197" s="405">
        <v>-548518</v>
      </c>
      <c r="S197" s="405">
        <v>5030065</v>
      </c>
      <c r="T197" s="405">
        <v>4838641</v>
      </c>
      <c r="U197" s="405">
        <v>-1161529</v>
      </c>
      <c r="V197" s="405">
        <v>-4238606</v>
      </c>
      <c r="W197" s="405">
        <v>-1894509</v>
      </c>
      <c r="X197" s="405">
        <v>-44738</v>
      </c>
      <c r="Y197" s="405">
        <v>-28741</v>
      </c>
      <c r="Z197" s="402"/>
      <c r="AA197" s="402"/>
      <c r="AB197" s="402"/>
      <c r="AC197" s="402"/>
      <c r="AD197" s="402"/>
      <c r="AE197" s="402"/>
      <c r="AF197" s="402"/>
      <c r="AG197" s="402"/>
      <c r="AH197" s="402"/>
      <c r="AI197" s="402"/>
      <c r="AJ197" s="402"/>
      <c r="AK197" s="402"/>
      <c r="AL197" s="402"/>
      <c r="AM197" s="402"/>
      <c r="AN197" s="402"/>
      <c r="AO197" s="402"/>
      <c r="AP197" s="402"/>
      <c r="AQ197" s="402"/>
      <c r="AR197" s="402"/>
      <c r="AS197" s="402"/>
      <c r="AT197" s="402"/>
      <c r="AU197" s="402"/>
      <c r="AV197" s="402"/>
      <c r="AW197" s="402"/>
      <c r="AX197" s="402"/>
    </row>
    <row r="198" spans="1:50" x14ac:dyDescent="0.2">
      <c r="A198" s="404" t="s">
        <v>245</v>
      </c>
      <c r="B198" s="405">
        <v>18518101</v>
      </c>
      <c r="C198" s="405">
        <v>16951067</v>
      </c>
      <c r="D198" s="405">
        <v>15190919</v>
      </c>
      <c r="E198" s="405">
        <v>834287</v>
      </c>
      <c r="F198" s="405">
        <v>622297</v>
      </c>
      <c r="G198" s="405">
        <v>172990</v>
      </c>
      <c r="H198" s="405">
        <v>22067</v>
      </c>
      <c r="I198" s="405">
        <v>45890</v>
      </c>
      <c r="J198" s="405">
        <v>18554454</v>
      </c>
      <c r="K198" s="405">
        <v>10423281</v>
      </c>
      <c r="L198" s="405">
        <v>9042869</v>
      </c>
      <c r="M198" s="405">
        <v>2077171</v>
      </c>
      <c r="N198" s="405">
        <v>5662940</v>
      </c>
      <c r="O198" s="405">
        <v>2444178</v>
      </c>
      <c r="P198" s="405">
        <v>84433</v>
      </c>
      <c r="Q198" s="405">
        <v>130324</v>
      </c>
      <c r="R198" s="405">
        <v>-36353</v>
      </c>
      <c r="S198" s="405">
        <v>6527786</v>
      </c>
      <c r="T198" s="405">
        <v>6148050</v>
      </c>
      <c r="U198" s="405">
        <v>-1242884</v>
      </c>
      <c r="V198" s="405">
        <v>-5040643</v>
      </c>
      <c r="W198" s="405">
        <v>-2271188</v>
      </c>
      <c r="X198" s="405">
        <v>-62366</v>
      </c>
      <c r="Y198" s="405">
        <v>-84434</v>
      </c>
      <c r="Z198" s="402"/>
      <c r="AA198" s="402"/>
      <c r="AB198" s="402"/>
      <c r="AC198" s="402"/>
      <c r="AD198" s="402"/>
      <c r="AE198" s="402"/>
      <c r="AF198" s="402"/>
      <c r="AG198" s="402"/>
      <c r="AH198" s="402"/>
      <c r="AI198" s="402"/>
      <c r="AJ198" s="402"/>
      <c r="AK198" s="402"/>
      <c r="AL198" s="402"/>
      <c r="AM198" s="402"/>
      <c r="AN198" s="402"/>
      <c r="AO198" s="402"/>
      <c r="AP198" s="402"/>
      <c r="AQ198" s="402"/>
      <c r="AR198" s="402"/>
      <c r="AS198" s="402"/>
      <c r="AT198" s="402"/>
      <c r="AU198" s="402"/>
      <c r="AV198" s="402"/>
      <c r="AW198" s="402"/>
      <c r="AX198" s="402"/>
    </row>
    <row r="199" spans="1:50" x14ac:dyDescent="0.2">
      <c r="A199" s="404" t="s">
        <v>246</v>
      </c>
      <c r="B199" s="405">
        <v>17372169</v>
      </c>
      <c r="C199" s="405">
        <v>15771739</v>
      </c>
      <c r="D199" s="405">
        <v>14028874</v>
      </c>
      <c r="E199" s="405">
        <v>861985</v>
      </c>
      <c r="F199" s="405">
        <v>586739</v>
      </c>
      <c r="G199" s="405">
        <v>194013</v>
      </c>
      <c r="H199" s="405">
        <v>44481</v>
      </c>
      <c r="I199" s="405">
        <v>36223</v>
      </c>
      <c r="J199" s="405">
        <v>17203626</v>
      </c>
      <c r="K199" s="405">
        <v>9537120</v>
      </c>
      <c r="L199" s="405">
        <v>8167493</v>
      </c>
      <c r="M199" s="405">
        <v>2005822</v>
      </c>
      <c r="N199" s="405">
        <v>5329130</v>
      </c>
      <c r="O199" s="405">
        <v>2328785</v>
      </c>
      <c r="P199" s="405">
        <v>78460</v>
      </c>
      <c r="Q199" s="405">
        <v>97631</v>
      </c>
      <c r="R199" s="405">
        <v>168543</v>
      </c>
      <c r="S199" s="405">
        <v>6234619</v>
      </c>
      <c r="T199" s="405">
        <v>5861381</v>
      </c>
      <c r="U199" s="405">
        <v>-1143837</v>
      </c>
      <c r="V199" s="405">
        <v>-4742391</v>
      </c>
      <c r="W199" s="405">
        <v>-2134772</v>
      </c>
      <c r="X199" s="405">
        <v>-33979</v>
      </c>
      <c r="Y199" s="405">
        <v>-61408</v>
      </c>
      <c r="Z199" s="402"/>
      <c r="AA199" s="402"/>
      <c r="AB199" s="402"/>
      <c r="AC199" s="402"/>
      <c r="AD199" s="402"/>
      <c r="AE199" s="402"/>
      <c r="AF199" s="402"/>
      <c r="AG199" s="402"/>
      <c r="AH199" s="402"/>
      <c r="AI199" s="402"/>
      <c r="AJ199" s="402"/>
      <c r="AK199" s="402"/>
      <c r="AL199" s="402"/>
      <c r="AM199" s="402"/>
      <c r="AN199" s="402"/>
      <c r="AO199" s="402"/>
      <c r="AP199" s="402"/>
      <c r="AQ199" s="402"/>
      <c r="AR199" s="402"/>
      <c r="AS199" s="402"/>
      <c r="AT199" s="402"/>
      <c r="AU199" s="402"/>
      <c r="AV199" s="402"/>
      <c r="AW199" s="402"/>
      <c r="AX199" s="402"/>
    </row>
    <row r="200" spans="1:50" x14ac:dyDescent="0.2">
      <c r="A200" s="404" t="s">
        <v>247</v>
      </c>
      <c r="B200" s="405">
        <v>17238291</v>
      </c>
      <c r="C200" s="405">
        <v>15697201</v>
      </c>
      <c r="D200" s="405">
        <v>13934824</v>
      </c>
      <c r="E200" s="405">
        <v>887059</v>
      </c>
      <c r="F200" s="405">
        <v>487062</v>
      </c>
      <c r="G200" s="405">
        <v>163812</v>
      </c>
      <c r="H200" s="405">
        <v>82413</v>
      </c>
      <c r="I200" s="405">
        <v>32561</v>
      </c>
      <c r="J200" s="405">
        <v>16788594</v>
      </c>
      <c r="K200" s="405">
        <v>9228948</v>
      </c>
      <c r="L200" s="405">
        <v>7991100</v>
      </c>
      <c r="M200" s="405">
        <v>1960401</v>
      </c>
      <c r="N200" s="405">
        <v>5267751</v>
      </c>
      <c r="O200" s="405">
        <v>2261198</v>
      </c>
      <c r="P200" s="405">
        <v>46037</v>
      </c>
      <c r="Q200" s="405">
        <v>75279</v>
      </c>
      <c r="R200" s="405">
        <v>449697</v>
      </c>
      <c r="S200" s="405">
        <v>6468253</v>
      </c>
      <c r="T200" s="405">
        <v>5943724</v>
      </c>
      <c r="U200" s="405">
        <v>-1073342</v>
      </c>
      <c r="V200" s="405">
        <v>-4780689</v>
      </c>
      <c r="W200" s="405">
        <v>-2097386</v>
      </c>
      <c r="X200" s="405">
        <v>36376</v>
      </c>
      <c r="Y200" s="405">
        <v>-42718</v>
      </c>
      <c r="Z200" s="402"/>
      <c r="AA200" s="402"/>
      <c r="AB200" s="402"/>
      <c r="AC200" s="402"/>
      <c r="AD200" s="402"/>
      <c r="AE200" s="402"/>
      <c r="AF200" s="402"/>
      <c r="AG200" s="402"/>
      <c r="AH200" s="402"/>
      <c r="AI200" s="402"/>
      <c r="AJ200" s="402"/>
      <c r="AK200" s="402"/>
      <c r="AL200" s="402"/>
      <c r="AM200" s="402"/>
      <c r="AN200" s="402"/>
      <c r="AO200" s="402"/>
      <c r="AP200" s="402"/>
      <c r="AQ200" s="402"/>
      <c r="AR200" s="402"/>
      <c r="AS200" s="402"/>
      <c r="AT200" s="402"/>
      <c r="AU200" s="402"/>
      <c r="AV200" s="402"/>
      <c r="AW200" s="402"/>
      <c r="AX200" s="402"/>
    </row>
    <row r="201" spans="1:50" x14ac:dyDescent="0.2">
      <c r="A201" s="404" t="s">
        <v>248</v>
      </c>
      <c r="B201" s="405">
        <v>19401741</v>
      </c>
      <c r="C201" s="405">
        <v>17616422</v>
      </c>
      <c r="D201" s="405">
        <v>15618925</v>
      </c>
      <c r="E201" s="405">
        <v>921966</v>
      </c>
      <c r="F201" s="405">
        <v>704695</v>
      </c>
      <c r="G201" s="405">
        <v>207578</v>
      </c>
      <c r="H201" s="405">
        <v>66252</v>
      </c>
      <c r="I201" s="405">
        <v>39531</v>
      </c>
      <c r="J201" s="405">
        <v>19569999</v>
      </c>
      <c r="K201" s="405">
        <v>11013971</v>
      </c>
      <c r="L201" s="405">
        <v>9489655</v>
      </c>
      <c r="M201" s="405">
        <v>2225258</v>
      </c>
      <c r="N201" s="405">
        <v>5923810</v>
      </c>
      <c r="O201" s="405">
        <v>2740812</v>
      </c>
      <c r="P201" s="405">
        <v>74043</v>
      </c>
      <c r="Q201" s="405">
        <v>122704</v>
      </c>
      <c r="R201" s="405">
        <v>-168258</v>
      </c>
      <c r="S201" s="405">
        <v>6602451</v>
      </c>
      <c r="T201" s="405">
        <v>6129270</v>
      </c>
      <c r="U201" s="405">
        <v>-1303292</v>
      </c>
      <c r="V201" s="405">
        <v>-5219115</v>
      </c>
      <c r="W201" s="405">
        <v>-2533234</v>
      </c>
      <c r="X201" s="405">
        <v>-7791</v>
      </c>
      <c r="Y201" s="405">
        <v>-83173</v>
      </c>
      <c r="Z201" s="402"/>
      <c r="AA201" s="402"/>
      <c r="AB201" s="402"/>
      <c r="AC201" s="402"/>
      <c r="AD201" s="402"/>
      <c r="AE201" s="402"/>
      <c r="AF201" s="402"/>
      <c r="AG201" s="402"/>
      <c r="AH201" s="402"/>
      <c r="AI201" s="402"/>
      <c r="AJ201" s="402"/>
      <c r="AK201" s="402"/>
      <c r="AL201" s="402"/>
      <c r="AM201" s="402"/>
      <c r="AN201" s="402"/>
      <c r="AO201" s="402"/>
      <c r="AP201" s="402"/>
      <c r="AQ201" s="402"/>
      <c r="AR201" s="402"/>
      <c r="AS201" s="402"/>
      <c r="AT201" s="402"/>
      <c r="AU201" s="402"/>
      <c r="AV201" s="402"/>
      <c r="AW201" s="402"/>
      <c r="AX201" s="402"/>
    </row>
    <row r="202" spans="1:50" x14ac:dyDescent="0.2">
      <c r="A202" s="404" t="s">
        <v>249</v>
      </c>
      <c r="B202" s="405">
        <v>18016248</v>
      </c>
      <c r="C202" s="405">
        <v>16048633</v>
      </c>
      <c r="D202" s="405">
        <v>14020612</v>
      </c>
      <c r="E202" s="405">
        <v>1055183</v>
      </c>
      <c r="F202" s="405">
        <v>741815</v>
      </c>
      <c r="G202" s="405">
        <v>174771</v>
      </c>
      <c r="H202" s="405">
        <v>73186</v>
      </c>
      <c r="I202" s="405">
        <v>53962</v>
      </c>
      <c r="J202" s="405">
        <v>19254846</v>
      </c>
      <c r="K202" s="405">
        <v>10678526</v>
      </c>
      <c r="L202" s="405">
        <v>9183198</v>
      </c>
      <c r="M202" s="405">
        <v>2438857</v>
      </c>
      <c r="N202" s="405">
        <v>5740770</v>
      </c>
      <c r="O202" s="405">
        <v>2642407</v>
      </c>
      <c r="P202" s="405">
        <v>93889</v>
      </c>
      <c r="Q202" s="405">
        <v>110889</v>
      </c>
      <c r="R202" s="405">
        <v>-1238598</v>
      </c>
      <c r="S202" s="405">
        <v>5370107</v>
      </c>
      <c r="T202" s="405">
        <v>4837414</v>
      </c>
      <c r="U202" s="405">
        <v>-1383674</v>
      </c>
      <c r="V202" s="405">
        <v>-4998955</v>
      </c>
      <c r="W202" s="405">
        <v>-2467636</v>
      </c>
      <c r="X202" s="405">
        <v>-20703</v>
      </c>
      <c r="Y202" s="405">
        <v>-56927</v>
      </c>
      <c r="Z202" s="402"/>
      <c r="AA202" s="402"/>
      <c r="AB202" s="402"/>
      <c r="AC202" s="402"/>
      <c r="AD202" s="402"/>
      <c r="AE202" s="402"/>
      <c r="AF202" s="402"/>
      <c r="AG202" s="402"/>
      <c r="AH202" s="402"/>
      <c r="AI202" s="402"/>
      <c r="AJ202" s="402"/>
      <c r="AK202" s="402"/>
      <c r="AL202" s="402"/>
      <c r="AM202" s="402"/>
      <c r="AN202" s="402"/>
      <c r="AO202" s="402"/>
      <c r="AP202" s="402"/>
      <c r="AQ202" s="402"/>
      <c r="AR202" s="402"/>
      <c r="AS202" s="402"/>
      <c r="AT202" s="402"/>
      <c r="AU202" s="402"/>
      <c r="AV202" s="402"/>
      <c r="AW202" s="402"/>
      <c r="AX202" s="402"/>
    </row>
    <row r="203" spans="1:50" x14ac:dyDescent="0.2">
      <c r="A203" s="404" t="s">
        <v>250</v>
      </c>
      <c r="B203" s="405">
        <v>19565549</v>
      </c>
      <c r="C203" s="405">
        <v>18023438</v>
      </c>
      <c r="D203" s="405">
        <v>15815417</v>
      </c>
      <c r="E203" s="405">
        <v>840618</v>
      </c>
      <c r="F203" s="405">
        <v>559934</v>
      </c>
      <c r="G203" s="405">
        <v>190163</v>
      </c>
      <c r="H203" s="405">
        <v>31150</v>
      </c>
      <c r="I203" s="405">
        <v>58495</v>
      </c>
      <c r="J203" s="405">
        <v>20234102</v>
      </c>
      <c r="K203" s="405">
        <v>11271324</v>
      </c>
      <c r="L203" s="405">
        <v>9768928</v>
      </c>
      <c r="M203" s="405">
        <v>2293536</v>
      </c>
      <c r="N203" s="405">
        <v>6241722</v>
      </c>
      <c r="O203" s="405">
        <v>2824116</v>
      </c>
      <c r="P203" s="405">
        <v>86640</v>
      </c>
      <c r="Q203" s="405">
        <v>97230</v>
      </c>
      <c r="R203" s="405">
        <v>-668553</v>
      </c>
      <c r="S203" s="405">
        <v>6752114</v>
      </c>
      <c r="T203" s="405">
        <v>6046489</v>
      </c>
      <c r="U203" s="405">
        <v>-1452918</v>
      </c>
      <c r="V203" s="405">
        <v>-5681788</v>
      </c>
      <c r="W203" s="405">
        <v>-2633953</v>
      </c>
      <c r="X203" s="405">
        <v>-55490</v>
      </c>
      <c r="Y203" s="405">
        <v>-38735</v>
      </c>
      <c r="Z203" s="402"/>
      <c r="AA203" s="402"/>
      <c r="AB203" s="402"/>
      <c r="AC203" s="402"/>
      <c r="AD203" s="402"/>
      <c r="AE203" s="402"/>
      <c r="AF203" s="402"/>
      <c r="AG203" s="402"/>
      <c r="AH203" s="402"/>
      <c r="AI203" s="402"/>
      <c r="AJ203" s="402"/>
      <c r="AK203" s="402"/>
      <c r="AL203" s="402"/>
      <c r="AM203" s="402"/>
      <c r="AN203" s="402"/>
      <c r="AO203" s="402"/>
      <c r="AP203" s="402"/>
      <c r="AQ203" s="402"/>
      <c r="AR203" s="402"/>
      <c r="AS203" s="402"/>
      <c r="AT203" s="402"/>
      <c r="AU203" s="402"/>
      <c r="AV203" s="402"/>
      <c r="AW203" s="402"/>
      <c r="AX203" s="402"/>
    </row>
    <row r="204" spans="1:50" x14ac:dyDescent="0.2">
      <c r="A204" s="404" t="s">
        <v>274</v>
      </c>
      <c r="B204" s="405">
        <v>20939086</v>
      </c>
      <c r="C204" s="405">
        <v>19083481</v>
      </c>
      <c r="D204" s="405">
        <v>17006660</v>
      </c>
      <c r="E204" s="405">
        <v>1068639</v>
      </c>
      <c r="F204" s="405">
        <v>574894</v>
      </c>
      <c r="G204" s="405">
        <v>183236</v>
      </c>
      <c r="H204" s="405">
        <v>62827</v>
      </c>
      <c r="I204" s="405">
        <v>55266</v>
      </c>
      <c r="J204" s="405">
        <v>21818126</v>
      </c>
      <c r="K204" s="405">
        <v>12153148</v>
      </c>
      <c r="L204" s="405">
        <v>10525481</v>
      </c>
      <c r="M204" s="405">
        <v>2528273</v>
      </c>
      <c r="N204" s="405">
        <v>6781365</v>
      </c>
      <c r="O204" s="405">
        <v>3082892</v>
      </c>
      <c r="P204" s="405">
        <v>76873</v>
      </c>
      <c r="Q204" s="405">
        <v>115578</v>
      </c>
      <c r="R204" s="405">
        <v>-879040</v>
      </c>
      <c r="S204" s="405">
        <v>6930333</v>
      </c>
      <c r="T204" s="405">
        <v>6481179</v>
      </c>
      <c r="U204" s="405">
        <v>-1459634</v>
      </c>
      <c r="V204" s="405">
        <v>-6206471</v>
      </c>
      <c r="W204" s="405">
        <v>-2899656</v>
      </c>
      <c r="X204" s="405">
        <v>-14046</v>
      </c>
      <c r="Y204" s="405">
        <v>-60312</v>
      </c>
      <c r="Z204" s="402"/>
      <c r="AA204" s="402"/>
      <c r="AB204" s="402"/>
      <c r="AC204" s="402"/>
      <c r="AD204" s="402"/>
      <c r="AE204" s="402"/>
      <c r="AF204" s="402"/>
      <c r="AG204" s="402"/>
      <c r="AH204" s="402"/>
      <c r="AI204" s="402"/>
      <c r="AJ204" s="402"/>
      <c r="AK204" s="402"/>
      <c r="AL204" s="402"/>
      <c r="AM204" s="402"/>
      <c r="AN204" s="402"/>
      <c r="AO204" s="402"/>
      <c r="AP204" s="402"/>
      <c r="AQ204" s="402"/>
      <c r="AR204" s="402"/>
      <c r="AS204" s="402"/>
      <c r="AT204" s="402"/>
      <c r="AU204" s="402"/>
      <c r="AV204" s="402"/>
      <c r="AW204" s="402"/>
      <c r="AX204" s="402"/>
    </row>
    <row r="205" spans="1:50" x14ac:dyDescent="0.2">
      <c r="A205" s="404" t="s">
        <v>139</v>
      </c>
      <c r="B205" s="405">
        <v>22117619</v>
      </c>
      <c r="C205" s="405">
        <v>20067454</v>
      </c>
      <c r="D205" s="405">
        <v>17787808</v>
      </c>
      <c r="E205" s="405">
        <v>1102480</v>
      </c>
      <c r="F205" s="405">
        <v>741120</v>
      </c>
      <c r="G205" s="405">
        <v>191927</v>
      </c>
      <c r="H205" s="405">
        <v>62849</v>
      </c>
      <c r="I205" s="405">
        <v>65904</v>
      </c>
      <c r="J205" s="405">
        <v>21880850</v>
      </c>
      <c r="K205" s="405">
        <v>12373527</v>
      </c>
      <c r="L205" s="405">
        <v>10509599</v>
      </c>
      <c r="M205" s="405">
        <v>2215416</v>
      </c>
      <c r="N205" s="405">
        <v>6932507</v>
      </c>
      <c r="O205" s="405">
        <v>3207168</v>
      </c>
      <c r="P205" s="405">
        <v>81838</v>
      </c>
      <c r="Q205" s="405">
        <v>100342</v>
      </c>
      <c r="R205" s="405">
        <v>236769</v>
      </c>
      <c r="S205" s="405">
        <v>7693927</v>
      </c>
      <c r="T205" s="405">
        <v>7278209</v>
      </c>
      <c r="U205" s="405">
        <v>-1112936</v>
      </c>
      <c r="V205" s="405">
        <v>-6191387</v>
      </c>
      <c r="W205" s="405">
        <v>-3015241</v>
      </c>
      <c r="X205" s="405">
        <v>-18989</v>
      </c>
      <c r="Y205" s="405">
        <v>-34438</v>
      </c>
      <c r="Z205" s="402"/>
      <c r="AA205" s="402"/>
      <c r="AB205" s="402"/>
      <c r="AC205" s="402"/>
      <c r="AD205" s="402"/>
      <c r="AE205" s="402"/>
      <c r="AF205" s="402"/>
      <c r="AG205" s="402"/>
      <c r="AH205" s="402"/>
      <c r="AI205" s="402"/>
      <c r="AJ205" s="402"/>
      <c r="AK205" s="402"/>
      <c r="AL205" s="402"/>
      <c r="AM205" s="402"/>
      <c r="AN205" s="402"/>
      <c r="AO205" s="402"/>
      <c r="AP205" s="402"/>
      <c r="AQ205" s="402"/>
      <c r="AR205" s="402"/>
      <c r="AS205" s="402"/>
      <c r="AT205" s="402"/>
      <c r="AU205" s="402"/>
      <c r="AV205" s="402"/>
      <c r="AW205" s="402"/>
      <c r="AX205" s="402"/>
    </row>
    <row r="206" spans="1:50" x14ac:dyDescent="0.2">
      <c r="A206" s="404" t="s">
        <v>140</v>
      </c>
      <c r="B206" s="405">
        <v>22364014</v>
      </c>
      <c r="C206" s="405">
        <v>20311196</v>
      </c>
      <c r="D206" s="405">
        <v>17995785</v>
      </c>
      <c r="E206" s="405">
        <v>1206644</v>
      </c>
      <c r="F206" s="405">
        <v>696672</v>
      </c>
      <c r="G206" s="405">
        <v>181143</v>
      </c>
      <c r="H206" s="405">
        <v>56916</v>
      </c>
      <c r="I206" s="405">
        <v>39322</v>
      </c>
      <c r="J206" s="405">
        <v>22493453</v>
      </c>
      <c r="K206" s="405">
        <v>12238647</v>
      </c>
      <c r="L206" s="405">
        <v>10605440</v>
      </c>
      <c r="M206" s="405">
        <v>2685798</v>
      </c>
      <c r="N206" s="405">
        <v>7241056</v>
      </c>
      <c r="O206" s="405">
        <v>3299554</v>
      </c>
      <c r="P206" s="405">
        <v>68117</v>
      </c>
      <c r="Q206" s="405">
        <v>50725</v>
      </c>
      <c r="R206" s="405">
        <v>-129439</v>
      </c>
      <c r="S206" s="405">
        <v>8072549</v>
      </c>
      <c r="T206" s="405">
        <v>7390345</v>
      </c>
      <c r="U206" s="405">
        <v>-1479154</v>
      </c>
      <c r="V206" s="405">
        <v>-6544384</v>
      </c>
      <c r="W206" s="405">
        <v>-3118411</v>
      </c>
      <c r="X206" s="405">
        <v>-11201</v>
      </c>
      <c r="Y206" s="405">
        <v>-11403</v>
      </c>
      <c r="Z206" s="402"/>
      <c r="AA206" s="402"/>
      <c r="AB206" s="402"/>
      <c r="AC206" s="402"/>
      <c r="AD206" s="402"/>
      <c r="AE206" s="402"/>
      <c r="AF206" s="402"/>
      <c r="AG206" s="402"/>
      <c r="AH206" s="402"/>
      <c r="AI206" s="402"/>
      <c r="AJ206" s="402"/>
      <c r="AK206" s="402"/>
      <c r="AL206" s="402"/>
      <c r="AM206" s="402"/>
      <c r="AN206" s="402"/>
      <c r="AO206" s="402"/>
      <c r="AP206" s="402"/>
      <c r="AQ206" s="402"/>
      <c r="AR206" s="402"/>
      <c r="AS206" s="402"/>
      <c r="AT206" s="402"/>
      <c r="AU206" s="402"/>
      <c r="AV206" s="402"/>
      <c r="AW206" s="402"/>
      <c r="AX206" s="402"/>
    </row>
    <row r="207" spans="1:50" x14ac:dyDescent="0.2">
      <c r="A207" s="404" t="s">
        <v>141</v>
      </c>
      <c r="B207" s="405">
        <v>23023983</v>
      </c>
      <c r="C207" s="405">
        <v>20720130</v>
      </c>
      <c r="D207" s="405">
        <v>18394296</v>
      </c>
      <c r="E207" s="405">
        <v>1243581</v>
      </c>
      <c r="F207" s="405">
        <v>844765</v>
      </c>
      <c r="G207" s="405">
        <v>222167</v>
      </c>
      <c r="H207" s="405">
        <v>79799</v>
      </c>
      <c r="I207" s="405">
        <v>70167</v>
      </c>
      <c r="J207" s="405">
        <v>23184513</v>
      </c>
      <c r="K207" s="405">
        <v>13009902</v>
      </c>
      <c r="L207" s="405">
        <v>11185650</v>
      </c>
      <c r="M207" s="405">
        <v>2604512</v>
      </c>
      <c r="N207" s="405">
        <v>7139657</v>
      </c>
      <c r="O207" s="405">
        <v>3261333</v>
      </c>
      <c r="P207" s="405">
        <v>100591</v>
      </c>
      <c r="Q207" s="405">
        <v>100858</v>
      </c>
      <c r="R207" s="405">
        <v>-160530</v>
      </c>
      <c r="S207" s="405">
        <v>7710228</v>
      </c>
      <c r="T207" s="405">
        <v>7208646</v>
      </c>
      <c r="U207" s="405">
        <v>-1360931</v>
      </c>
      <c r="V207" s="405">
        <v>-6294892</v>
      </c>
      <c r="W207" s="405">
        <v>-3039166</v>
      </c>
      <c r="X207" s="405">
        <v>-20792</v>
      </c>
      <c r="Y207" s="405">
        <v>-30691</v>
      </c>
      <c r="Z207" s="402"/>
      <c r="AA207" s="402"/>
      <c r="AB207" s="402"/>
      <c r="AC207" s="402"/>
      <c r="AD207" s="402"/>
      <c r="AE207" s="402"/>
      <c r="AF207" s="402"/>
      <c r="AG207" s="402"/>
      <c r="AH207" s="402"/>
      <c r="AI207" s="402"/>
      <c r="AJ207" s="402"/>
      <c r="AK207" s="402"/>
      <c r="AL207" s="402"/>
      <c r="AM207" s="402"/>
      <c r="AN207" s="402"/>
      <c r="AO207" s="402"/>
      <c r="AP207" s="402"/>
      <c r="AQ207" s="402"/>
      <c r="AR207" s="402"/>
      <c r="AS207" s="402"/>
      <c r="AT207" s="402"/>
      <c r="AU207" s="402"/>
      <c r="AV207" s="402"/>
      <c r="AW207" s="402"/>
      <c r="AX207" s="402"/>
    </row>
    <row r="208" spans="1:50" x14ac:dyDescent="0.2">
      <c r="A208" s="404" t="s">
        <v>347</v>
      </c>
      <c r="B208" s="405">
        <v>19189889</v>
      </c>
      <c r="C208" s="405">
        <v>17338452</v>
      </c>
      <c r="D208" s="405">
        <v>15370129</v>
      </c>
      <c r="E208" s="405">
        <v>919781</v>
      </c>
      <c r="F208" s="405">
        <v>756353</v>
      </c>
      <c r="G208" s="405">
        <v>210222</v>
      </c>
      <c r="H208" s="405">
        <v>34481</v>
      </c>
      <c r="I208" s="405">
        <v>49762</v>
      </c>
      <c r="J208" s="405">
        <v>19634064</v>
      </c>
      <c r="K208" s="405">
        <v>11081044</v>
      </c>
      <c r="L208" s="405">
        <v>9585246</v>
      </c>
      <c r="M208" s="405">
        <v>2270066</v>
      </c>
      <c r="N208" s="405">
        <v>5828893</v>
      </c>
      <c r="O208" s="405">
        <v>2703107</v>
      </c>
      <c r="P208" s="405">
        <v>105869</v>
      </c>
      <c r="Q208" s="405">
        <v>130653</v>
      </c>
      <c r="R208" s="405">
        <v>-444175</v>
      </c>
      <c r="S208" s="405">
        <v>6257408</v>
      </c>
      <c r="T208" s="405">
        <v>5784883</v>
      </c>
      <c r="U208" s="405">
        <v>-1350285</v>
      </c>
      <c r="V208" s="405">
        <v>-5072540</v>
      </c>
      <c r="W208" s="405">
        <v>-2492885</v>
      </c>
      <c r="X208" s="405">
        <v>-71388</v>
      </c>
      <c r="Y208" s="405">
        <v>-80891</v>
      </c>
      <c r="Z208" s="402"/>
      <c r="AA208" s="402"/>
      <c r="AB208" s="402"/>
      <c r="AC208" s="402"/>
      <c r="AD208" s="402"/>
      <c r="AE208" s="402"/>
      <c r="AF208" s="402"/>
      <c r="AG208" s="402"/>
      <c r="AH208" s="402"/>
      <c r="AI208" s="402"/>
      <c r="AJ208" s="402"/>
      <c r="AK208" s="402"/>
      <c r="AL208" s="402"/>
      <c r="AM208" s="402"/>
      <c r="AN208" s="402"/>
      <c r="AO208" s="402"/>
      <c r="AP208" s="402"/>
      <c r="AQ208" s="402"/>
      <c r="AR208" s="402"/>
      <c r="AS208" s="402"/>
      <c r="AT208" s="402"/>
      <c r="AU208" s="402"/>
      <c r="AV208" s="402"/>
      <c r="AW208" s="402"/>
      <c r="AX208" s="402"/>
    </row>
    <row r="209" spans="1:50" x14ac:dyDescent="0.2">
      <c r="A209" s="404" t="s">
        <v>348</v>
      </c>
      <c r="B209" s="405">
        <v>21302600</v>
      </c>
      <c r="C209" s="405">
        <v>19213262</v>
      </c>
      <c r="D209" s="405">
        <v>17003391</v>
      </c>
      <c r="E209" s="405">
        <v>1092122</v>
      </c>
      <c r="F209" s="405">
        <v>770703</v>
      </c>
      <c r="G209" s="405">
        <v>236666</v>
      </c>
      <c r="H209" s="405">
        <v>45587</v>
      </c>
      <c r="I209" s="405">
        <v>41117</v>
      </c>
      <c r="J209" s="405">
        <v>20879793</v>
      </c>
      <c r="K209" s="405">
        <v>11966075</v>
      </c>
      <c r="L209" s="405">
        <v>10414811</v>
      </c>
      <c r="M209" s="405">
        <v>2229802</v>
      </c>
      <c r="N209" s="405">
        <v>6286999</v>
      </c>
      <c r="O209" s="405">
        <v>2778137</v>
      </c>
      <c r="P209" s="405">
        <v>77614</v>
      </c>
      <c r="Q209" s="405">
        <v>83145</v>
      </c>
      <c r="R209" s="405">
        <v>422807</v>
      </c>
      <c r="S209" s="405">
        <v>7247187</v>
      </c>
      <c r="T209" s="405">
        <v>6588580</v>
      </c>
      <c r="U209" s="405">
        <v>-1137680</v>
      </c>
      <c r="V209" s="405">
        <v>-5516296</v>
      </c>
      <c r="W209" s="405">
        <v>-2541471</v>
      </c>
      <c r="X209" s="405">
        <v>-32027</v>
      </c>
      <c r="Y209" s="405">
        <v>-42028</v>
      </c>
      <c r="Z209" s="402"/>
      <c r="AA209" s="402"/>
      <c r="AB209" s="402"/>
      <c r="AC209" s="402"/>
      <c r="AD209" s="402"/>
      <c r="AE209" s="402"/>
      <c r="AF209" s="402"/>
      <c r="AG209" s="402"/>
      <c r="AH209" s="402"/>
      <c r="AI209" s="402"/>
      <c r="AJ209" s="402"/>
      <c r="AK209" s="402"/>
      <c r="AL209" s="402"/>
      <c r="AM209" s="402"/>
      <c r="AN209" s="402"/>
      <c r="AO209" s="402"/>
      <c r="AP209" s="402"/>
      <c r="AQ209" s="402"/>
      <c r="AR209" s="402"/>
      <c r="AS209" s="402"/>
      <c r="AT209" s="402"/>
      <c r="AU209" s="402"/>
      <c r="AV209" s="402"/>
      <c r="AW209" s="402"/>
      <c r="AX209" s="402"/>
    </row>
    <row r="210" spans="1:50" x14ac:dyDescent="0.2">
      <c r="A210" s="404" t="s">
        <v>349</v>
      </c>
      <c r="B210" s="405">
        <v>26104127</v>
      </c>
      <c r="C210" s="405">
        <v>23770312</v>
      </c>
      <c r="D210" s="405">
        <v>20995529</v>
      </c>
      <c r="E210" s="405">
        <v>1208063</v>
      </c>
      <c r="F210" s="405">
        <v>857217</v>
      </c>
      <c r="G210" s="405">
        <v>278328</v>
      </c>
      <c r="H210" s="405">
        <v>39257</v>
      </c>
      <c r="I210" s="405">
        <v>100088</v>
      </c>
      <c r="J210" s="405">
        <v>25710897</v>
      </c>
      <c r="K210" s="405">
        <v>14625107</v>
      </c>
      <c r="L210" s="405">
        <v>12640105</v>
      </c>
      <c r="M210" s="405">
        <v>2709131</v>
      </c>
      <c r="N210" s="405">
        <v>7932121</v>
      </c>
      <c r="O210" s="405">
        <v>3475848</v>
      </c>
      <c r="P210" s="405">
        <v>101460</v>
      </c>
      <c r="Q210" s="405">
        <v>110292</v>
      </c>
      <c r="R210" s="405">
        <v>393230</v>
      </c>
      <c r="S210" s="405">
        <v>9145205</v>
      </c>
      <c r="T210" s="405">
        <v>8355424</v>
      </c>
      <c r="U210" s="405">
        <v>-1501068</v>
      </c>
      <c r="V210" s="405">
        <v>-7074904</v>
      </c>
      <c r="W210" s="405">
        <v>-3197520</v>
      </c>
      <c r="X210" s="405">
        <v>-62203</v>
      </c>
      <c r="Y210" s="405">
        <v>-10204</v>
      </c>
      <c r="Z210" s="402"/>
      <c r="AA210" s="402"/>
      <c r="AB210" s="402"/>
      <c r="AC210" s="402"/>
      <c r="AD210" s="402"/>
      <c r="AE210" s="402"/>
      <c r="AF210" s="402"/>
      <c r="AG210" s="402"/>
      <c r="AH210" s="402"/>
      <c r="AI210" s="402"/>
      <c r="AJ210" s="402"/>
      <c r="AK210" s="402"/>
      <c r="AL210" s="402"/>
      <c r="AM210" s="402"/>
      <c r="AN210" s="402"/>
      <c r="AO210" s="402"/>
      <c r="AP210" s="402"/>
      <c r="AQ210" s="402"/>
      <c r="AR210" s="402"/>
      <c r="AS210" s="402"/>
      <c r="AT210" s="402"/>
      <c r="AU210" s="402"/>
      <c r="AV210" s="402"/>
      <c r="AW210" s="402"/>
      <c r="AX210" s="402"/>
    </row>
    <row r="211" spans="1:50" x14ac:dyDescent="0.2">
      <c r="A211" s="404" t="s">
        <v>350</v>
      </c>
      <c r="B211" s="405">
        <v>24844517</v>
      </c>
      <c r="C211" s="405">
        <v>22734996</v>
      </c>
      <c r="D211" s="405">
        <v>19933299</v>
      </c>
      <c r="E211" s="405">
        <v>1056832</v>
      </c>
      <c r="F211" s="405">
        <v>831301</v>
      </c>
      <c r="G211" s="405">
        <v>380630</v>
      </c>
      <c r="H211" s="405">
        <v>16489</v>
      </c>
      <c r="I211" s="405">
        <v>49349</v>
      </c>
      <c r="J211" s="405">
        <v>24764007</v>
      </c>
      <c r="K211" s="405">
        <v>14448743</v>
      </c>
      <c r="L211" s="405">
        <v>12665495</v>
      </c>
      <c r="M211" s="405">
        <v>2454028</v>
      </c>
      <c r="N211" s="405">
        <v>7504035</v>
      </c>
      <c r="O211" s="405">
        <v>3340911</v>
      </c>
      <c r="P211" s="405">
        <v>96748</v>
      </c>
      <c r="Q211" s="405">
        <v>83427</v>
      </c>
      <c r="R211" s="405">
        <v>80510</v>
      </c>
      <c r="S211" s="405">
        <v>8286253</v>
      </c>
      <c r="T211" s="405">
        <v>7267804</v>
      </c>
      <c r="U211" s="405">
        <v>-1397196</v>
      </c>
      <c r="V211" s="405">
        <v>-6672734</v>
      </c>
      <c r="W211" s="405">
        <v>-2960281</v>
      </c>
      <c r="X211" s="405">
        <v>-80259</v>
      </c>
      <c r="Y211" s="405">
        <v>-34078</v>
      </c>
      <c r="Z211" s="402"/>
      <c r="AA211" s="402"/>
      <c r="AB211" s="402"/>
      <c r="AC211" s="402"/>
      <c r="AD211" s="402"/>
      <c r="AE211" s="402"/>
      <c r="AF211" s="402"/>
      <c r="AG211" s="402"/>
      <c r="AH211" s="402"/>
      <c r="AI211" s="402"/>
      <c r="AJ211" s="402"/>
      <c r="AK211" s="402"/>
      <c r="AL211" s="402"/>
      <c r="AM211" s="402"/>
      <c r="AN211" s="402"/>
      <c r="AO211" s="402"/>
      <c r="AP211" s="402"/>
      <c r="AQ211" s="402"/>
      <c r="AR211" s="402"/>
      <c r="AS211" s="402"/>
      <c r="AT211" s="402"/>
      <c r="AU211" s="402"/>
      <c r="AV211" s="402"/>
      <c r="AW211" s="402"/>
      <c r="AX211" s="402"/>
    </row>
    <row r="212" spans="1:50" x14ac:dyDescent="0.2">
      <c r="A212" s="404" t="s">
        <v>375</v>
      </c>
      <c r="B212" s="405">
        <v>24796461</v>
      </c>
      <c r="C212" s="405">
        <v>22358014</v>
      </c>
      <c r="D212" s="405">
        <v>19841005</v>
      </c>
      <c r="E212" s="405">
        <v>1273123</v>
      </c>
      <c r="F212" s="405">
        <v>930173</v>
      </c>
      <c r="G212" s="405">
        <v>295478</v>
      </c>
      <c r="H212" s="405">
        <v>46717</v>
      </c>
      <c r="I212" s="405">
        <v>37037</v>
      </c>
      <c r="J212" s="405">
        <v>24623978</v>
      </c>
      <c r="K212" s="405">
        <v>13737698</v>
      </c>
      <c r="L212" s="405">
        <v>12008283</v>
      </c>
      <c r="M212" s="405">
        <v>2807295</v>
      </c>
      <c r="N212" s="405">
        <v>7608509</v>
      </c>
      <c r="O212" s="405">
        <v>3533460</v>
      </c>
      <c r="P212" s="405">
        <v>121254</v>
      </c>
      <c r="Q212" s="405">
        <v>105292</v>
      </c>
      <c r="R212" s="405">
        <v>172483</v>
      </c>
      <c r="S212" s="405">
        <v>8620316</v>
      </c>
      <c r="T212" s="405">
        <v>7832722</v>
      </c>
      <c r="U212" s="405">
        <v>-1534172</v>
      </c>
      <c r="V212" s="405">
        <v>-6678336</v>
      </c>
      <c r="W212" s="405">
        <v>-3237982</v>
      </c>
      <c r="X212" s="405">
        <v>-74537</v>
      </c>
      <c r="Y212" s="405">
        <v>-68255</v>
      </c>
      <c r="Z212" s="402"/>
      <c r="AA212" s="402"/>
      <c r="AB212" s="402"/>
      <c r="AC212" s="402"/>
      <c r="AD212" s="402"/>
      <c r="AE212" s="402"/>
      <c r="AF212" s="402"/>
      <c r="AG212" s="402"/>
      <c r="AH212" s="402"/>
      <c r="AI212" s="402"/>
      <c r="AJ212" s="402"/>
      <c r="AK212" s="402"/>
      <c r="AL212" s="402"/>
      <c r="AM212" s="402"/>
      <c r="AN212" s="402"/>
      <c r="AO212" s="402"/>
      <c r="AP212" s="402"/>
      <c r="AQ212" s="402"/>
      <c r="AR212" s="402"/>
      <c r="AS212" s="402"/>
      <c r="AT212" s="402"/>
      <c r="AU212" s="402"/>
      <c r="AV212" s="402"/>
      <c r="AW212" s="402"/>
      <c r="AX212" s="402"/>
    </row>
    <row r="213" spans="1:50" x14ac:dyDescent="0.2">
      <c r="A213" s="404" t="s">
        <v>376</v>
      </c>
      <c r="B213" s="405">
        <v>25000453</v>
      </c>
      <c r="C213" s="405">
        <v>22934452</v>
      </c>
      <c r="D213" s="405">
        <v>20118247</v>
      </c>
      <c r="E213" s="405">
        <v>1047141</v>
      </c>
      <c r="F213" s="405">
        <v>840707</v>
      </c>
      <c r="G213" s="405">
        <v>305852</v>
      </c>
      <c r="H213" s="405">
        <v>26473</v>
      </c>
      <c r="I213" s="405">
        <v>75792</v>
      </c>
      <c r="J213" s="405">
        <v>25336866</v>
      </c>
      <c r="K213" s="405">
        <v>13533307</v>
      </c>
      <c r="L213" s="405">
        <v>11696784</v>
      </c>
      <c r="M213" s="405">
        <v>2849849</v>
      </c>
      <c r="N213" s="405">
        <v>8406475</v>
      </c>
      <c r="O213" s="405">
        <v>4052782</v>
      </c>
      <c r="P213" s="405">
        <v>116558</v>
      </c>
      <c r="Q213" s="405">
        <v>84588</v>
      </c>
      <c r="R213" s="405">
        <v>-336413</v>
      </c>
      <c r="S213" s="405">
        <v>9401145</v>
      </c>
      <c r="T213" s="405">
        <v>8421463</v>
      </c>
      <c r="U213" s="405">
        <v>-1802708</v>
      </c>
      <c r="V213" s="405">
        <v>-7565768</v>
      </c>
      <c r="W213" s="405">
        <v>-3746930</v>
      </c>
      <c r="X213" s="405">
        <v>-90085</v>
      </c>
      <c r="Y213" s="405">
        <v>-8796</v>
      </c>
      <c r="Z213" s="402"/>
      <c r="AA213" s="402"/>
      <c r="AB213" s="402"/>
      <c r="AC213" s="402"/>
      <c r="AD213" s="402"/>
      <c r="AE213" s="402"/>
      <c r="AF213" s="402"/>
      <c r="AG213" s="402"/>
      <c r="AH213" s="402"/>
      <c r="AI213" s="402"/>
      <c r="AJ213" s="402"/>
      <c r="AK213" s="402"/>
      <c r="AL213" s="402"/>
      <c r="AM213" s="402"/>
      <c r="AN213" s="402"/>
      <c r="AO213" s="402"/>
      <c r="AP213" s="402"/>
      <c r="AQ213" s="402"/>
      <c r="AR213" s="402"/>
      <c r="AS213" s="402"/>
      <c r="AT213" s="402"/>
      <c r="AU213" s="402"/>
      <c r="AV213" s="402"/>
      <c r="AW213" s="402"/>
      <c r="AX213" s="402"/>
    </row>
    <row r="214" spans="1:50" x14ac:dyDescent="0.2">
      <c r="A214" s="404" t="s">
        <v>377</v>
      </c>
      <c r="B214" s="405">
        <v>23334155</v>
      </c>
      <c r="C214" s="405">
        <v>21251488</v>
      </c>
      <c r="D214" s="405">
        <v>18600917</v>
      </c>
      <c r="E214" s="405">
        <v>1122318</v>
      </c>
      <c r="F214" s="405">
        <v>714701</v>
      </c>
      <c r="G214" s="405">
        <v>307248</v>
      </c>
      <c r="H214" s="405">
        <v>32509</v>
      </c>
      <c r="I214" s="405">
        <v>65919</v>
      </c>
      <c r="J214" s="405">
        <v>24364456</v>
      </c>
      <c r="K214" s="405">
        <v>13197901</v>
      </c>
      <c r="L214" s="405">
        <v>11252111</v>
      </c>
      <c r="M214" s="405">
        <v>2653346</v>
      </c>
      <c r="N214" s="405">
        <v>8076872</v>
      </c>
      <c r="O214" s="405">
        <v>3936298</v>
      </c>
      <c r="P214" s="405">
        <v>84597</v>
      </c>
      <c r="Q214" s="405">
        <v>70981</v>
      </c>
      <c r="R214" s="405">
        <v>-1030301</v>
      </c>
      <c r="S214" s="405">
        <v>8053587</v>
      </c>
      <c r="T214" s="405">
        <v>7348806</v>
      </c>
      <c r="U214" s="405">
        <v>-1531028</v>
      </c>
      <c r="V214" s="405">
        <v>-7362171</v>
      </c>
      <c r="W214" s="405">
        <v>-3629050</v>
      </c>
      <c r="X214" s="405">
        <v>-52088</v>
      </c>
      <c r="Y214" s="405">
        <v>-5062</v>
      </c>
      <c r="Z214" s="402"/>
      <c r="AA214" s="402"/>
      <c r="AB214" s="402"/>
      <c r="AC214" s="402"/>
      <c r="AD214" s="402"/>
      <c r="AE214" s="402"/>
      <c r="AF214" s="402"/>
      <c r="AG214" s="402"/>
      <c r="AH214" s="402"/>
      <c r="AI214" s="402"/>
      <c r="AJ214" s="402"/>
      <c r="AK214" s="402"/>
      <c r="AL214" s="402"/>
      <c r="AM214" s="402"/>
      <c r="AN214" s="402"/>
      <c r="AO214" s="402"/>
      <c r="AP214" s="402"/>
      <c r="AQ214" s="402"/>
      <c r="AR214" s="402"/>
      <c r="AS214" s="402"/>
      <c r="AT214" s="402"/>
      <c r="AU214" s="402"/>
      <c r="AV214" s="402"/>
      <c r="AW214" s="402"/>
      <c r="AX214" s="402"/>
    </row>
    <row r="215" spans="1:50" x14ac:dyDescent="0.2">
      <c r="A215" s="404" t="s">
        <v>378</v>
      </c>
      <c r="B215" s="405">
        <v>26917226</v>
      </c>
      <c r="C215" s="405">
        <v>24774115</v>
      </c>
      <c r="D215" s="405">
        <v>21861535</v>
      </c>
      <c r="E215" s="405">
        <v>1127272</v>
      </c>
      <c r="F215" s="405">
        <v>800882</v>
      </c>
      <c r="G215" s="405">
        <v>284538</v>
      </c>
      <c r="H215" s="405">
        <v>34669</v>
      </c>
      <c r="I215" s="405">
        <v>80839</v>
      </c>
      <c r="J215" s="405">
        <v>27615053</v>
      </c>
      <c r="K215" s="405">
        <v>14905642</v>
      </c>
      <c r="L215" s="405">
        <v>13102351</v>
      </c>
      <c r="M215" s="405">
        <v>3093332</v>
      </c>
      <c r="N215" s="405">
        <v>9048329</v>
      </c>
      <c r="O215" s="405">
        <v>4498320</v>
      </c>
      <c r="P215" s="405">
        <v>178975</v>
      </c>
      <c r="Q215" s="405">
        <v>97583</v>
      </c>
      <c r="R215" s="405">
        <v>-697827</v>
      </c>
      <c r="S215" s="405">
        <v>9868473</v>
      </c>
      <c r="T215" s="405">
        <v>8759184</v>
      </c>
      <c r="U215" s="405">
        <v>-1966060</v>
      </c>
      <c r="V215" s="405">
        <v>-8247447</v>
      </c>
      <c r="W215" s="405">
        <v>-4213782</v>
      </c>
      <c r="X215" s="405">
        <v>-144306</v>
      </c>
      <c r="Y215" s="405">
        <v>-16744</v>
      </c>
      <c r="Z215" s="402"/>
      <c r="AA215" s="402"/>
      <c r="AB215" s="402"/>
      <c r="AC215" s="402"/>
      <c r="AD215" s="402"/>
      <c r="AE215" s="402"/>
      <c r="AF215" s="402"/>
      <c r="AG215" s="402"/>
      <c r="AH215" s="402"/>
      <c r="AI215" s="402"/>
      <c r="AJ215" s="402"/>
      <c r="AK215" s="402"/>
      <c r="AL215" s="402"/>
      <c r="AM215" s="402"/>
      <c r="AN215" s="402"/>
      <c r="AO215" s="402"/>
      <c r="AP215" s="402"/>
      <c r="AQ215" s="402"/>
      <c r="AR215" s="402"/>
      <c r="AS215" s="402"/>
      <c r="AT215" s="402"/>
      <c r="AU215" s="402"/>
      <c r="AV215" s="402"/>
      <c r="AW215" s="402"/>
      <c r="AX215" s="402"/>
    </row>
    <row r="216" spans="1:50" x14ac:dyDescent="0.2">
      <c r="A216" s="404" t="s">
        <v>379</v>
      </c>
      <c r="B216" s="405">
        <v>25338436</v>
      </c>
      <c r="C216" s="405">
        <v>22740704</v>
      </c>
      <c r="D216" s="405">
        <v>20096620</v>
      </c>
      <c r="E216" s="405">
        <v>1436951</v>
      </c>
      <c r="F216" s="405">
        <v>912995</v>
      </c>
      <c r="G216" s="405">
        <v>426975</v>
      </c>
      <c r="H216" s="405">
        <v>44234</v>
      </c>
      <c r="I216" s="405">
        <v>64168</v>
      </c>
      <c r="J216" s="405">
        <v>25861450</v>
      </c>
      <c r="K216" s="405">
        <v>13960294</v>
      </c>
      <c r="L216" s="405">
        <v>12043667</v>
      </c>
      <c r="M216" s="405">
        <v>2702601</v>
      </c>
      <c r="N216" s="405">
        <v>8748661</v>
      </c>
      <c r="O216" s="405">
        <v>4313835</v>
      </c>
      <c r="P216" s="405">
        <v>96523</v>
      </c>
      <c r="Q216" s="405">
        <v>66080</v>
      </c>
      <c r="R216" s="405">
        <v>-523014</v>
      </c>
      <c r="S216" s="405">
        <v>8780410</v>
      </c>
      <c r="T216" s="405">
        <v>8052953</v>
      </c>
      <c r="U216" s="405">
        <v>-1265650</v>
      </c>
      <c r="V216" s="405">
        <v>-7835666</v>
      </c>
      <c r="W216" s="405">
        <v>-3886860</v>
      </c>
      <c r="X216" s="405">
        <v>-52289</v>
      </c>
      <c r="Y216" s="405">
        <v>-1912</v>
      </c>
      <c r="Z216" s="402"/>
      <c r="AA216" s="402"/>
      <c r="AB216" s="402"/>
      <c r="AC216" s="402"/>
      <c r="AD216" s="402"/>
      <c r="AE216" s="402"/>
      <c r="AF216" s="402"/>
      <c r="AG216" s="402"/>
      <c r="AH216" s="402"/>
      <c r="AI216" s="402"/>
      <c r="AJ216" s="402"/>
      <c r="AK216" s="402"/>
      <c r="AL216" s="402"/>
      <c r="AM216" s="402"/>
      <c r="AN216" s="402"/>
      <c r="AO216" s="402"/>
      <c r="AP216" s="402"/>
      <c r="AQ216" s="402"/>
      <c r="AR216" s="402"/>
      <c r="AS216" s="402"/>
      <c r="AT216" s="402"/>
      <c r="AU216" s="402"/>
      <c r="AV216" s="402"/>
      <c r="AW216" s="402"/>
      <c r="AX216" s="402"/>
    </row>
    <row r="217" spans="1:50" x14ac:dyDescent="0.2">
      <c r="A217" s="404" t="s">
        <v>380</v>
      </c>
      <c r="B217" s="405">
        <v>26530071</v>
      </c>
      <c r="C217" s="405">
        <v>24006696</v>
      </c>
      <c r="D217" s="405">
        <v>21056061</v>
      </c>
      <c r="E217" s="405">
        <v>1232949</v>
      </c>
      <c r="F217" s="405">
        <v>1029826</v>
      </c>
      <c r="G217" s="405">
        <v>489943</v>
      </c>
      <c r="H217" s="405">
        <v>62655</v>
      </c>
      <c r="I217" s="405">
        <v>62962</v>
      </c>
      <c r="J217" s="405">
        <v>27317792</v>
      </c>
      <c r="K217" s="405">
        <v>14674480</v>
      </c>
      <c r="L217" s="405">
        <v>12581167</v>
      </c>
      <c r="M217" s="405">
        <v>2835907</v>
      </c>
      <c r="N217" s="405">
        <v>9254155</v>
      </c>
      <c r="O217" s="405">
        <v>4473348</v>
      </c>
      <c r="P217" s="405">
        <v>143561</v>
      </c>
      <c r="Q217" s="405">
        <v>98919</v>
      </c>
      <c r="R217" s="405">
        <v>-787721</v>
      </c>
      <c r="S217" s="405">
        <v>9332216</v>
      </c>
      <c r="T217" s="405">
        <v>8474894</v>
      </c>
      <c r="U217" s="405">
        <v>-1602958</v>
      </c>
      <c r="V217" s="405">
        <v>-8224329</v>
      </c>
      <c r="W217" s="405">
        <v>-3983405</v>
      </c>
      <c r="X217" s="405">
        <v>-80906</v>
      </c>
      <c r="Y217" s="405">
        <v>-35957</v>
      </c>
      <c r="Z217" s="402"/>
      <c r="AA217" s="402"/>
      <c r="AB217" s="402"/>
      <c r="AC217" s="402"/>
      <c r="AD217" s="402"/>
      <c r="AE217" s="402"/>
      <c r="AF217" s="402"/>
      <c r="AG217" s="402"/>
      <c r="AH217" s="402"/>
      <c r="AI217" s="402"/>
      <c r="AJ217" s="402"/>
      <c r="AK217" s="402"/>
      <c r="AL217" s="402"/>
      <c r="AM217" s="402"/>
      <c r="AN217" s="402"/>
      <c r="AO217" s="402"/>
      <c r="AP217" s="402"/>
      <c r="AQ217" s="402"/>
      <c r="AR217" s="402"/>
      <c r="AS217" s="402"/>
      <c r="AT217" s="402"/>
      <c r="AU217" s="402"/>
      <c r="AV217" s="402"/>
      <c r="AW217" s="402"/>
      <c r="AX217" s="402"/>
    </row>
    <row r="218" spans="1:50" x14ac:dyDescent="0.2">
      <c r="A218" s="404" t="s">
        <v>381</v>
      </c>
      <c r="B218" s="405">
        <v>28169737</v>
      </c>
      <c r="C218" s="405">
        <v>25576473</v>
      </c>
      <c r="D218" s="405">
        <v>22629504</v>
      </c>
      <c r="E218" s="405">
        <v>1300554</v>
      </c>
      <c r="F218" s="405">
        <v>1103653</v>
      </c>
      <c r="G218" s="405">
        <v>439648</v>
      </c>
      <c r="H218" s="405">
        <v>27236</v>
      </c>
      <c r="I218" s="405">
        <v>39005</v>
      </c>
      <c r="J218" s="405">
        <v>28254429</v>
      </c>
      <c r="K218" s="405">
        <v>15516538</v>
      </c>
      <c r="L218" s="405">
        <v>13522187</v>
      </c>
      <c r="M218" s="405">
        <v>2933240</v>
      </c>
      <c r="N218" s="405">
        <v>9190887</v>
      </c>
      <c r="O218" s="405">
        <v>4589562</v>
      </c>
      <c r="P218" s="405">
        <v>97205</v>
      </c>
      <c r="Q218" s="405">
        <v>134164</v>
      </c>
      <c r="R218" s="405">
        <v>-84692</v>
      </c>
      <c r="S218" s="405">
        <v>10059935</v>
      </c>
      <c r="T218" s="405">
        <v>9107317</v>
      </c>
      <c r="U218" s="405">
        <v>-1632686</v>
      </c>
      <c r="V218" s="405">
        <v>-8087234</v>
      </c>
      <c r="W218" s="405">
        <v>-4149914</v>
      </c>
      <c r="X218" s="405">
        <v>-69969</v>
      </c>
      <c r="Y218" s="405">
        <v>-95159</v>
      </c>
      <c r="Z218" s="402"/>
      <c r="AA218" s="402"/>
      <c r="AB218" s="402"/>
      <c r="AC218" s="402"/>
      <c r="AD218" s="402"/>
      <c r="AE218" s="402"/>
      <c r="AF218" s="402"/>
      <c r="AG218" s="402"/>
      <c r="AH218" s="402"/>
      <c r="AI218" s="402"/>
      <c r="AJ218" s="402"/>
      <c r="AK218" s="402"/>
      <c r="AL218" s="402"/>
      <c r="AM218" s="402"/>
      <c r="AN218" s="402"/>
      <c r="AO218" s="402"/>
      <c r="AP218" s="402"/>
      <c r="AQ218" s="402"/>
      <c r="AR218" s="402"/>
      <c r="AS218" s="402"/>
      <c r="AT218" s="402"/>
      <c r="AU218" s="402"/>
      <c r="AV218" s="402"/>
      <c r="AW218" s="402"/>
      <c r="AX218" s="402"/>
    </row>
    <row r="219" spans="1:50" x14ac:dyDescent="0.2">
      <c r="A219" s="404" t="s">
        <v>382</v>
      </c>
      <c r="B219" s="405">
        <v>26945474</v>
      </c>
      <c r="C219" s="405">
        <v>23899565</v>
      </c>
      <c r="D219" s="405">
        <v>21178187</v>
      </c>
      <c r="E219" s="405">
        <v>1662662</v>
      </c>
      <c r="F219" s="405">
        <v>1154997</v>
      </c>
      <c r="G219" s="405">
        <v>527317</v>
      </c>
      <c r="H219" s="405">
        <v>55821</v>
      </c>
      <c r="I219" s="405">
        <v>52154</v>
      </c>
      <c r="J219" s="405">
        <v>27119034</v>
      </c>
      <c r="K219" s="405">
        <v>15506426</v>
      </c>
      <c r="L219" s="405">
        <v>13495147</v>
      </c>
      <c r="M219" s="405">
        <v>3084158</v>
      </c>
      <c r="N219" s="405">
        <v>8032233</v>
      </c>
      <c r="O219" s="405">
        <v>3911949</v>
      </c>
      <c r="P219" s="405">
        <v>111856</v>
      </c>
      <c r="Q219" s="405">
        <v>91525</v>
      </c>
      <c r="R219" s="405">
        <v>-173560</v>
      </c>
      <c r="S219" s="405">
        <v>8393139</v>
      </c>
      <c r="T219" s="405">
        <v>7683040</v>
      </c>
      <c r="U219" s="405">
        <v>-1421496</v>
      </c>
      <c r="V219" s="405">
        <v>-6877236</v>
      </c>
      <c r="W219" s="405">
        <v>-3384632</v>
      </c>
      <c r="X219" s="405">
        <v>-56035</v>
      </c>
      <c r="Y219" s="405">
        <v>-39371</v>
      </c>
      <c r="Z219" s="402"/>
      <c r="AA219" s="402"/>
      <c r="AB219" s="402"/>
      <c r="AC219" s="402"/>
      <c r="AD219" s="402"/>
      <c r="AE219" s="402"/>
      <c r="AF219" s="402"/>
      <c r="AG219" s="402"/>
      <c r="AH219" s="402"/>
      <c r="AI219" s="402"/>
      <c r="AJ219" s="402"/>
      <c r="AK219" s="402"/>
      <c r="AL219" s="402"/>
      <c r="AM219" s="402"/>
      <c r="AN219" s="402"/>
      <c r="AO219" s="402"/>
      <c r="AP219" s="402"/>
      <c r="AQ219" s="402"/>
      <c r="AR219" s="402"/>
      <c r="AS219" s="402"/>
      <c r="AT219" s="402"/>
      <c r="AU219" s="402"/>
      <c r="AV219" s="402"/>
      <c r="AW219" s="402"/>
      <c r="AX219" s="402"/>
    </row>
    <row r="220" spans="1:50" x14ac:dyDescent="0.2">
      <c r="A220" s="404" t="s">
        <v>365</v>
      </c>
      <c r="B220" s="405">
        <v>24674597</v>
      </c>
      <c r="C220" s="405">
        <v>21888042</v>
      </c>
      <c r="D220" s="405">
        <v>19506060</v>
      </c>
      <c r="E220" s="405">
        <v>1375726</v>
      </c>
      <c r="F220" s="405">
        <v>1121292</v>
      </c>
      <c r="G220" s="405">
        <v>455783</v>
      </c>
      <c r="H220" s="405">
        <v>29627</v>
      </c>
      <c r="I220" s="405">
        <v>56778</v>
      </c>
      <c r="J220" s="405">
        <v>24532143</v>
      </c>
      <c r="K220" s="405">
        <v>14088566</v>
      </c>
      <c r="L220" s="405">
        <v>12448037</v>
      </c>
      <c r="M220" s="405">
        <v>2617009</v>
      </c>
      <c r="N220" s="405">
        <v>7401035</v>
      </c>
      <c r="O220" s="405">
        <v>3551296</v>
      </c>
      <c r="P220" s="405">
        <v>139576</v>
      </c>
      <c r="Q220" s="405">
        <v>74330</v>
      </c>
      <c r="R220" s="405">
        <v>142454</v>
      </c>
      <c r="S220" s="405">
        <v>7799476</v>
      </c>
      <c r="T220" s="405">
        <v>7058023</v>
      </c>
      <c r="U220" s="405">
        <v>-1241283</v>
      </c>
      <c r="V220" s="405">
        <v>-6279743</v>
      </c>
      <c r="W220" s="405">
        <v>-3095513</v>
      </c>
      <c r="X220" s="405">
        <v>-109949</v>
      </c>
      <c r="Y220" s="405">
        <v>-17552</v>
      </c>
      <c r="Z220" s="402"/>
      <c r="AA220" s="402"/>
      <c r="AB220" s="402"/>
      <c r="AC220" s="402"/>
      <c r="AD220" s="402"/>
      <c r="AE220" s="402"/>
      <c r="AF220" s="402"/>
      <c r="AG220" s="402"/>
      <c r="AH220" s="402"/>
      <c r="AI220" s="402"/>
      <c r="AJ220" s="402"/>
      <c r="AK220" s="402"/>
      <c r="AL220" s="402"/>
      <c r="AM220" s="402"/>
      <c r="AN220" s="402"/>
      <c r="AO220" s="402"/>
      <c r="AP220" s="402"/>
      <c r="AQ220" s="402"/>
      <c r="AR220" s="402"/>
      <c r="AS220" s="402"/>
      <c r="AT220" s="402"/>
      <c r="AU220" s="402"/>
      <c r="AV220" s="402"/>
      <c r="AW220" s="402"/>
      <c r="AX220" s="402"/>
    </row>
    <row r="221" spans="1:50" x14ac:dyDescent="0.2">
      <c r="A221" s="404" t="s">
        <v>366</v>
      </c>
      <c r="B221" s="405">
        <v>25771475</v>
      </c>
      <c r="C221" s="405">
        <v>23158769</v>
      </c>
      <c r="D221" s="405">
        <v>20536069</v>
      </c>
      <c r="E221" s="405">
        <v>1257235</v>
      </c>
      <c r="F221" s="405">
        <v>1070336</v>
      </c>
      <c r="G221" s="405">
        <v>373102</v>
      </c>
      <c r="H221" s="405">
        <v>72206</v>
      </c>
      <c r="I221" s="405">
        <v>47253</v>
      </c>
      <c r="J221" s="405">
        <v>25461390</v>
      </c>
      <c r="K221" s="405">
        <v>14622284</v>
      </c>
      <c r="L221" s="405">
        <v>12918714</v>
      </c>
      <c r="M221" s="405">
        <v>2444987</v>
      </c>
      <c r="N221" s="405">
        <v>7914077</v>
      </c>
      <c r="O221" s="405">
        <v>3594734</v>
      </c>
      <c r="P221" s="405">
        <v>117544</v>
      </c>
      <c r="Q221" s="405">
        <v>92270</v>
      </c>
      <c r="R221" s="405">
        <v>310085</v>
      </c>
      <c r="S221" s="405">
        <v>8536485</v>
      </c>
      <c r="T221" s="405">
        <v>7617355</v>
      </c>
      <c r="U221" s="405">
        <v>-1187752</v>
      </c>
      <c r="V221" s="405">
        <v>-6843741</v>
      </c>
      <c r="W221" s="405">
        <v>-3221632</v>
      </c>
      <c r="X221" s="405">
        <v>-45338</v>
      </c>
      <c r="Y221" s="405">
        <v>-45017</v>
      </c>
      <c r="Z221" s="402"/>
      <c r="AA221" s="402"/>
      <c r="AB221" s="402"/>
      <c r="AC221" s="402"/>
      <c r="AD221" s="402"/>
      <c r="AE221" s="402"/>
      <c r="AF221" s="402"/>
      <c r="AG221" s="402"/>
      <c r="AH221" s="402"/>
      <c r="AI221" s="402"/>
      <c r="AJ221" s="402"/>
      <c r="AK221" s="402"/>
      <c r="AL221" s="402"/>
      <c r="AM221" s="402"/>
      <c r="AN221" s="402"/>
      <c r="AO221" s="402"/>
      <c r="AP221" s="402"/>
      <c r="AQ221" s="402"/>
      <c r="AR221" s="402"/>
      <c r="AS221" s="402"/>
      <c r="AT221" s="402"/>
      <c r="AU221" s="402"/>
      <c r="AV221" s="402"/>
      <c r="AW221" s="402"/>
      <c r="AX221" s="402"/>
    </row>
    <row r="222" spans="1:50" x14ac:dyDescent="0.2">
      <c r="A222" s="404" t="s">
        <v>367</v>
      </c>
      <c r="B222" s="405">
        <v>31355125</v>
      </c>
      <c r="C222" s="405">
        <v>28161015</v>
      </c>
      <c r="D222" s="405">
        <v>24874212</v>
      </c>
      <c r="E222" s="405">
        <v>1671632</v>
      </c>
      <c r="F222" s="405">
        <v>1190854</v>
      </c>
      <c r="G222" s="405">
        <v>367114</v>
      </c>
      <c r="H222" s="405">
        <v>39262</v>
      </c>
      <c r="I222" s="405">
        <v>101725</v>
      </c>
      <c r="J222" s="405">
        <v>29899150</v>
      </c>
      <c r="K222" s="405">
        <v>17504748</v>
      </c>
      <c r="L222" s="405">
        <v>15296735</v>
      </c>
      <c r="M222" s="405">
        <v>3160381</v>
      </c>
      <c r="N222" s="405">
        <v>8644778</v>
      </c>
      <c r="O222" s="405">
        <v>3969975</v>
      </c>
      <c r="P222" s="405">
        <v>100768</v>
      </c>
      <c r="Q222" s="405">
        <v>99572</v>
      </c>
      <c r="R222" s="405">
        <v>1455975</v>
      </c>
      <c r="S222" s="405">
        <v>10656267</v>
      </c>
      <c r="T222" s="405">
        <v>9577477</v>
      </c>
      <c r="U222" s="405">
        <v>-1488749</v>
      </c>
      <c r="V222" s="405">
        <v>-7453924</v>
      </c>
      <c r="W222" s="405">
        <v>-3602861</v>
      </c>
      <c r="X222" s="405">
        <v>-61506</v>
      </c>
      <c r="Y222" s="405">
        <v>2153</v>
      </c>
      <c r="Z222" s="402"/>
      <c r="AA222" s="402"/>
      <c r="AB222" s="402"/>
      <c r="AC222" s="402"/>
      <c r="AD222" s="402"/>
      <c r="AE222" s="402"/>
      <c r="AF222" s="402"/>
      <c r="AG222" s="402"/>
      <c r="AH222" s="402"/>
      <c r="AI222" s="402"/>
      <c r="AJ222" s="402"/>
      <c r="AK222" s="402"/>
      <c r="AL222" s="402"/>
      <c r="AM222" s="402"/>
      <c r="AN222" s="402"/>
      <c r="AO222" s="402"/>
      <c r="AP222" s="402"/>
      <c r="AQ222" s="402"/>
      <c r="AR222" s="402"/>
      <c r="AS222" s="402"/>
      <c r="AT222" s="402"/>
      <c r="AU222" s="402"/>
      <c r="AV222" s="402"/>
      <c r="AW222" s="402"/>
      <c r="AX222" s="402"/>
    </row>
    <row r="223" spans="1:50" x14ac:dyDescent="0.2">
      <c r="A223" s="404" t="s">
        <v>368</v>
      </c>
      <c r="B223" s="405">
        <v>27808164</v>
      </c>
      <c r="C223" s="405">
        <v>24858742</v>
      </c>
      <c r="D223" s="405">
        <v>21754232</v>
      </c>
      <c r="E223" s="405">
        <v>1547686</v>
      </c>
      <c r="F223" s="405">
        <v>1111455</v>
      </c>
      <c r="G223" s="405">
        <v>507289</v>
      </c>
      <c r="H223" s="405">
        <v>33007</v>
      </c>
      <c r="I223" s="405">
        <v>48268</v>
      </c>
      <c r="J223" s="405">
        <v>27200981</v>
      </c>
      <c r="K223" s="405">
        <v>15902823</v>
      </c>
      <c r="L223" s="405">
        <v>13986897</v>
      </c>
      <c r="M223" s="405">
        <v>2798325</v>
      </c>
      <c r="N223" s="405">
        <v>7953754</v>
      </c>
      <c r="O223" s="405">
        <v>3880049</v>
      </c>
      <c r="P223" s="405">
        <v>121476</v>
      </c>
      <c r="Q223" s="405">
        <v>125724</v>
      </c>
      <c r="R223" s="405">
        <v>607183</v>
      </c>
      <c r="S223" s="405">
        <v>8955919</v>
      </c>
      <c r="T223" s="405">
        <v>7767335</v>
      </c>
      <c r="U223" s="405">
        <v>-1250639</v>
      </c>
      <c r="V223" s="405">
        <v>-6842299</v>
      </c>
      <c r="W223" s="405">
        <v>-3372760</v>
      </c>
      <c r="X223" s="405">
        <v>-88469</v>
      </c>
      <c r="Y223" s="405">
        <v>-77456</v>
      </c>
      <c r="Z223" s="402"/>
      <c r="AA223" s="402"/>
      <c r="AB223" s="402"/>
      <c r="AC223" s="402"/>
      <c r="AD223" s="402"/>
      <c r="AE223" s="402"/>
      <c r="AF223" s="402"/>
      <c r="AG223" s="402"/>
      <c r="AH223" s="402"/>
      <c r="AI223" s="402"/>
      <c r="AJ223" s="402"/>
      <c r="AK223" s="402"/>
      <c r="AL223" s="402"/>
      <c r="AM223" s="402"/>
      <c r="AN223" s="402"/>
      <c r="AO223" s="402"/>
      <c r="AP223" s="402"/>
      <c r="AQ223" s="402"/>
      <c r="AR223" s="402"/>
      <c r="AS223" s="402"/>
      <c r="AT223" s="402"/>
      <c r="AU223" s="402"/>
      <c r="AV223" s="402"/>
      <c r="AW223" s="402"/>
      <c r="AX223" s="402"/>
    </row>
    <row r="224" spans="1:50" x14ac:dyDescent="0.2">
      <c r="A224" s="404" t="s">
        <v>383</v>
      </c>
      <c r="B224" s="405">
        <v>31079659</v>
      </c>
      <c r="C224" s="405">
        <v>27788757</v>
      </c>
      <c r="D224" s="405">
        <v>24676879</v>
      </c>
      <c r="E224" s="405">
        <v>1802591</v>
      </c>
      <c r="F224" s="405">
        <v>1170575</v>
      </c>
      <c r="G224" s="405">
        <v>390589</v>
      </c>
      <c r="H224" s="405">
        <v>43286</v>
      </c>
      <c r="I224" s="405">
        <v>74365</v>
      </c>
      <c r="J224" s="405">
        <v>30541743</v>
      </c>
      <c r="K224" s="405">
        <v>17151501</v>
      </c>
      <c r="L224" s="405">
        <v>15113956</v>
      </c>
      <c r="M224" s="405">
        <v>3445317</v>
      </c>
      <c r="N224" s="405">
        <v>9273928</v>
      </c>
      <c r="O224" s="405">
        <v>4557213</v>
      </c>
      <c r="P224" s="405">
        <v>173324</v>
      </c>
      <c r="Q224" s="405">
        <v>139605</v>
      </c>
      <c r="R224" s="405">
        <v>537916</v>
      </c>
      <c r="S224" s="405">
        <v>10637256</v>
      </c>
      <c r="T224" s="405">
        <v>9562923</v>
      </c>
      <c r="U224" s="405">
        <v>-1642726</v>
      </c>
      <c r="V224" s="405">
        <v>-8103353</v>
      </c>
      <c r="W224" s="405">
        <v>-4166624</v>
      </c>
      <c r="X224" s="405">
        <v>-130038</v>
      </c>
      <c r="Y224" s="405">
        <v>-65240</v>
      </c>
      <c r="Z224" s="402"/>
      <c r="AA224" s="402"/>
      <c r="AB224" s="402"/>
      <c r="AC224" s="402"/>
      <c r="AD224" s="402"/>
      <c r="AE224" s="402"/>
      <c r="AF224" s="402"/>
      <c r="AG224" s="402"/>
      <c r="AH224" s="402"/>
      <c r="AI224" s="402"/>
      <c r="AJ224" s="402"/>
      <c r="AK224" s="402"/>
      <c r="AL224" s="402"/>
      <c r="AM224" s="402"/>
      <c r="AN224" s="402"/>
      <c r="AO224" s="402"/>
      <c r="AP224" s="402"/>
      <c r="AQ224" s="402"/>
      <c r="AR224" s="402"/>
      <c r="AS224" s="402"/>
      <c r="AT224" s="402"/>
      <c r="AU224" s="402"/>
      <c r="AV224" s="402"/>
      <c r="AW224" s="402"/>
      <c r="AX224" s="402"/>
    </row>
    <row r="225" spans="1:50" x14ac:dyDescent="0.2">
      <c r="A225" s="404" t="s">
        <v>384</v>
      </c>
      <c r="B225" s="405">
        <v>30394790</v>
      </c>
      <c r="C225" s="405">
        <v>27236350</v>
      </c>
      <c r="D225" s="405">
        <v>23901182</v>
      </c>
      <c r="E225" s="405">
        <v>1685015</v>
      </c>
      <c r="F225" s="405">
        <v>1097964</v>
      </c>
      <c r="G225" s="405">
        <v>476564</v>
      </c>
      <c r="H225" s="405">
        <v>86028</v>
      </c>
      <c r="I225" s="405">
        <v>111063</v>
      </c>
      <c r="J225" s="405">
        <v>30300785</v>
      </c>
      <c r="K225" s="405">
        <v>17336886</v>
      </c>
      <c r="L225" s="405">
        <v>15160258</v>
      </c>
      <c r="M225" s="405">
        <v>3330999</v>
      </c>
      <c r="N225" s="405">
        <v>9003873</v>
      </c>
      <c r="O225" s="405">
        <v>4461491</v>
      </c>
      <c r="P225" s="405">
        <v>138342</v>
      </c>
      <c r="Q225" s="405">
        <v>118386</v>
      </c>
      <c r="R225" s="405">
        <v>94005</v>
      </c>
      <c r="S225" s="405">
        <v>9899464</v>
      </c>
      <c r="T225" s="405">
        <v>8740924</v>
      </c>
      <c r="U225" s="405">
        <v>-1645984</v>
      </c>
      <c r="V225" s="405">
        <v>-7905909</v>
      </c>
      <c r="W225" s="405">
        <v>-3984927</v>
      </c>
      <c r="X225" s="405">
        <v>-52314</v>
      </c>
      <c r="Y225" s="405">
        <v>-7323</v>
      </c>
      <c r="Z225" s="402"/>
      <c r="AA225" s="402"/>
      <c r="AB225" s="402"/>
      <c r="AC225" s="402"/>
      <c r="AD225" s="402"/>
      <c r="AE225" s="402"/>
      <c r="AF225" s="402"/>
      <c r="AG225" s="402"/>
      <c r="AH225" s="402"/>
      <c r="AI225" s="402"/>
      <c r="AJ225" s="402"/>
      <c r="AK225" s="402"/>
      <c r="AL225" s="402"/>
      <c r="AM225" s="402"/>
      <c r="AN225" s="402"/>
      <c r="AO225" s="402"/>
      <c r="AP225" s="402"/>
      <c r="AQ225" s="402"/>
      <c r="AR225" s="402"/>
      <c r="AS225" s="402"/>
      <c r="AT225" s="402"/>
      <c r="AU225" s="402"/>
      <c r="AV225" s="402"/>
      <c r="AW225" s="402"/>
      <c r="AX225" s="402"/>
    </row>
    <row r="226" spans="1:50" x14ac:dyDescent="0.2">
      <c r="A226" s="404" t="s">
        <v>385</v>
      </c>
      <c r="B226" s="405">
        <v>27848617</v>
      </c>
      <c r="C226" s="405">
        <v>24898895</v>
      </c>
      <c r="D226" s="405">
        <v>21841601</v>
      </c>
      <c r="E226" s="405">
        <v>1485907</v>
      </c>
      <c r="F226" s="405">
        <v>1202546</v>
      </c>
      <c r="G226" s="405">
        <v>581944</v>
      </c>
      <c r="H226" s="405">
        <v>63702</v>
      </c>
      <c r="I226" s="405">
        <v>91883</v>
      </c>
      <c r="J226" s="405">
        <v>29030739</v>
      </c>
      <c r="K226" s="405">
        <v>16203564</v>
      </c>
      <c r="L226" s="405">
        <v>14226428</v>
      </c>
      <c r="M226" s="405">
        <v>3535494</v>
      </c>
      <c r="N226" s="405">
        <v>8694234</v>
      </c>
      <c r="O226" s="405">
        <v>4164743</v>
      </c>
      <c r="P226" s="405">
        <v>175670</v>
      </c>
      <c r="Q226" s="405">
        <v>90936</v>
      </c>
      <c r="R226" s="405">
        <v>-1182122</v>
      </c>
      <c r="S226" s="405">
        <v>8695331</v>
      </c>
      <c r="T226" s="405">
        <v>7615173</v>
      </c>
      <c r="U226" s="405">
        <v>-2049587</v>
      </c>
      <c r="V226" s="405">
        <v>-7491688</v>
      </c>
      <c r="W226" s="405">
        <v>-3582799</v>
      </c>
      <c r="X226" s="405">
        <v>-111968</v>
      </c>
      <c r="Y226" s="405">
        <v>947</v>
      </c>
      <c r="Z226" s="402"/>
      <c r="AA226" s="402"/>
      <c r="AB226" s="402"/>
      <c r="AC226" s="402"/>
      <c r="AD226" s="402"/>
      <c r="AE226" s="402"/>
      <c r="AF226" s="402"/>
      <c r="AG226" s="402"/>
      <c r="AH226" s="402"/>
      <c r="AI226" s="402"/>
      <c r="AJ226" s="402"/>
      <c r="AK226" s="402"/>
      <c r="AL226" s="402"/>
      <c r="AM226" s="402"/>
      <c r="AN226" s="402"/>
      <c r="AO226" s="402"/>
      <c r="AP226" s="402"/>
      <c r="AQ226" s="402"/>
      <c r="AR226" s="402"/>
      <c r="AS226" s="402"/>
      <c r="AT226" s="402"/>
      <c r="AU226" s="402"/>
      <c r="AV226" s="402"/>
      <c r="AW226" s="402"/>
      <c r="AX226" s="402"/>
    </row>
    <row r="227" spans="1:50" x14ac:dyDescent="0.2">
      <c r="A227" s="404" t="s">
        <v>386</v>
      </c>
      <c r="B227" s="405">
        <v>31464075</v>
      </c>
      <c r="C227" s="405">
        <v>28225072</v>
      </c>
      <c r="D227" s="405">
        <v>24778756</v>
      </c>
      <c r="E227" s="405">
        <v>1676117</v>
      </c>
      <c r="F227" s="405">
        <v>1173256</v>
      </c>
      <c r="G227" s="405">
        <v>392777</v>
      </c>
      <c r="H227" s="405">
        <v>73576</v>
      </c>
      <c r="I227" s="405">
        <v>117903</v>
      </c>
      <c r="J227" s="405">
        <v>32292579</v>
      </c>
      <c r="K227" s="405">
        <v>17941141</v>
      </c>
      <c r="L227" s="405">
        <v>15726001</v>
      </c>
      <c r="M227" s="405">
        <v>3741913</v>
      </c>
      <c r="N227" s="405">
        <v>10040369</v>
      </c>
      <c r="O227" s="405">
        <v>4996375</v>
      </c>
      <c r="P227" s="405">
        <v>104779</v>
      </c>
      <c r="Q227" s="405">
        <v>152185</v>
      </c>
      <c r="R227" s="405">
        <v>-828504</v>
      </c>
      <c r="S227" s="405">
        <v>10283931</v>
      </c>
      <c r="T227" s="405">
        <v>9052755</v>
      </c>
      <c r="U227" s="405">
        <v>-2065796</v>
      </c>
      <c r="V227" s="405">
        <v>-8867113</v>
      </c>
      <c r="W227" s="405">
        <v>-4603598</v>
      </c>
      <c r="X227" s="405">
        <v>-31203</v>
      </c>
      <c r="Y227" s="405">
        <v>-34282</v>
      </c>
      <c r="Z227" s="402"/>
      <c r="AA227" s="402"/>
      <c r="AB227" s="402"/>
      <c r="AC227" s="402"/>
      <c r="AD227" s="402"/>
      <c r="AE227" s="402"/>
      <c r="AF227" s="402"/>
      <c r="AG227" s="402"/>
      <c r="AH227" s="402"/>
      <c r="AI227" s="402"/>
      <c r="AJ227" s="402"/>
      <c r="AK227" s="402"/>
      <c r="AL227" s="402"/>
      <c r="AM227" s="402"/>
      <c r="AN227" s="402"/>
      <c r="AO227" s="402"/>
      <c r="AP227" s="402"/>
      <c r="AQ227" s="402"/>
      <c r="AR227" s="402"/>
      <c r="AS227" s="402"/>
      <c r="AT227" s="402"/>
      <c r="AU227" s="402"/>
      <c r="AV227" s="402"/>
      <c r="AW227" s="402"/>
      <c r="AX227" s="402"/>
    </row>
    <row r="228" spans="1:50" x14ac:dyDescent="0.2">
      <c r="A228" s="404" t="s">
        <v>387</v>
      </c>
      <c r="B228" s="405">
        <v>28774905</v>
      </c>
      <c r="C228" s="405">
        <v>25538567</v>
      </c>
      <c r="D228" s="405">
        <v>22273684</v>
      </c>
      <c r="E228" s="405">
        <v>1525318</v>
      </c>
      <c r="F228" s="405">
        <v>1352286</v>
      </c>
      <c r="G228" s="405">
        <v>696924</v>
      </c>
      <c r="H228" s="405">
        <v>63265</v>
      </c>
      <c r="I228" s="405">
        <v>66757</v>
      </c>
      <c r="J228" s="405">
        <v>30644800</v>
      </c>
      <c r="K228" s="405">
        <v>17257272</v>
      </c>
      <c r="L228" s="405">
        <v>15007957</v>
      </c>
      <c r="M228" s="405">
        <v>3411694</v>
      </c>
      <c r="N228" s="405">
        <v>9344914</v>
      </c>
      <c r="O228" s="405">
        <v>4668212</v>
      </c>
      <c r="P228" s="405">
        <v>226319</v>
      </c>
      <c r="Q228" s="405">
        <v>71482</v>
      </c>
      <c r="R228" s="405">
        <v>-1869895</v>
      </c>
      <c r="S228" s="405">
        <v>8281295</v>
      </c>
      <c r="T228" s="405">
        <v>7265727</v>
      </c>
      <c r="U228" s="405">
        <v>-1886376</v>
      </c>
      <c r="V228" s="405">
        <v>-7992628</v>
      </c>
      <c r="W228" s="405">
        <v>-3971288</v>
      </c>
      <c r="X228" s="405">
        <v>-163054</v>
      </c>
      <c r="Y228" s="405">
        <v>-4725</v>
      </c>
      <c r="Z228" s="402"/>
      <c r="AA228" s="402"/>
      <c r="AB228" s="402"/>
      <c r="AC228" s="402"/>
      <c r="AD228" s="402"/>
      <c r="AE228" s="402"/>
      <c r="AF228" s="402"/>
      <c r="AG228" s="402"/>
      <c r="AH228" s="402"/>
      <c r="AI228" s="402"/>
      <c r="AJ228" s="402"/>
      <c r="AK228" s="402"/>
      <c r="AL228" s="402"/>
      <c r="AM228" s="402"/>
      <c r="AN228" s="402"/>
      <c r="AO228" s="402"/>
      <c r="AP228" s="402"/>
      <c r="AQ228" s="402"/>
      <c r="AR228" s="402"/>
      <c r="AS228" s="402"/>
      <c r="AT228" s="402"/>
      <c r="AU228" s="402"/>
      <c r="AV228" s="402"/>
      <c r="AW228" s="402"/>
      <c r="AX228" s="402"/>
    </row>
    <row r="229" spans="1:50" x14ac:dyDescent="0.2">
      <c r="A229" s="404" t="s">
        <v>388</v>
      </c>
      <c r="B229" s="405">
        <v>30024471</v>
      </c>
      <c r="C229" s="405">
        <v>26861658</v>
      </c>
      <c r="D229" s="405">
        <v>23605725</v>
      </c>
      <c r="E229" s="405">
        <v>1701285</v>
      </c>
      <c r="F229" s="405">
        <v>1039304</v>
      </c>
      <c r="G229" s="405">
        <v>438441</v>
      </c>
      <c r="H229" s="405">
        <v>123461</v>
      </c>
      <c r="I229" s="405">
        <v>113968</v>
      </c>
      <c r="J229" s="405">
        <v>30554512</v>
      </c>
      <c r="K229" s="405">
        <v>17052437</v>
      </c>
      <c r="L229" s="405">
        <v>14905942</v>
      </c>
      <c r="M229" s="405">
        <v>3230540</v>
      </c>
      <c r="N229" s="405">
        <v>9671499</v>
      </c>
      <c r="O229" s="405">
        <v>4722356</v>
      </c>
      <c r="P229" s="405">
        <v>136922</v>
      </c>
      <c r="Q229" s="405">
        <v>132301</v>
      </c>
      <c r="R229" s="405">
        <v>-530041</v>
      </c>
      <c r="S229" s="405">
        <v>9809221</v>
      </c>
      <c r="T229" s="405">
        <v>8699783</v>
      </c>
      <c r="U229" s="405">
        <v>-1529255</v>
      </c>
      <c r="V229" s="405">
        <v>-8632195</v>
      </c>
      <c r="W229" s="405">
        <v>-4283915</v>
      </c>
      <c r="X229" s="405">
        <v>-13461</v>
      </c>
      <c r="Y229" s="405">
        <v>-18333</v>
      </c>
      <c r="Z229" s="402"/>
      <c r="AA229" s="402"/>
      <c r="AB229" s="402"/>
      <c r="AC229" s="402"/>
      <c r="AD229" s="402"/>
      <c r="AE229" s="402"/>
      <c r="AF229" s="402"/>
      <c r="AG229" s="402"/>
      <c r="AH229" s="402"/>
      <c r="AI229" s="402"/>
      <c r="AJ229" s="402"/>
      <c r="AK229" s="402"/>
      <c r="AL229" s="402"/>
      <c r="AM229" s="402"/>
      <c r="AN229" s="402"/>
      <c r="AO229" s="402"/>
      <c r="AP229" s="402"/>
      <c r="AQ229" s="402"/>
      <c r="AR229" s="402"/>
      <c r="AS229" s="402"/>
      <c r="AT229" s="402"/>
      <c r="AU229" s="402"/>
      <c r="AV229" s="402"/>
      <c r="AW229" s="402"/>
      <c r="AX229" s="402"/>
    </row>
    <row r="230" spans="1:50" x14ac:dyDescent="0.2">
      <c r="A230" s="404" t="s">
        <v>389</v>
      </c>
      <c r="B230" s="405">
        <v>31044407</v>
      </c>
      <c r="C230" s="405">
        <v>27590603</v>
      </c>
      <c r="D230" s="405">
        <v>24147636</v>
      </c>
      <c r="E230" s="405">
        <v>1859638</v>
      </c>
      <c r="F230" s="405">
        <v>1359578</v>
      </c>
      <c r="G230" s="405">
        <v>644266</v>
      </c>
      <c r="H230" s="405">
        <v>63421</v>
      </c>
      <c r="I230" s="405">
        <v>55142</v>
      </c>
      <c r="J230" s="405">
        <v>31248710</v>
      </c>
      <c r="K230" s="405">
        <v>17044253</v>
      </c>
      <c r="L230" s="405">
        <v>14813058</v>
      </c>
      <c r="M230" s="405">
        <v>3065457</v>
      </c>
      <c r="N230" s="405">
        <v>10483207</v>
      </c>
      <c r="O230" s="405">
        <v>5283168</v>
      </c>
      <c r="P230" s="405">
        <v>203393</v>
      </c>
      <c r="Q230" s="405">
        <v>147065</v>
      </c>
      <c r="R230" s="405">
        <v>-204303</v>
      </c>
      <c r="S230" s="405">
        <v>10546350</v>
      </c>
      <c r="T230" s="405">
        <v>9334578</v>
      </c>
      <c r="U230" s="405">
        <v>-1205819</v>
      </c>
      <c r="V230" s="405">
        <v>-9123629</v>
      </c>
      <c r="W230" s="405">
        <v>-4638902</v>
      </c>
      <c r="X230" s="405">
        <v>-139972</v>
      </c>
      <c r="Y230" s="405">
        <v>-91923</v>
      </c>
      <c r="Z230" s="402"/>
      <c r="AA230" s="402"/>
      <c r="AB230" s="402"/>
      <c r="AC230" s="402"/>
      <c r="AD230" s="402"/>
      <c r="AE230" s="402"/>
      <c r="AF230" s="402"/>
      <c r="AG230" s="402"/>
      <c r="AH230" s="402"/>
      <c r="AI230" s="402"/>
      <c r="AJ230" s="402"/>
      <c r="AK230" s="402"/>
      <c r="AL230" s="402"/>
      <c r="AM230" s="402"/>
      <c r="AN230" s="402"/>
      <c r="AO230" s="402"/>
      <c r="AP230" s="402"/>
      <c r="AQ230" s="402"/>
      <c r="AR230" s="402"/>
      <c r="AS230" s="402"/>
      <c r="AT230" s="402"/>
      <c r="AU230" s="402"/>
      <c r="AV230" s="402"/>
      <c r="AW230" s="402"/>
      <c r="AX230" s="402"/>
    </row>
    <row r="231" spans="1:50" x14ac:dyDescent="0.2">
      <c r="A231" s="404" t="s">
        <v>390</v>
      </c>
      <c r="B231" s="405">
        <v>29134760</v>
      </c>
      <c r="C231" s="405">
        <v>25599064</v>
      </c>
      <c r="D231" s="405">
        <v>22535014</v>
      </c>
      <c r="E231" s="405">
        <v>1547760</v>
      </c>
      <c r="F231" s="405">
        <v>1657123</v>
      </c>
      <c r="G231" s="405">
        <v>639441</v>
      </c>
      <c r="H231" s="405">
        <v>47366</v>
      </c>
      <c r="I231" s="405">
        <v>107766</v>
      </c>
      <c r="J231" s="405">
        <v>29135344</v>
      </c>
      <c r="K231" s="405">
        <v>16882307</v>
      </c>
      <c r="L231" s="405">
        <v>14752050</v>
      </c>
      <c r="M231" s="405">
        <v>2991822</v>
      </c>
      <c r="N231" s="405">
        <v>8684875</v>
      </c>
      <c r="O231" s="405">
        <v>4398397</v>
      </c>
      <c r="P231" s="405">
        <v>171315</v>
      </c>
      <c r="Q231" s="405">
        <v>189296</v>
      </c>
      <c r="R231" s="405">
        <v>-584</v>
      </c>
      <c r="S231" s="405">
        <v>8716757</v>
      </c>
      <c r="T231" s="405">
        <v>7782964</v>
      </c>
      <c r="U231" s="405">
        <v>-1444062</v>
      </c>
      <c r="V231" s="405">
        <v>-7027752</v>
      </c>
      <c r="W231" s="405">
        <v>-3758956</v>
      </c>
      <c r="X231" s="405">
        <v>-123949</v>
      </c>
      <c r="Y231" s="405">
        <v>-81530</v>
      </c>
      <c r="Z231" s="402"/>
      <c r="AA231" s="402"/>
      <c r="AB231" s="402"/>
      <c r="AC231" s="402"/>
      <c r="AD231" s="402"/>
      <c r="AE231" s="402"/>
      <c r="AF231" s="402"/>
      <c r="AG231" s="402"/>
      <c r="AH231" s="402"/>
      <c r="AI231" s="402"/>
      <c r="AJ231" s="402"/>
      <c r="AK231" s="402"/>
      <c r="AL231" s="402"/>
      <c r="AM231" s="402"/>
      <c r="AN231" s="402"/>
      <c r="AO231" s="402"/>
      <c r="AP231" s="402"/>
      <c r="AQ231" s="402"/>
      <c r="AR231" s="402"/>
      <c r="AS231" s="402"/>
      <c r="AT231" s="402"/>
      <c r="AU231" s="402"/>
      <c r="AV231" s="402"/>
      <c r="AW231" s="402"/>
      <c r="AX231" s="402"/>
    </row>
    <row r="232" spans="1:50" x14ac:dyDescent="0.2">
      <c r="A232" s="404" t="s">
        <v>514</v>
      </c>
      <c r="B232" s="405">
        <v>27275462</v>
      </c>
      <c r="C232" s="405">
        <v>23842760</v>
      </c>
      <c r="D232" s="405">
        <v>20877831</v>
      </c>
      <c r="E232" s="405">
        <v>1701844</v>
      </c>
      <c r="F232" s="405">
        <v>1455793</v>
      </c>
      <c r="G232" s="405">
        <v>386927</v>
      </c>
      <c r="H232" s="405">
        <v>29978</v>
      </c>
      <c r="I232" s="405">
        <v>53576</v>
      </c>
      <c r="J232" s="405">
        <v>27548995</v>
      </c>
      <c r="K232" s="405">
        <v>15274321</v>
      </c>
      <c r="L232" s="405">
        <v>13374739</v>
      </c>
      <c r="M232" s="405">
        <v>2976517</v>
      </c>
      <c r="N232" s="405">
        <v>8825162</v>
      </c>
      <c r="O232" s="405">
        <v>4309673</v>
      </c>
      <c r="P232" s="405">
        <v>103770</v>
      </c>
      <c r="Q232" s="405">
        <v>72433</v>
      </c>
      <c r="R232" s="405">
        <v>-273533</v>
      </c>
      <c r="S232" s="405">
        <v>8568439</v>
      </c>
      <c r="T232" s="405">
        <v>7503092</v>
      </c>
      <c r="U232" s="405">
        <v>-1274673</v>
      </c>
      <c r="V232" s="405">
        <v>-7369369</v>
      </c>
      <c r="W232" s="405">
        <v>-3922746</v>
      </c>
      <c r="X232" s="405">
        <v>-73792</v>
      </c>
      <c r="Y232" s="405">
        <v>-18857</v>
      </c>
      <c r="Z232" s="402"/>
      <c r="AA232" s="402"/>
      <c r="AB232" s="402"/>
      <c r="AC232" s="402"/>
      <c r="AD232" s="402"/>
      <c r="AE232" s="402"/>
      <c r="AF232" s="402"/>
      <c r="AG232" s="402"/>
      <c r="AH232" s="402"/>
      <c r="AI232" s="402"/>
      <c r="AJ232" s="402"/>
      <c r="AK232" s="402"/>
      <c r="AL232" s="402"/>
      <c r="AM232" s="402"/>
      <c r="AN232" s="402"/>
      <c r="AO232" s="402"/>
      <c r="AP232" s="402"/>
      <c r="AQ232" s="402"/>
      <c r="AR232" s="402"/>
      <c r="AS232" s="402"/>
      <c r="AT232" s="402"/>
      <c r="AU232" s="402"/>
      <c r="AV232" s="402"/>
      <c r="AW232" s="402"/>
      <c r="AX232" s="402"/>
    </row>
    <row r="233" spans="1:50" x14ac:dyDescent="0.2">
      <c r="A233" s="404" t="s">
        <v>370</v>
      </c>
      <c r="B233" s="405">
        <v>29981143</v>
      </c>
      <c r="C233" s="405">
        <v>26756800</v>
      </c>
      <c r="D233" s="405">
        <v>23522356</v>
      </c>
      <c r="E233" s="405">
        <v>1589499</v>
      </c>
      <c r="F233" s="405">
        <v>1349180</v>
      </c>
      <c r="G233" s="405">
        <v>511005</v>
      </c>
      <c r="H233" s="405">
        <v>34355</v>
      </c>
      <c r="I233" s="405">
        <v>62071</v>
      </c>
      <c r="J233" s="405">
        <v>29517163</v>
      </c>
      <c r="K233" s="405">
        <v>17282006</v>
      </c>
      <c r="L233" s="405">
        <v>15262485</v>
      </c>
      <c r="M233" s="405">
        <v>2966995</v>
      </c>
      <c r="N233" s="405">
        <v>8707438</v>
      </c>
      <c r="O233" s="405">
        <v>4089724</v>
      </c>
      <c r="P233" s="405">
        <v>94273</v>
      </c>
      <c r="Q233" s="405">
        <v>174481</v>
      </c>
      <c r="R233" s="405">
        <v>463980</v>
      </c>
      <c r="S233" s="405">
        <v>9474794</v>
      </c>
      <c r="T233" s="405">
        <v>8259871</v>
      </c>
      <c r="U233" s="405">
        <v>-1377496</v>
      </c>
      <c r="V233" s="405">
        <v>-7358258</v>
      </c>
      <c r="W233" s="405">
        <v>-3578719</v>
      </c>
      <c r="X233" s="405">
        <v>-59918</v>
      </c>
      <c r="Y233" s="405">
        <v>-112410</v>
      </c>
      <c r="Z233" s="402"/>
      <c r="AA233" s="402"/>
      <c r="AB233" s="402"/>
      <c r="AC233" s="402"/>
      <c r="AD233" s="402"/>
      <c r="AE233" s="402"/>
      <c r="AF233" s="402"/>
      <c r="AG233" s="402"/>
      <c r="AH233" s="402"/>
      <c r="AI233" s="402"/>
      <c r="AJ233" s="402"/>
      <c r="AK233" s="402"/>
      <c r="AL233" s="402"/>
      <c r="AM233" s="402"/>
      <c r="AN233" s="402"/>
      <c r="AO233" s="402"/>
      <c r="AP233" s="402"/>
      <c r="AQ233" s="402"/>
      <c r="AR233" s="402"/>
      <c r="AS233" s="402"/>
      <c r="AT233" s="402"/>
      <c r="AU233" s="402"/>
      <c r="AV233" s="402"/>
      <c r="AW233" s="402"/>
      <c r="AX233" s="402"/>
    </row>
    <row r="234" spans="1:50" x14ac:dyDescent="0.2">
      <c r="A234" s="404" t="s">
        <v>391</v>
      </c>
      <c r="B234" s="405">
        <v>32414363</v>
      </c>
      <c r="C234" s="405">
        <v>28567923</v>
      </c>
      <c r="D234" s="405">
        <v>24769616</v>
      </c>
      <c r="E234" s="405">
        <v>2155759</v>
      </c>
      <c r="F234" s="405">
        <v>1262936</v>
      </c>
      <c r="G234" s="405">
        <v>414667</v>
      </c>
      <c r="H234" s="405">
        <v>53545</v>
      </c>
      <c r="I234" s="405">
        <v>167098</v>
      </c>
      <c r="J234" s="405">
        <v>30839530</v>
      </c>
      <c r="K234" s="405">
        <v>17871363</v>
      </c>
      <c r="L234" s="405">
        <v>15759478</v>
      </c>
      <c r="M234" s="405">
        <v>3425647</v>
      </c>
      <c r="N234" s="405">
        <v>8986051</v>
      </c>
      <c r="O234" s="405">
        <v>4268858</v>
      </c>
      <c r="P234" s="405">
        <v>136866</v>
      </c>
      <c r="Q234" s="405">
        <v>138188</v>
      </c>
      <c r="R234" s="405">
        <v>1574833</v>
      </c>
      <c r="S234" s="405">
        <v>10696560</v>
      </c>
      <c r="T234" s="405">
        <v>9010138</v>
      </c>
      <c r="U234" s="405">
        <v>-1269888</v>
      </c>
      <c r="V234" s="405">
        <v>-7723115</v>
      </c>
      <c r="W234" s="405">
        <v>-3854191</v>
      </c>
      <c r="X234" s="405">
        <v>-83321</v>
      </c>
      <c r="Y234" s="405">
        <v>28910</v>
      </c>
      <c r="Z234" s="402"/>
      <c r="AA234" s="402"/>
      <c r="AB234" s="402"/>
      <c r="AC234" s="402"/>
      <c r="AD234" s="402"/>
      <c r="AE234" s="402"/>
      <c r="AF234" s="402"/>
      <c r="AG234" s="402"/>
      <c r="AH234" s="402"/>
      <c r="AI234" s="402"/>
      <c r="AJ234" s="402"/>
      <c r="AK234" s="402"/>
      <c r="AL234" s="402"/>
      <c r="AM234" s="402"/>
      <c r="AN234" s="402"/>
      <c r="AO234" s="402"/>
      <c r="AP234" s="402"/>
      <c r="AQ234" s="402"/>
      <c r="AR234" s="402"/>
      <c r="AS234" s="402"/>
      <c r="AT234" s="402"/>
      <c r="AU234" s="402"/>
      <c r="AV234" s="402"/>
      <c r="AW234" s="402"/>
      <c r="AX234" s="402"/>
    </row>
    <row r="235" spans="1:50" x14ac:dyDescent="0.2">
      <c r="A235" s="404" t="s">
        <v>392</v>
      </c>
      <c r="B235" s="405">
        <v>31041897</v>
      </c>
      <c r="C235" s="405">
        <v>27465843</v>
      </c>
      <c r="D235" s="405">
        <v>24057185</v>
      </c>
      <c r="E235" s="405">
        <v>1922380</v>
      </c>
      <c r="F235" s="405">
        <v>1337033</v>
      </c>
      <c r="G235" s="405">
        <v>356392</v>
      </c>
      <c r="H235" s="405">
        <v>46011</v>
      </c>
      <c r="I235" s="405">
        <v>60801</v>
      </c>
      <c r="J235" s="405">
        <v>30481741</v>
      </c>
      <c r="K235" s="405">
        <v>17890068</v>
      </c>
      <c r="L235" s="405">
        <v>15740672</v>
      </c>
      <c r="M235" s="405">
        <v>3515829</v>
      </c>
      <c r="N235" s="405">
        <v>8597727</v>
      </c>
      <c r="O235" s="405">
        <v>4262499</v>
      </c>
      <c r="P235" s="405">
        <v>80741</v>
      </c>
      <c r="Q235" s="405">
        <v>87849</v>
      </c>
      <c r="R235" s="405">
        <v>560156</v>
      </c>
      <c r="S235" s="405">
        <v>9575775</v>
      </c>
      <c r="T235" s="405">
        <v>8316513</v>
      </c>
      <c r="U235" s="405">
        <v>-1593449</v>
      </c>
      <c r="V235" s="405">
        <v>-7260694</v>
      </c>
      <c r="W235" s="405">
        <v>-3906107</v>
      </c>
      <c r="X235" s="405">
        <v>-34730</v>
      </c>
      <c r="Y235" s="405">
        <v>-27048</v>
      </c>
      <c r="Z235" s="402"/>
      <c r="AA235" s="402"/>
      <c r="AB235" s="402"/>
      <c r="AC235" s="402"/>
      <c r="AD235" s="402"/>
      <c r="AE235" s="402"/>
      <c r="AF235" s="402"/>
      <c r="AG235" s="402"/>
      <c r="AH235" s="402"/>
      <c r="AI235" s="402"/>
      <c r="AJ235" s="402"/>
      <c r="AK235" s="402"/>
      <c r="AL235" s="402"/>
      <c r="AM235" s="402"/>
      <c r="AN235" s="402"/>
      <c r="AO235" s="402"/>
      <c r="AP235" s="402"/>
      <c r="AQ235" s="402"/>
      <c r="AR235" s="402"/>
      <c r="AS235" s="402"/>
      <c r="AT235" s="402"/>
      <c r="AU235" s="402"/>
      <c r="AV235" s="402"/>
      <c r="AW235" s="402"/>
      <c r="AX235" s="402"/>
    </row>
    <row r="236" spans="1:50" x14ac:dyDescent="0.2">
      <c r="A236" s="404" t="s">
        <v>393</v>
      </c>
      <c r="B236" s="405">
        <v>33164546</v>
      </c>
      <c r="C236" s="405">
        <v>29632750</v>
      </c>
      <c r="D236" s="405">
        <v>26098414</v>
      </c>
      <c r="E236" s="405">
        <v>1953188</v>
      </c>
      <c r="F236" s="405">
        <v>1246014</v>
      </c>
      <c r="G236" s="405">
        <v>471720</v>
      </c>
      <c r="H236" s="405">
        <v>67094</v>
      </c>
      <c r="I236" s="405">
        <v>64516</v>
      </c>
      <c r="J236" s="405">
        <v>32801858</v>
      </c>
      <c r="K236" s="405">
        <v>18709114</v>
      </c>
      <c r="L236" s="405">
        <v>16536384</v>
      </c>
      <c r="M236" s="405">
        <v>3586546</v>
      </c>
      <c r="N236" s="405">
        <v>9899701</v>
      </c>
      <c r="O236" s="405">
        <v>4882534</v>
      </c>
      <c r="P236" s="405">
        <v>99213</v>
      </c>
      <c r="Q236" s="405">
        <v>139689</v>
      </c>
      <c r="R236" s="405">
        <v>362688</v>
      </c>
      <c r="S236" s="405">
        <v>10923636</v>
      </c>
      <c r="T236" s="405">
        <v>9562030</v>
      </c>
      <c r="U236" s="405">
        <v>-1633358</v>
      </c>
      <c r="V236" s="405">
        <v>-8653687</v>
      </c>
      <c r="W236" s="405">
        <v>-4410814</v>
      </c>
      <c r="X236" s="405">
        <v>-32119</v>
      </c>
      <c r="Y236" s="405">
        <v>-75173</v>
      </c>
      <c r="Z236" s="402"/>
      <c r="AA236" s="402"/>
      <c r="AB236" s="402"/>
      <c r="AC236" s="402"/>
      <c r="AD236" s="402"/>
      <c r="AE236" s="402"/>
      <c r="AF236" s="402"/>
      <c r="AG236" s="402"/>
      <c r="AH236" s="402"/>
      <c r="AI236" s="402"/>
      <c r="AJ236" s="402"/>
      <c r="AK236" s="402"/>
      <c r="AL236" s="402"/>
      <c r="AM236" s="402"/>
      <c r="AN236" s="402"/>
      <c r="AO236" s="402"/>
      <c r="AP236" s="402"/>
      <c r="AQ236" s="402"/>
      <c r="AR236" s="402"/>
      <c r="AS236" s="402"/>
      <c r="AT236" s="402"/>
      <c r="AU236" s="402"/>
      <c r="AV236" s="402"/>
      <c r="AW236" s="402"/>
      <c r="AX236" s="402"/>
    </row>
    <row r="237" spans="1:50" x14ac:dyDescent="0.2">
      <c r="A237" s="404" t="s">
        <v>394</v>
      </c>
      <c r="B237" s="405">
        <v>30259220</v>
      </c>
      <c r="C237" s="405">
        <v>26630230</v>
      </c>
      <c r="D237" s="405">
        <v>23347279</v>
      </c>
      <c r="E237" s="405">
        <v>1811030</v>
      </c>
      <c r="F237" s="405">
        <v>1328460</v>
      </c>
      <c r="G237" s="405">
        <v>457320</v>
      </c>
      <c r="H237" s="405">
        <v>102125</v>
      </c>
      <c r="I237" s="405">
        <v>149885</v>
      </c>
      <c r="J237" s="405">
        <v>29657623</v>
      </c>
      <c r="K237" s="405">
        <v>16340202</v>
      </c>
      <c r="L237" s="405">
        <v>14368395</v>
      </c>
      <c r="M237" s="405">
        <v>3594653</v>
      </c>
      <c r="N237" s="405">
        <v>9265471</v>
      </c>
      <c r="O237" s="405">
        <v>4682773</v>
      </c>
      <c r="P237" s="405">
        <v>91647</v>
      </c>
      <c r="Q237" s="405">
        <v>90325</v>
      </c>
      <c r="R237" s="405">
        <v>601597</v>
      </c>
      <c r="S237" s="405">
        <v>10290028</v>
      </c>
      <c r="T237" s="405">
        <v>8978884</v>
      </c>
      <c r="U237" s="405">
        <v>-1783623</v>
      </c>
      <c r="V237" s="405">
        <v>-7937011</v>
      </c>
      <c r="W237" s="405">
        <v>-4225453</v>
      </c>
      <c r="X237" s="405">
        <v>10478</v>
      </c>
      <c r="Y237" s="405">
        <v>59560</v>
      </c>
      <c r="Z237" s="402"/>
      <c r="AA237" s="402"/>
      <c r="AB237" s="402"/>
      <c r="AC237" s="402"/>
      <c r="AD237" s="402"/>
      <c r="AE237" s="402"/>
      <c r="AF237" s="402"/>
      <c r="AG237" s="402"/>
      <c r="AH237" s="402"/>
      <c r="AI237" s="402"/>
      <c r="AJ237" s="402"/>
      <c r="AK237" s="402"/>
      <c r="AL237" s="402"/>
      <c r="AM237" s="402"/>
      <c r="AN237" s="402"/>
      <c r="AO237" s="402"/>
      <c r="AP237" s="402"/>
      <c r="AQ237" s="402"/>
      <c r="AR237" s="402"/>
      <c r="AS237" s="402"/>
      <c r="AT237" s="402"/>
      <c r="AU237" s="402"/>
      <c r="AV237" s="402"/>
      <c r="AW237" s="402"/>
      <c r="AX237" s="402"/>
    </row>
    <row r="238" spans="1:50" x14ac:dyDescent="0.2">
      <c r="A238" s="404" t="s">
        <v>395</v>
      </c>
      <c r="B238" s="405">
        <v>30277163</v>
      </c>
      <c r="C238" s="405">
        <v>26960365</v>
      </c>
      <c r="D238" s="405">
        <v>23761430</v>
      </c>
      <c r="E238" s="405">
        <v>1759658</v>
      </c>
      <c r="F238" s="405">
        <v>1223690</v>
      </c>
      <c r="G238" s="405">
        <v>504975</v>
      </c>
      <c r="H238" s="405">
        <v>87638</v>
      </c>
      <c r="I238" s="405">
        <v>85925</v>
      </c>
      <c r="J238" s="405">
        <v>30704050</v>
      </c>
      <c r="K238" s="405">
        <v>16973836</v>
      </c>
      <c r="L238" s="405">
        <v>14860026</v>
      </c>
      <c r="M238" s="405">
        <v>3424717</v>
      </c>
      <c r="N238" s="405">
        <v>9728308</v>
      </c>
      <c r="O238" s="405">
        <v>4882180</v>
      </c>
      <c r="P238" s="405">
        <v>152547</v>
      </c>
      <c r="Q238" s="405">
        <v>85594</v>
      </c>
      <c r="R238" s="405">
        <v>-426887</v>
      </c>
      <c r="S238" s="405">
        <v>9986529</v>
      </c>
      <c r="T238" s="405">
        <v>8901404</v>
      </c>
      <c r="U238" s="405">
        <v>-1665059</v>
      </c>
      <c r="V238" s="405">
        <v>-8504618</v>
      </c>
      <c r="W238" s="405">
        <v>-4377205</v>
      </c>
      <c r="X238" s="405">
        <v>-64909</v>
      </c>
      <c r="Y238" s="405">
        <v>331</v>
      </c>
      <c r="Z238" s="402"/>
      <c r="AA238" s="402"/>
      <c r="AB238" s="402"/>
      <c r="AC238" s="402"/>
      <c r="AD238" s="402"/>
      <c r="AE238" s="402"/>
      <c r="AF238" s="402"/>
      <c r="AG238" s="402"/>
      <c r="AH238" s="402"/>
      <c r="AI238" s="402"/>
      <c r="AJ238" s="402"/>
      <c r="AK238" s="402"/>
      <c r="AL238" s="402"/>
      <c r="AM238" s="402"/>
      <c r="AN238" s="402"/>
      <c r="AO238" s="402"/>
      <c r="AP238" s="402"/>
      <c r="AQ238" s="402"/>
      <c r="AR238" s="402"/>
      <c r="AS238" s="402"/>
      <c r="AT238" s="402"/>
      <c r="AU238" s="402"/>
      <c r="AV238" s="402"/>
      <c r="AW238" s="402"/>
      <c r="AX238" s="402"/>
    </row>
    <row r="239" spans="1:50" x14ac:dyDescent="0.2">
      <c r="A239" s="404" t="s">
        <v>396</v>
      </c>
      <c r="B239" s="405">
        <v>31662780</v>
      </c>
      <c r="C239" s="405">
        <v>27600476</v>
      </c>
      <c r="D239" s="405">
        <v>24153466</v>
      </c>
      <c r="E239" s="405">
        <v>1777962</v>
      </c>
      <c r="F239" s="405">
        <v>1878719</v>
      </c>
      <c r="G239" s="405">
        <v>581893</v>
      </c>
      <c r="H239" s="405">
        <v>55349</v>
      </c>
      <c r="I239" s="405">
        <v>185994</v>
      </c>
      <c r="J239" s="405">
        <v>32641949</v>
      </c>
      <c r="K239" s="405">
        <v>18152439</v>
      </c>
      <c r="L239" s="405">
        <v>15987009</v>
      </c>
      <c r="M239" s="405">
        <v>4022443</v>
      </c>
      <c r="N239" s="405">
        <v>9842619</v>
      </c>
      <c r="O239" s="405">
        <v>5056157</v>
      </c>
      <c r="P239" s="405">
        <v>145961</v>
      </c>
      <c r="Q239" s="405">
        <v>119852</v>
      </c>
      <c r="R239" s="405">
        <v>-979169</v>
      </c>
      <c r="S239" s="405">
        <v>9448037</v>
      </c>
      <c r="T239" s="405">
        <v>8166457</v>
      </c>
      <c r="U239" s="405">
        <v>-2244481</v>
      </c>
      <c r="V239" s="405">
        <v>-7963900</v>
      </c>
      <c r="W239" s="405">
        <v>-4474264</v>
      </c>
      <c r="X239" s="405">
        <v>-90612</v>
      </c>
      <c r="Y239" s="405">
        <v>66142</v>
      </c>
      <c r="Z239" s="402"/>
      <c r="AA239" s="402"/>
      <c r="AB239" s="402"/>
      <c r="AC239" s="402"/>
      <c r="AD239" s="402"/>
      <c r="AE239" s="402"/>
      <c r="AF239" s="402"/>
      <c r="AG239" s="402"/>
      <c r="AH239" s="402"/>
      <c r="AI239" s="402"/>
      <c r="AJ239" s="402"/>
      <c r="AK239" s="402"/>
      <c r="AL239" s="402"/>
      <c r="AM239" s="402"/>
      <c r="AN239" s="402"/>
      <c r="AO239" s="402"/>
      <c r="AP239" s="402"/>
      <c r="AQ239" s="402"/>
      <c r="AR239" s="402"/>
      <c r="AS239" s="402"/>
      <c r="AT239" s="402"/>
      <c r="AU239" s="402"/>
      <c r="AV239" s="402"/>
      <c r="AW239" s="402"/>
      <c r="AX239" s="402"/>
    </row>
    <row r="240" spans="1:50" x14ac:dyDescent="0.2">
      <c r="A240" s="401" t="s">
        <v>515</v>
      </c>
      <c r="B240" s="401"/>
      <c r="C240" s="401"/>
      <c r="D240" s="401"/>
      <c r="E240" s="401"/>
      <c r="F240" s="401"/>
      <c r="G240" s="401"/>
      <c r="H240" s="401"/>
      <c r="I240" s="401"/>
      <c r="J240" s="401"/>
      <c r="K240" s="401"/>
      <c r="L240" s="401"/>
      <c r="M240" s="401"/>
      <c r="N240" s="401"/>
      <c r="O240" s="401"/>
      <c r="P240" s="401"/>
      <c r="Q240" s="401"/>
      <c r="R240" s="401"/>
      <c r="S240" s="401"/>
      <c r="T240" s="401"/>
      <c r="U240" s="401"/>
      <c r="V240" s="401"/>
      <c r="W240" s="401"/>
      <c r="X240" s="401"/>
      <c r="Y240" s="401"/>
      <c r="Z240" s="402"/>
      <c r="AA240" s="402"/>
      <c r="AB240" s="402"/>
      <c r="AC240" s="402"/>
      <c r="AD240" s="402"/>
      <c r="AE240" s="402"/>
      <c r="AF240" s="402"/>
      <c r="AG240" s="402"/>
      <c r="AH240" s="402"/>
      <c r="AI240" s="402"/>
      <c r="AJ240" s="402"/>
      <c r="AK240" s="402"/>
      <c r="AL240" s="402"/>
      <c r="AM240" s="402"/>
      <c r="AN240" s="402"/>
      <c r="AO240" s="402"/>
      <c r="AP240" s="402"/>
      <c r="AQ240" s="402"/>
      <c r="AR240" s="402"/>
      <c r="AS240" s="402"/>
      <c r="AT240" s="402"/>
      <c r="AU240" s="402"/>
      <c r="AV240" s="402"/>
      <c r="AW240" s="402"/>
      <c r="AX240" s="402"/>
    </row>
    <row r="241" spans="1:50" x14ac:dyDescent="0.2">
      <c r="A241" s="401" t="s">
        <v>516</v>
      </c>
      <c r="B241" s="401"/>
      <c r="C241" s="401"/>
      <c r="D241" s="401"/>
      <c r="E241" s="401"/>
      <c r="F241" s="401"/>
      <c r="G241" s="401"/>
      <c r="H241" s="401"/>
      <c r="I241" s="401"/>
      <c r="J241" s="401"/>
      <c r="K241" s="401"/>
      <c r="L241" s="401"/>
      <c r="M241" s="401"/>
      <c r="N241" s="401"/>
      <c r="O241" s="401"/>
      <c r="P241" s="401"/>
      <c r="Q241" s="401"/>
      <c r="R241" s="401"/>
      <c r="S241" s="401"/>
      <c r="T241" s="401"/>
      <c r="U241" s="401"/>
      <c r="V241" s="401"/>
      <c r="W241" s="401"/>
      <c r="X241" s="401"/>
      <c r="Y241" s="401"/>
      <c r="Z241" s="402"/>
      <c r="AA241" s="402"/>
      <c r="AB241" s="402"/>
      <c r="AC241" s="402"/>
      <c r="AD241" s="402"/>
      <c r="AE241" s="402"/>
      <c r="AF241" s="402"/>
      <c r="AG241" s="402"/>
      <c r="AH241" s="402"/>
      <c r="AI241" s="402"/>
      <c r="AJ241" s="402"/>
      <c r="AK241" s="402"/>
      <c r="AL241" s="402"/>
      <c r="AM241" s="402"/>
      <c r="AN241" s="402"/>
      <c r="AO241" s="402"/>
      <c r="AP241" s="402"/>
      <c r="AQ241" s="402"/>
      <c r="AR241" s="402"/>
      <c r="AS241" s="402"/>
      <c r="AT241" s="402"/>
      <c r="AU241" s="402"/>
      <c r="AV241" s="402"/>
      <c r="AW241" s="402"/>
      <c r="AX241" s="402"/>
    </row>
    <row r="242" spans="1:50" x14ac:dyDescent="0.2">
      <c r="A242" s="401" t="s">
        <v>517</v>
      </c>
      <c r="B242" s="401"/>
      <c r="C242" s="401"/>
      <c r="D242" s="401"/>
      <c r="E242" s="401"/>
      <c r="F242" s="401"/>
      <c r="G242" s="401"/>
      <c r="H242" s="401"/>
      <c r="I242" s="401"/>
      <c r="J242" s="401"/>
      <c r="K242" s="401"/>
      <c r="L242" s="401"/>
      <c r="M242" s="401"/>
      <c r="N242" s="401"/>
      <c r="O242" s="401"/>
      <c r="P242" s="401"/>
      <c r="Q242" s="401"/>
      <c r="R242" s="401"/>
      <c r="S242" s="401"/>
      <c r="T242" s="401"/>
      <c r="U242" s="401"/>
      <c r="V242" s="401"/>
      <c r="W242" s="401"/>
      <c r="X242" s="401"/>
      <c r="Y242" s="401"/>
      <c r="Z242" s="402"/>
      <c r="AA242" s="402"/>
      <c r="AB242" s="402"/>
      <c r="AC242" s="402"/>
      <c r="AD242" s="402"/>
      <c r="AE242" s="402"/>
      <c r="AF242" s="402"/>
      <c r="AG242" s="402"/>
      <c r="AH242" s="402"/>
      <c r="AI242" s="402"/>
      <c r="AJ242" s="402"/>
      <c r="AK242" s="402"/>
      <c r="AL242" s="402"/>
      <c r="AM242" s="402"/>
      <c r="AN242" s="402"/>
      <c r="AO242" s="402"/>
      <c r="AP242" s="402"/>
      <c r="AQ242" s="402"/>
      <c r="AR242" s="402"/>
      <c r="AS242" s="402"/>
      <c r="AT242" s="402"/>
      <c r="AU242" s="402"/>
      <c r="AV242" s="402"/>
      <c r="AW242" s="402"/>
      <c r="AX242" s="402"/>
    </row>
    <row r="244" spans="1:50" x14ac:dyDescent="0.2">
      <c r="A244" s="56" t="s">
        <v>518</v>
      </c>
    </row>
    <row r="246" spans="1:50" x14ac:dyDescent="0.2">
      <c r="B246" s="60">
        <f>(B239/B227-1)*100</f>
        <v>0.6315297684740484</v>
      </c>
      <c r="C246" s="60">
        <f t="shared" ref="C246:Q246" si="83">(C239/C227-1)*100</f>
        <v>-2.2129119812342779</v>
      </c>
      <c r="D246" s="60">
        <f t="shared" si="83"/>
        <v>-2.5234923012277144</v>
      </c>
      <c r="E246" s="60">
        <f t="shared" si="83"/>
        <v>6.0762464672812211</v>
      </c>
      <c r="F246" s="60">
        <f t="shared" si="83"/>
        <v>60.128650524693668</v>
      </c>
      <c r="G246" s="60">
        <f t="shared" si="83"/>
        <v>48.14844046367277</v>
      </c>
      <c r="H246" s="60">
        <f t="shared" si="83"/>
        <v>-24.773023812112648</v>
      </c>
      <c r="I246" s="60">
        <f t="shared" si="83"/>
        <v>57.751711152387976</v>
      </c>
      <c r="J246" s="60">
        <f t="shared" si="83"/>
        <v>1.0818894334825302</v>
      </c>
      <c r="K246" s="60">
        <f t="shared" si="83"/>
        <v>1.177728885804985</v>
      </c>
      <c r="L246" s="60">
        <f t="shared" si="83"/>
        <v>1.6597226465902004</v>
      </c>
      <c r="M246" s="60">
        <f t="shared" si="83"/>
        <v>7.4969674602268999</v>
      </c>
      <c r="N246" s="60">
        <f t="shared" si="83"/>
        <v>-1.9695491271286891</v>
      </c>
      <c r="O246" s="60">
        <f t="shared" si="83"/>
        <v>1.1965074679142429</v>
      </c>
      <c r="P246" s="60">
        <f t="shared" si="83"/>
        <v>39.303677263573803</v>
      </c>
      <c r="Q246" s="60">
        <f t="shared" si="83"/>
        <v>-21.245852087919303</v>
      </c>
      <c r="R246" s="60"/>
      <c r="S246" s="60"/>
      <c r="T246" s="60"/>
    </row>
    <row r="247" spans="1:50" x14ac:dyDescent="0.2">
      <c r="B247" s="60">
        <f>(SUM(B232:B239)/SUM(B220:B227)-1)*100</f>
        <v>6.8056901315281193</v>
      </c>
      <c r="C247" s="60">
        <f t="shared" ref="C247:Q247" si="84">(SUM(C232:C239)/SUM(C220:C227)-1)*100</f>
        <v>5.4513347731400597</v>
      </c>
      <c r="D247" s="60">
        <f t="shared" si="84"/>
        <v>4.793882647097325</v>
      </c>
      <c r="E247" s="60">
        <f t="shared" si="84"/>
        <v>17.352637905139122</v>
      </c>
      <c r="F247" s="60">
        <f t="shared" si="84"/>
        <v>21.26819735621963</v>
      </c>
      <c r="G247" s="60">
        <f t="shared" si="84"/>
        <v>3.9416252346155201</v>
      </c>
      <c r="H247" s="60">
        <f t="shared" si="84"/>
        <v>8.0330115681175549</v>
      </c>
      <c r="I247" s="60">
        <f t="shared" si="84"/>
        <v>27.821538480495601</v>
      </c>
      <c r="J247" s="60">
        <f t="shared" si="84"/>
        <v>6.5137533444086904</v>
      </c>
      <c r="K247" s="60">
        <f t="shared" si="84"/>
        <v>5.9210297627684039</v>
      </c>
      <c r="L247" s="60">
        <f t="shared" si="84"/>
        <v>6.1040594835733319</v>
      </c>
      <c r="M247" s="60">
        <f t="shared" si="84"/>
        <v>9.7267315202641758</v>
      </c>
      <c r="N247" s="60">
        <f t="shared" si="84"/>
        <v>7.1474125427878787</v>
      </c>
      <c r="O247" s="60">
        <f t="shared" si="84"/>
        <v>9.8219621992799766</v>
      </c>
      <c r="P247" s="60">
        <f t="shared" si="84"/>
        <v>-15.535628789738299</v>
      </c>
      <c r="Q247" s="60">
        <f t="shared" si="84"/>
        <v>1.7248445702614079</v>
      </c>
    </row>
  </sheetData>
  <sheetProtection password="DD17" sheet="1" objects="1" scenarios="1" selectLockedCells="1"/>
  <mergeCells count="8">
    <mergeCell ref="AB71:AH71"/>
    <mergeCell ref="AI71:AQ71"/>
    <mergeCell ref="AB50:AQ50"/>
    <mergeCell ref="AA2:AA3"/>
    <mergeCell ref="AB4:AQ4"/>
    <mergeCell ref="AB26:AQ26"/>
    <mergeCell ref="AB2:AI2"/>
    <mergeCell ref="AJ2:AQ2"/>
  </mergeCells>
  <phoneticPr fontId="35" type="noConversion"/>
  <pageMargins left="0.70866141732283472" right="0.70866141732283472" top="0.74803149606299213" bottom="0.74803149606299213" header="0.31496062992125984" footer="0.31496062992125984"/>
  <pageSetup paperSize="9" scale="26"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pageSetUpPr fitToPage="1"/>
  </sheetPr>
  <dimension ref="A1:AB125"/>
  <sheetViews>
    <sheetView workbookViewId="0">
      <selection activeCell="V45" sqref="V45"/>
    </sheetView>
  </sheetViews>
  <sheetFormatPr baseColWidth="10" defaultColWidth="10.875" defaultRowHeight="11.25" x14ac:dyDescent="0.2"/>
  <cols>
    <col min="1" max="1" width="5" style="35" customWidth="1"/>
    <col min="2" max="2" width="3.375" style="35" bestFit="1" customWidth="1"/>
    <col min="3" max="3" width="29" style="35" bestFit="1" customWidth="1"/>
    <col min="4" max="4" width="11.125" style="35" customWidth="1"/>
    <col min="5" max="8" width="5.875" style="35" bestFit="1" customWidth="1"/>
    <col min="9" max="14" width="6.875" style="35" bestFit="1" customWidth="1"/>
    <col min="15" max="15" width="10.875" style="35" bestFit="1" customWidth="1"/>
    <col min="16" max="16" width="10.375" style="35" bestFit="1" customWidth="1"/>
    <col min="17" max="17" width="9.875" style="35" customWidth="1"/>
    <col min="18" max="18" width="0.125" style="35" customWidth="1"/>
    <col min="19" max="24" width="8.625" style="35" customWidth="1"/>
    <col min="25" max="25" width="10.875" style="35"/>
    <col min="26" max="26" width="10.125" style="35" customWidth="1"/>
    <col min="27" max="27" width="8.625" style="35" customWidth="1"/>
    <col min="28" max="16384" width="10.875" style="35"/>
  </cols>
  <sheetData>
    <row r="1" spans="1:28" ht="18.75" x14ac:dyDescent="0.3">
      <c r="A1" s="242" t="s">
        <v>51</v>
      </c>
    </row>
    <row r="2" spans="1:28" x14ac:dyDescent="0.2">
      <c r="A2" s="35" t="s">
        <v>674</v>
      </c>
    </row>
    <row r="4" spans="1:28" ht="12.75" x14ac:dyDescent="0.2">
      <c r="B4" s="685" t="s">
        <v>116</v>
      </c>
      <c r="C4" s="685"/>
      <c r="D4" s="685"/>
      <c r="E4" s="685"/>
      <c r="F4" s="685"/>
      <c r="G4" s="685"/>
      <c r="H4" s="685"/>
      <c r="I4" s="685"/>
      <c r="J4" s="685"/>
      <c r="K4" s="685"/>
      <c r="L4" s="685"/>
      <c r="M4" s="685"/>
      <c r="N4" s="685"/>
      <c r="O4" s="685"/>
      <c r="P4" s="685"/>
      <c r="Q4" s="685"/>
      <c r="R4" s="685"/>
    </row>
    <row r="5" spans="1:28" x14ac:dyDescent="0.2">
      <c r="B5" s="141"/>
      <c r="C5" s="141"/>
      <c r="D5" s="223">
        <v>2001</v>
      </c>
      <c r="E5" s="223">
        <v>2002</v>
      </c>
      <c r="F5" s="223">
        <v>2003</v>
      </c>
      <c r="G5" s="223">
        <v>2004</v>
      </c>
      <c r="H5" s="223">
        <v>2005</v>
      </c>
      <c r="I5" s="223">
        <v>2006</v>
      </c>
      <c r="J5" s="223">
        <v>2007</v>
      </c>
      <c r="K5" s="223">
        <v>2008</v>
      </c>
      <c r="L5" s="223">
        <v>2009</v>
      </c>
      <c r="M5" s="223">
        <v>2010</v>
      </c>
      <c r="N5" s="223">
        <v>2011</v>
      </c>
      <c r="O5" s="223" t="s">
        <v>1254</v>
      </c>
      <c r="P5" s="223" t="s">
        <v>1255</v>
      </c>
      <c r="Q5" s="223" t="s">
        <v>958</v>
      </c>
    </row>
    <row r="6" spans="1:28" x14ac:dyDescent="0.2">
      <c r="B6" s="141"/>
      <c r="C6" s="141"/>
      <c r="D6" s="679" t="s">
        <v>94</v>
      </c>
      <c r="E6" s="679"/>
      <c r="F6" s="679"/>
      <c r="G6" s="679"/>
      <c r="H6" s="679"/>
      <c r="I6" s="679"/>
      <c r="J6" s="679"/>
      <c r="K6" s="679"/>
      <c r="L6" s="679"/>
      <c r="M6" s="679"/>
      <c r="N6" s="679"/>
      <c r="O6" s="679"/>
      <c r="P6" s="679"/>
      <c r="Q6" s="679"/>
    </row>
    <row r="7" spans="1:28" x14ac:dyDescent="0.2">
      <c r="B7" s="554" t="s">
        <v>97</v>
      </c>
      <c r="C7" s="555" t="s">
        <v>1257</v>
      </c>
      <c r="D7" s="143">
        <v>2.6374789999999999</v>
      </c>
      <c r="E7" s="143">
        <v>6.6659290000000002</v>
      </c>
      <c r="F7" s="143">
        <v>5.785857</v>
      </c>
      <c r="G7" s="143">
        <v>75.519861000000006</v>
      </c>
      <c r="H7" s="143">
        <v>101.46915300000001</v>
      </c>
      <c r="I7" s="143">
        <v>132.969311</v>
      </c>
      <c r="J7" s="143">
        <v>287.49911200000003</v>
      </c>
      <c r="K7" s="143">
        <v>477.19533100000001</v>
      </c>
      <c r="L7" s="143">
        <v>552.92398700000001</v>
      </c>
      <c r="M7" s="143">
        <v>1028.1225199999999</v>
      </c>
      <c r="N7" s="143">
        <v>1556.7683919999999</v>
      </c>
      <c r="O7" s="143">
        <v>900.71266400000002</v>
      </c>
      <c r="P7" s="143">
        <v>1000.517202</v>
      </c>
      <c r="Q7" s="143">
        <f>SUM(D7:N7)</f>
        <v>4227.5569319999995</v>
      </c>
    </row>
    <row r="8" spans="1:28" x14ac:dyDescent="0.2">
      <c r="B8" s="556" t="s">
        <v>670</v>
      </c>
      <c r="C8" s="556" t="s">
        <v>1256</v>
      </c>
      <c r="D8" s="143">
        <v>8.1110000000000002E-2</v>
      </c>
      <c r="E8" s="143">
        <v>0</v>
      </c>
      <c r="F8" s="143">
        <v>1.7850999999999999E-2</v>
      </c>
      <c r="G8" s="143">
        <v>0.108052</v>
      </c>
      <c r="H8" s="143">
        <v>0.42164400000000002</v>
      </c>
      <c r="I8" s="143">
        <v>0.65248700000000004</v>
      </c>
      <c r="J8" s="143">
        <v>1.2351510000000001</v>
      </c>
      <c r="K8" s="143">
        <v>0.20769799999999999</v>
      </c>
      <c r="L8" s="143">
        <v>2.6819999999999999E-3</v>
      </c>
      <c r="M8" s="143">
        <v>724.28892599999995</v>
      </c>
      <c r="N8" s="143">
        <v>1333.5443720000001</v>
      </c>
      <c r="O8" s="143">
        <v>651.68929800000001</v>
      </c>
      <c r="P8" s="143">
        <v>199.133273</v>
      </c>
      <c r="Q8" s="143">
        <f t="shared" ref="Q8:Q14" si="0">SUM(D8:N8)</f>
        <v>2060.5599729999999</v>
      </c>
    </row>
    <row r="9" spans="1:28" x14ac:dyDescent="0.2">
      <c r="B9" s="556" t="s">
        <v>101</v>
      </c>
      <c r="C9" s="556" t="s">
        <v>1251</v>
      </c>
      <c r="D9" s="143">
        <v>5.1552959999999999</v>
      </c>
      <c r="E9" s="143">
        <v>15.536382</v>
      </c>
      <c r="F9" s="143">
        <v>15.309055000000001</v>
      </c>
      <c r="G9" s="143">
        <v>17.986964</v>
      </c>
      <c r="H9" s="143">
        <v>51.506568000000001</v>
      </c>
      <c r="I9" s="143">
        <v>199.43694099999999</v>
      </c>
      <c r="J9" s="143">
        <v>211.987798</v>
      </c>
      <c r="K9" s="143">
        <v>180.83645300000001</v>
      </c>
      <c r="L9" s="143">
        <v>209.28227799999999</v>
      </c>
      <c r="M9" s="143">
        <v>640.76713800000005</v>
      </c>
      <c r="N9" s="143">
        <v>891.00946799999997</v>
      </c>
      <c r="O9" s="143">
        <v>613.38611300000002</v>
      </c>
      <c r="P9" s="143">
        <v>682.55615799999998</v>
      </c>
      <c r="Q9" s="143">
        <f t="shared" si="0"/>
        <v>2438.8143410000002</v>
      </c>
    </row>
    <row r="10" spans="1:28" x14ac:dyDescent="0.2">
      <c r="B10" s="556" t="s">
        <v>95</v>
      </c>
      <c r="C10" s="556" t="s">
        <v>1252</v>
      </c>
      <c r="D10" s="143">
        <v>0.28554499999999999</v>
      </c>
      <c r="E10" s="143">
        <v>1.4159759999999999</v>
      </c>
      <c r="F10" s="143">
        <v>5.391724</v>
      </c>
      <c r="G10" s="143">
        <v>61.486297</v>
      </c>
      <c r="H10" s="143">
        <v>146.353274</v>
      </c>
      <c r="I10" s="143">
        <v>429.33144399999998</v>
      </c>
      <c r="J10" s="143">
        <v>360.94175000000001</v>
      </c>
      <c r="K10" s="143">
        <v>487.10799100000003</v>
      </c>
      <c r="L10" s="143">
        <v>408.17700100000002</v>
      </c>
      <c r="M10" s="143">
        <v>619.10824700000001</v>
      </c>
      <c r="N10" s="143">
        <v>734.79841399999998</v>
      </c>
      <c r="O10" s="143">
        <v>423.63349799999997</v>
      </c>
      <c r="P10" s="143">
        <v>414.42742500000003</v>
      </c>
      <c r="Q10" s="143">
        <f t="shared" si="0"/>
        <v>3254.3976629999997</v>
      </c>
    </row>
    <row r="11" spans="1:28" x14ac:dyDescent="0.2">
      <c r="B11" s="556" t="s">
        <v>99</v>
      </c>
      <c r="C11" s="556" t="s">
        <v>1253</v>
      </c>
      <c r="D11" s="143">
        <v>7.2589670000000002</v>
      </c>
      <c r="E11" s="143">
        <v>12.183249</v>
      </c>
      <c r="F11" s="143">
        <v>4.077896</v>
      </c>
      <c r="G11" s="143">
        <v>21.463706999999999</v>
      </c>
      <c r="H11" s="143">
        <v>38.578617999999999</v>
      </c>
      <c r="I11" s="143">
        <v>84.372125999999994</v>
      </c>
      <c r="J11" s="143">
        <v>186.20101099999999</v>
      </c>
      <c r="K11" s="143">
        <v>290.80418500000002</v>
      </c>
      <c r="L11" s="143">
        <v>268.76341600000001</v>
      </c>
      <c r="M11" s="143">
        <v>300.65203400000001</v>
      </c>
      <c r="N11" s="143">
        <v>349.01336900000001</v>
      </c>
      <c r="O11" s="143">
        <v>222.26052999999999</v>
      </c>
      <c r="P11" s="143">
        <v>561.31326200000001</v>
      </c>
      <c r="Q11" s="143">
        <f t="shared" si="0"/>
        <v>1563.3685780000001</v>
      </c>
    </row>
    <row r="12" spans="1:28" x14ac:dyDescent="0.2">
      <c r="B12" s="554"/>
      <c r="C12" s="555" t="s">
        <v>105</v>
      </c>
      <c r="D12" s="143">
        <v>221.33745100000002</v>
      </c>
      <c r="E12" s="143">
        <v>393.54868199999999</v>
      </c>
      <c r="F12" s="143">
        <v>363.82787099999996</v>
      </c>
      <c r="G12" s="143">
        <v>479.34413099999995</v>
      </c>
      <c r="H12" s="143">
        <v>633.47215700000004</v>
      </c>
      <c r="I12" s="143">
        <v>1249.385734</v>
      </c>
      <c r="J12" s="143">
        <v>1410.1333239999999</v>
      </c>
      <c r="K12" s="143">
        <v>1578.98892</v>
      </c>
      <c r="L12" s="143">
        <v>1563.1653369999999</v>
      </c>
      <c r="M12" s="143">
        <v>2787.0223550000001</v>
      </c>
      <c r="N12" s="143">
        <v>3697.6809240000002</v>
      </c>
      <c r="O12" s="143">
        <v>1968</v>
      </c>
      <c r="P12" s="143">
        <v>2451.2523270000002</v>
      </c>
      <c r="Q12" s="143">
        <f t="shared" si="0"/>
        <v>14377.906886000001</v>
      </c>
    </row>
    <row r="13" spans="1:28" x14ac:dyDescent="0.2">
      <c r="B13" s="554"/>
      <c r="C13" s="555" t="s">
        <v>92</v>
      </c>
      <c r="D13" s="143">
        <v>60.443792999999999</v>
      </c>
      <c r="E13" s="143">
        <v>120.116176</v>
      </c>
      <c r="F13" s="143">
        <v>99.181536000000051</v>
      </c>
      <c r="G13" s="143">
        <v>272.066102</v>
      </c>
      <c r="H13" s="143">
        <v>502.07836699999996</v>
      </c>
      <c r="I13" s="143">
        <v>438.72641599999997</v>
      </c>
      <c r="J13" s="143">
        <v>485.34365100000014</v>
      </c>
      <c r="K13" s="143">
        <v>465.76837500000011</v>
      </c>
      <c r="L13" s="143">
        <v>652.42172800000026</v>
      </c>
      <c r="M13" s="143">
        <v>1411.3887800000002</v>
      </c>
      <c r="N13" s="143">
        <v>2267.4642699999995</v>
      </c>
      <c r="O13" s="143">
        <v>1185</v>
      </c>
      <c r="P13" s="143">
        <v>651.7315279999998</v>
      </c>
      <c r="Q13" s="143">
        <f t="shared" si="0"/>
        <v>6774.999194</v>
      </c>
    </row>
    <row r="14" spans="1:28" x14ac:dyDescent="0.2">
      <c r="B14" s="554"/>
      <c r="C14" s="555" t="s">
        <v>106</v>
      </c>
      <c r="D14" s="143">
        <v>281.78124400000002</v>
      </c>
      <c r="E14" s="143">
        <v>513.66485799999998</v>
      </c>
      <c r="F14" s="143">
        <v>463.00940700000001</v>
      </c>
      <c r="G14" s="143">
        <v>751.41023299999995</v>
      </c>
      <c r="H14" s="143">
        <v>1135.550524</v>
      </c>
      <c r="I14" s="143">
        <v>1688.1121499999999</v>
      </c>
      <c r="J14" s="143">
        <v>1895.476975</v>
      </c>
      <c r="K14" s="143">
        <v>2044.7572950000001</v>
      </c>
      <c r="L14" s="143">
        <v>2215.5870650000002</v>
      </c>
      <c r="M14" s="143">
        <v>4198.4111350000003</v>
      </c>
      <c r="N14" s="143">
        <v>5965.1451939999997</v>
      </c>
      <c r="O14" s="143">
        <v>3153</v>
      </c>
      <c r="P14" s="143">
        <v>3102.9838549999999</v>
      </c>
      <c r="Q14" s="143">
        <f t="shared" si="0"/>
        <v>21152.906080000001</v>
      </c>
      <c r="R14" s="36"/>
      <c r="S14" s="36"/>
      <c r="T14" s="36"/>
      <c r="U14" s="36"/>
      <c r="V14" s="36"/>
      <c r="W14" s="36"/>
      <c r="X14" s="36"/>
      <c r="Y14" s="36"/>
      <c r="Z14" s="36"/>
      <c r="AA14" s="36"/>
      <c r="AB14" s="36"/>
    </row>
    <row r="15" spans="1:28" x14ac:dyDescent="0.2">
      <c r="B15" s="141"/>
      <c r="C15" s="142"/>
      <c r="D15" s="679" t="s">
        <v>107</v>
      </c>
      <c r="E15" s="679"/>
      <c r="F15" s="679"/>
      <c r="G15" s="679"/>
      <c r="H15" s="679"/>
      <c r="I15" s="679"/>
      <c r="J15" s="679"/>
      <c r="K15" s="679"/>
      <c r="L15" s="679"/>
      <c r="M15" s="679"/>
      <c r="N15" s="679"/>
      <c r="O15" s="679"/>
      <c r="P15" s="679"/>
      <c r="Q15" s="679"/>
    </row>
    <row r="16" spans="1:28" x14ac:dyDescent="0.2">
      <c r="B16" s="554" t="s">
        <v>97</v>
      </c>
      <c r="C16" s="555" t="s">
        <v>1257</v>
      </c>
      <c r="D16" s="144">
        <v>0.10133570139253129</v>
      </c>
      <c r="E16" s="144">
        <v>0.27566145083649074</v>
      </c>
      <c r="F16" s="144">
        <v>1.164495562829893</v>
      </c>
      <c r="G16" s="144">
        <v>8.1827867521202631</v>
      </c>
      <c r="H16" s="144">
        <v>12.888310199044916</v>
      </c>
      <c r="I16" s="144">
        <v>25.432637517596206</v>
      </c>
      <c r="J16" s="144">
        <v>19.042265074203815</v>
      </c>
      <c r="K16" s="144">
        <v>23.822288943099235</v>
      </c>
      <c r="L16" s="144">
        <v>18.422972739281633</v>
      </c>
      <c r="M16" s="144">
        <v>14.746251071954628</v>
      </c>
      <c r="N16" s="144">
        <v>12.318198302014375</v>
      </c>
      <c r="O16" s="144">
        <f t="shared" ref="O16:O23" si="1">(O7/$O$14)*100</f>
        <v>28.566846305106246</v>
      </c>
      <c r="P16" s="144">
        <f t="shared" ref="P16:P23" si="2">P7/$P$14*100</f>
        <v>32.24371278593069</v>
      </c>
      <c r="Q16" s="144">
        <f t="shared" ref="Q16:Q23" si="3">Q7/$Q$14*100</f>
        <v>19.985702749359529</v>
      </c>
    </row>
    <row r="17" spans="2:28" x14ac:dyDescent="0.2">
      <c r="B17" s="556" t="s">
        <v>670</v>
      </c>
      <c r="C17" s="556" t="s">
        <v>1256</v>
      </c>
      <c r="D17" s="144">
        <v>0.9360023266843126</v>
      </c>
      <c r="E17" s="144">
        <v>1.2977194947605313</v>
      </c>
      <c r="F17" s="144">
        <v>1.2496197512462204</v>
      </c>
      <c r="G17" s="144">
        <v>10.050416893909937</v>
      </c>
      <c r="H17" s="144">
        <v>8.9356792899511728</v>
      </c>
      <c r="I17" s="144">
        <v>7.8768055191119863</v>
      </c>
      <c r="J17" s="144">
        <v>15.212516627905753</v>
      </c>
      <c r="K17" s="144">
        <v>23.337504757502284</v>
      </c>
      <c r="L17" s="144">
        <v>24.95609383781991</v>
      </c>
      <c r="M17" s="144">
        <v>24.488371599176407</v>
      </c>
      <c r="N17" s="144">
        <v>26.097745174180581</v>
      </c>
      <c r="O17" s="144">
        <f t="shared" si="1"/>
        <v>20.668864509990488</v>
      </c>
      <c r="P17" s="144">
        <f t="shared" si="2"/>
        <v>6.417476928831781</v>
      </c>
      <c r="Q17" s="144">
        <f t="shared" si="3"/>
        <v>9.7412618635330315</v>
      </c>
      <c r="R17" s="37"/>
      <c r="S17" s="37"/>
      <c r="T17" s="37"/>
      <c r="U17" s="37"/>
      <c r="V17" s="37">
        <f>SUM(P16:P18)</f>
        <v>60.657957661207362</v>
      </c>
      <c r="W17" s="37"/>
      <c r="X17" s="37"/>
      <c r="Y17" s="37"/>
      <c r="Z17" s="37"/>
      <c r="AA17" s="37"/>
      <c r="AB17" s="37"/>
    </row>
    <row r="18" spans="2:28" x14ac:dyDescent="0.2">
      <c r="B18" s="556" t="s">
        <v>101</v>
      </c>
      <c r="C18" s="556" t="s">
        <v>1251</v>
      </c>
      <c r="D18" s="144">
        <v>2.5761001324843322</v>
      </c>
      <c r="E18" s="144">
        <v>2.3718284033360915</v>
      </c>
      <c r="F18" s="144">
        <v>0.88073718122102862</v>
      </c>
      <c r="G18" s="144">
        <v>2.8564565742345964</v>
      </c>
      <c r="H18" s="144">
        <v>3.3973493195270632</v>
      </c>
      <c r="I18" s="144">
        <v>4.9980166305893841</v>
      </c>
      <c r="J18" s="144">
        <v>9.8234382931504598</v>
      </c>
      <c r="K18" s="144">
        <v>14.221941435841657</v>
      </c>
      <c r="L18" s="144">
        <v>12.130573437880221</v>
      </c>
      <c r="M18" s="144">
        <v>7.161090811083703</v>
      </c>
      <c r="N18" s="144">
        <v>5.8508780197178218</v>
      </c>
      <c r="O18" s="144">
        <f t="shared" si="1"/>
        <v>19.454047351728512</v>
      </c>
      <c r="P18" s="144">
        <f t="shared" si="2"/>
        <v>21.996767946444891</v>
      </c>
      <c r="Q18" s="144">
        <f t="shared" si="3"/>
        <v>11.529452888300254</v>
      </c>
    </row>
    <row r="19" spans="2:28" x14ac:dyDescent="0.2">
      <c r="B19" s="556" t="s">
        <v>95</v>
      </c>
      <c r="C19" s="556" t="s">
        <v>1252</v>
      </c>
      <c r="D19" s="144">
        <v>1.8295383776501462</v>
      </c>
      <c r="E19" s="144">
        <v>3.0246145435162317</v>
      </c>
      <c r="F19" s="144">
        <v>3.3064241824356717</v>
      </c>
      <c r="G19" s="144">
        <v>2.3937608526020702</v>
      </c>
      <c r="H19" s="144">
        <v>4.53582354209719</v>
      </c>
      <c r="I19" s="144">
        <v>11.814199726007541</v>
      </c>
      <c r="J19" s="144">
        <v>11.183876185043081</v>
      </c>
      <c r="K19" s="144">
        <v>8.8439079514324455</v>
      </c>
      <c r="L19" s="144">
        <v>9.4459062930122304</v>
      </c>
      <c r="M19" s="144">
        <v>15.262134112075234</v>
      </c>
      <c r="N19" s="144">
        <v>14.936928423740897</v>
      </c>
      <c r="O19" s="144">
        <f t="shared" si="1"/>
        <v>13.435886393910559</v>
      </c>
      <c r="P19" s="144">
        <f t="shared" si="2"/>
        <v>13.355771230720762</v>
      </c>
      <c r="Q19" s="144">
        <f t="shared" si="3"/>
        <v>15.385109028007369</v>
      </c>
    </row>
    <row r="20" spans="2:28" x14ac:dyDescent="0.2">
      <c r="B20" s="556" t="s">
        <v>99</v>
      </c>
      <c r="C20" s="556" t="s">
        <v>1253</v>
      </c>
      <c r="D20" s="144">
        <v>73.106414421252254</v>
      </c>
      <c r="E20" s="144">
        <v>69.646023166334658</v>
      </c>
      <c r="F20" s="144">
        <v>71.977660488440137</v>
      </c>
      <c r="G20" s="144">
        <v>40.309179819221335</v>
      </c>
      <c r="H20" s="144">
        <v>26.02830413558948</v>
      </c>
      <c r="I20" s="144">
        <v>23.889165894576379</v>
      </c>
      <c r="J20" s="144">
        <v>19.132546571820004</v>
      </c>
      <c r="K20" s="144">
        <v>6.9956938336781915</v>
      </c>
      <c r="L20" s="144">
        <v>5.5975527641925451</v>
      </c>
      <c r="M20" s="144">
        <v>4.7249402124120454</v>
      </c>
      <c r="N20" s="144">
        <v>2.784362753937017</v>
      </c>
      <c r="O20" s="144">
        <f t="shared" si="1"/>
        <v>7.0491763399936573</v>
      </c>
      <c r="P20" s="144">
        <f t="shared" si="2"/>
        <v>18.089467693991594</v>
      </c>
      <c r="Q20" s="144">
        <f t="shared" si="3"/>
        <v>7.3907980874465267</v>
      </c>
    </row>
    <row r="21" spans="2:28" x14ac:dyDescent="0.2">
      <c r="B21" s="141"/>
      <c r="C21" s="142" t="s">
        <v>105</v>
      </c>
      <c r="D21" s="144">
        <v>78.54939095946358</v>
      </c>
      <c r="E21" s="144">
        <v>76.615847058783999</v>
      </c>
      <c r="F21" s="144">
        <v>78.578937166172949</v>
      </c>
      <c r="G21" s="144">
        <v>63.792600892088188</v>
      </c>
      <c r="H21" s="144">
        <v>55.78546648620982</v>
      </c>
      <c r="I21" s="144">
        <v>74.010825287881502</v>
      </c>
      <c r="J21" s="144">
        <v>74.394642752123104</v>
      </c>
      <c r="K21" s="144">
        <v>77.221336921553814</v>
      </c>
      <c r="L21" s="144">
        <v>70.553099072186527</v>
      </c>
      <c r="M21" s="144">
        <v>66.382787806702012</v>
      </c>
      <c r="N21" s="144">
        <v>61.988112673590699</v>
      </c>
      <c r="O21" s="144">
        <f t="shared" si="1"/>
        <v>62.416745956232155</v>
      </c>
      <c r="P21" s="144">
        <f t="shared" si="2"/>
        <v>78.996618788401662</v>
      </c>
      <c r="Q21" s="144">
        <f t="shared" si="3"/>
        <v>67.971307732483439</v>
      </c>
    </row>
    <row r="22" spans="2:28" x14ac:dyDescent="0.2">
      <c r="B22" s="141"/>
      <c r="C22" s="142" t="s">
        <v>92</v>
      </c>
      <c r="D22" s="144">
        <v>21.450609040536424</v>
      </c>
      <c r="E22" s="144">
        <v>23.384152941216001</v>
      </c>
      <c r="F22" s="144">
        <v>21.421062833827058</v>
      </c>
      <c r="G22" s="144">
        <v>36.207399107911804</v>
      </c>
      <c r="H22" s="144">
        <v>44.21453351379018</v>
      </c>
      <c r="I22" s="144">
        <v>25.989174712118508</v>
      </c>
      <c r="J22" s="144">
        <v>25.605357247876892</v>
      </c>
      <c r="K22" s="144">
        <v>22.778663078446193</v>
      </c>
      <c r="L22" s="144">
        <v>29.44690092781347</v>
      </c>
      <c r="M22" s="144">
        <v>33.617212193297981</v>
      </c>
      <c r="N22" s="144">
        <v>38.011887326409308</v>
      </c>
      <c r="O22" s="144">
        <f t="shared" si="1"/>
        <v>37.583254043767838</v>
      </c>
      <c r="P22" s="144">
        <f t="shared" si="2"/>
        <v>21.003381211598338</v>
      </c>
      <c r="Q22" s="144">
        <f t="shared" si="3"/>
        <v>32.028692267516554</v>
      </c>
    </row>
    <row r="23" spans="2:28" x14ac:dyDescent="0.2">
      <c r="B23" s="141"/>
      <c r="C23" s="142" t="s">
        <v>106</v>
      </c>
      <c r="D23" s="144">
        <v>100</v>
      </c>
      <c r="E23" s="144">
        <v>100</v>
      </c>
      <c r="F23" s="144">
        <v>100</v>
      </c>
      <c r="G23" s="144">
        <v>100</v>
      </c>
      <c r="H23" s="144">
        <v>100</v>
      </c>
      <c r="I23" s="144">
        <v>100.00000000000001</v>
      </c>
      <c r="J23" s="144">
        <v>100</v>
      </c>
      <c r="K23" s="144">
        <v>100</v>
      </c>
      <c r="L23" s="144">
        <v>100</v>
      </c>
      <c r="M23" s="144">
        <v>100</v>
      </c>
      <c r="N23" s="144">
        <v>100</v>
      </c>
      <c r="O23" s="144">
        <f t="shared" si="1"/>
        <v>100</v>
      </c>
      <c r="P23" s="144">
        <f t="shared" si="2"/>
        <v>100</v>
      </c>
      <c r="Q23" s="144">
        <f t="shared" si="3"/>
        <v>100</v>
      </c>
    </row>
    <row r="24" spans="2:28" x14ac:dyDescent="0.2">
      <c r="B24" s="141"/>
      <c r="C24" s="142"/>
      <c r="D24" s="679" t="s">
        <v>108</v>
      </c>
      <c r="E24" s="679"/>
      <c r="F24" s="679"/>
      <c r="G24" s="679"/>
      <c r="H24" s="679"/>
      <c r="I24" s="679"/>
      <c r="J24" s="679"/>
      <c r="K24" s="679"/>
      <c r="L24" s="679"/>
      <c r="M24" s="679"/>
      <c r="N24" s="679"/>
      <c r="O24" s="679"/>
      <c r="P24" s="679"/>
      <c r="Q24" s="679"/>
    </row>
    <row r="25" spans="2:28" x14ac:dyDescent="0.2">
      <c r="B25" s="554" t="s">
        <v>97</v>
      </c>
      <c r="C25" s="555" t="s">
        <v>1257</v>
      </c>
      <c r="D25" s="141" t="s">
        <v>166</v>
      </c>
      <c r="E25" s="144">
        <v>395.88541210667313</v>
      </c>
      <c r="F25" s="144">
        <v>280.77792278965183</v>
      </c>
      <c r="G25" s="144">
        <v>1040.3828719719334</v>
      </c>
      <c r="H25" s="144">
        <v>138.02583850512252</v>
      </c>
      <c r="I25" s="144">
        <v>193.35281149911276</v>
      </c>
      <c r="J25" s="144">
        <v>-15.929346651814292</v>
      </c>
      <c r="K25" s="144">
        <v>34.954737433394726</v>
      </c>
      <c r="L25" s="144">
        <v>-16.204002286630526</v>
      </c>
      <c r="M25" s="144">
        <v>51.6764162319866</v>
      </c>
      <c r="N25" s="144">
        <v>18.686581475953101</v>
      </c>
      <c r="O25" s="144" t="s">
        <v>166</v>
      </c>
      <c r="P25" s="144">
        <f t="shared" ref="P25:P32" si="4">P7/O7*100-100</f>
        <v>11.080618935318981</v>
      </c>
      <c r="Q25" s="231">
        <f>(N7/D7)^(1/10)*100-100</f>
        <v>89.279464886030041</v>
      </c>
    </row>
    <row r="26" spans="2:28" x14ac:dyDescent="0.2">
      <c r="B26" s="556" t="s">
        <v>670</v>
      </c>
      <c r="C26" s="556" t="s">
        <v>1256</v>
      </c>
      <c r="D26" s="141" t="s">
        <v>166</v>
      </c>
      <c r="E26" s="144">
        <v>152.73865687650976</v>
      </c>
      <c r="F26" s="144">
        <v>-13.202540861146284</v>
      </c>
      <c r="G26" s="144">
        <v>1205.2493519974657</v>
      </c>
      <c r="H26" s="144">
        <v>34.360884218258825</v>
      </c>
      <c r="I26" s="144">
        <v>31.044073069181909</v>
      </c>
      <c r="J26" s="144">
        <v>116.85436122926136</v>
      </c>
      <c r="K26" s="144">
        <v>65.491848354298938</v>
      </c>
      <c r="L26" s="144">
        <v>15.869529955648298</v>
      </c>
      <c r="M26" s="144">
        <v>85.942831957478433</v>
      </c>
      <c r="N26" s="144">
        <v>51.418567506915423</v>
      </c>
      <c r="O26" s="144" t="s">
        <v>166</v>
      </c>
      <c r="P26" s="144">
        <f t="shared" si="4"/>
        <v>-69.443525678397748</v>
      </c>
      <c r="Q26" s="231">
        <f t="shared" ref="Q26:Q32" si="5">(N8/D8)^(1/10)*100-100</f>
        <v>163.99354441371679</v>
      </c>
    </row>
    <row r="27" spans="2:28" x14ac:dyDescent="0.2">
      <c r="B27" s="556" t="s">
        <v>101</v>
      </c>
      <c r="C27" s="556" t="s">
        <v>1251</v>
      </c>
      <c r="D27" s="141" t="s">
        <v>166</v>
      </c>
      <c r="E27" s="144">
        <v>67.837228079422317</v>
      </c>
      <c r="F27" s="144">
        <v>-66.528665711420672</v>
      </c>
      <c r="G27" s="144">
        <v>426.34267769457585</v>
      </c>
      <c r="H27" s="144">
        <v>79.738840080140875</v>
      </c>
      <c r="I27" s="144">
        <v>118.70178449627198</v>
      </c>
      <c r="J27" s="144">
        <v>120.69019690223288</v>
      </c>
      <c r="K27" s="144">
        <v>56.177554266877763</v>
      </c>
      <c r="L27" s="144">
        <v>-7.5792475269914057</v>
      </c>
      <c r="M27" s="144">
        <v>11.864939981265898</v>
      </c>
      <c r="N27" s="144">
        <v>16.085484058291776</v>
      </c>
      <c r="O27" s="144" t="s">
        <v>166</v>
      </c>
      <c r="P27" s="144">
        <f t="shared" si="4"/>
        <v>11.276754320650866</v>
      </c>
      <c r="Q27" s="231">
        <f t="shared" si="5"/>
        <v>67.402859169596439</v>
      </c>
    </row>
    <row r="28" spans="2:28" x14ac:dyDescent="0.2">
      <c r="B28" s="556" t="s">
        <v>95</v>
      </c>
      <c r="C28" s="556" t="s">
        <v>1252</v>
      </c>
      <c r="D28" s="141" t="s">
        <v>166</v>
      </c>
      <c r="E28" s="144">
        <v>201.36740935922984</v>
      </c>
      <c r="F28" s="144">
        <v>-1.4631913659177487</v>
      </c>
      <c r="G28" s="144">
        <v>17.492320721298604</v>
      </c>
      <c r="H28" s="144">
        <v>186.35498464332278</v>
      </c>
      <c r="I28" s="144">
        <v>287.20681409019522</v>
      </c>
      <c r="J28" s="144">
        <v>6.2931455612328158</v>
      </c>
      <c r="K28" s="144">
        <v>-14.694876447558547</v>
      </c>
      <c r="L28" s="144">
        <v>15.730138767983902</v>
      </c>
      <c r="M28" s="144">
        <v>206.17362546101498</v>
      </c>
      <c r="N28" s="144">
        <v>39.053552399873539</v>
      </c>
      <c r="O28" s="144" t="s">
        <v>166</v>
      </c>
      <c r="P28" s="144">
        <f t="shared" si="4"/>
        <v>-2.1731220603333838</v>
      </c>
      <c r="Q28" s="231">
        <f t="shared" si="5"/>
        <v>119.30541994944664</v>
      </c>
    </row>
    <row r="29" spans="2:28" x14ac:dyDescent="0.2">
      <c r="B29" s="556" t="s">
        <v>99</v>
      </c>
      <c r="C29" s="556" t="s">
        <v>1253</v>
      </c>
      <c r="D29" s="141" t="s">
        <v>166</v>
      </c>
      <c r="E29" s="144">
        <v>73.663524850397664</v>
      </c>
      <c r="F29" s="144">
        <v>-6.843886044586367</v>
      </c>
      <c r="G29" s="144">
        <v>-9.1147250373075135</v>
      </c>
      <c r="H29" s="144">
        <v>-2.4176510377447169</v>
      </c>
      <c r="I29" s="144">
        <v>36.44258764677808</v>
      </c>
      <c r="J29" s="144">
        <v>-10.073226739116524</v>
      </c>
      <c r="K29" s="144">
        <v>-60.555971111945659</v>
      </c>
      <c r="L29" s="144">
        <v>-13.300926505904165</v>
      </c>
      <c r="M29" s="144">
        <v>59.953690837882398</v>
      </c>
      <c r="N29" s="144">
        <v>-16.272995838292349</v>
      </c>
      <c r="O29" s="144" t="s">
        <v>166</v>
      </c>
      <c r="P29" s="144">
        <f t="shared" si="4"/>
        <v>152.54743251084665</v>
      </c>
      <c r="Q29" s="231">
        <f t="shared" si="5"/>
        <v>47.297957273119209</v>
      </c>
    </row>
    <row r="30" spans="2:28" x14ac:dyDescent="0.2">
      <c r="B30" s="141"/>
      <c r="C30" s="142" t="s">
        <v>105</v>
      </c>
      <c r="D30" s="141" t="s">
        <v>166</v>
      </c>
      <c r="E30" s="144">
        <v>77.804831591739969</v>
      </c>
      <c r="F30" s="144">
        <v>-7.5520036934083823</v>
      </c>
      <c r="G30" s="144">
        <v>31.750250381450297</v>
      </c>
      <c r="H30" s="144">
        <v>32.153940359812204</v>
      </c>
      <c r="I30" s="144">
        <v>97.228200196966185</v>
      </c>
      <c r="J30" s="144">
        <v>12.866129780860769</v>
      </c>
      <c r="K30" s="144">
        <v>11.974441928726453</v>
      </c>
      <c r="L30" s="144">
        <v>-1.0021338845113692</v>
      </c>
      <c r="M30" s="144">
        <v>78.293510547566612</v>
      </c>
      <c r="N30" s="144">
        <v>32.674964639815386</v>
      </c>
      <c r="O30" s="144" t="s">
        <v>166</v>
      </c>
      <c r="P30" s="144">
        <f t="shared" si="4"/>
        <v>24.555504420731708</v>
      </c>
      <c r="Q30" s="231">
        <f t="shared" si="5"/>
        <v>32.521838672640854</v>
      </c>
    </row>
    <row r="31" spans="2:28" x14ac:dyDescent="0.2">
      <c r="B31" s="141"/>
      <c r="C31" s="142" t="s">
        <v>92</v>
      </c>
      <c r="D31" s="141" t="s">
        <v>166</v>
      </c>
      <c r="E31" s="144">
        <v>98.723756465779687</v>
      </c>
      <c r="F31" s="144">
        <v>-17.428660066567502</v>
      </c>
      <c r="G31" s="144">
        <v>174.31124075352074</v>
      </c>
      <c r="H31" s="144">
        <v>84.542786958442903</v>
      </c>
      <c r="I31" s="144">
        <v>-12.617940776564062</v>
      </c>
      <c r="J31" s="144">
        <v>10.625581980000987</v>
      </c>
      <c r="K31" s="144">
        <v>-4.0332815644476216</v>
      </c>
      <c r="L31" s="144">
        <v>40.074286494869924</v>
      </c>
      <c r="M31" s="144">
        <v>116.33074427588647</v>
      </c>
      <c r="N31" s="144">
        <v>60.654831760813565</v>
      </c>
      <c r="O31" s="144" t="s">
        <v>166</v>
      </c>
      <c r="P31" s="144">
        <f t="shared" si="4"/>
        <v>-45.001558818565414</v>
      </c>
      <c r="Q31" s="231">
        <f t="shared" si="5"/>
        <v>43.687462169698762</v>
      </c>
    </row>
    <row r="32" spans="2:28" x14ac:dyDescent="0.2">
      <c r="B32" s="141"/>
      <c r="C32" s="142" t="s">
        <v>106</v>
      </c>
      <c r="D32" s="141" t="s">
        <v>166</v>
      </c>
      <c r="E32" s="144">
        <v>82.292068381953754</v>
      </c>
      <c r="F32" s="144">
        <v>-9.8615761251862786</v>
      </c>
      <c r="G32" s="144">
        <v>62.288329705577652</v>
      </c>
      <c r="H32" s="144">
        <v>51.122579135810106</v>
      </c>
      <c r="I32" s="144">
        <v>48.660241382619439</v>
      </c>
      <c r="J32" s="144">
        <v>12.283829898386788</v>
      </c>
      <c r="K32" s="144">
        <v>7.8756071410469142</v>
      </c>
      <c r="L32" s="144">
        <v>8.354525518394107</v>
      </c>
      <c r="M32" s="144">
        <v>89.494297079225831</v>
      </c>
      <c r="N32" s="144">
        <v>42.081015941284171</v>
      </c>
      <c r="O32" s="144" t="s">
        <v>166</v>
      </c>
      <c r="P32" s="144">
        <f t="shared" si="4"/>
        <v>-1.586303361877583</v>
      </c>
      <c r="Q32" s="231">
        <f t="shared" si="5"/>
        <v>35.697202265172933</v>
      </c>
    </row>
    <row r="33" spans="2:27" x14ac:dyDescent="0.2">
      <c r="B33" s="141"/>
      <c r="C33" s="141"/>
      <c r="D33" s="141"/>
      <c r="E33" s="141"/>
      <c r="F33" s="141"/>
      <c r="G33" s="141"/>
      <c r="H33" s="141"/>
      <c r="I33" s="141"/>
      <c r="J33" s="141"/>
      <c r="K33" s="141"/>
      <c r="L33" s="141"/>
      <c r="M33" s="141"/>
      <c r="N33" s="141"/>
      <c r="O33" s="141"/>
      <c r="P33" s="141"/>
      <c r="Q33" s="141"/>
    </row>
    <row r="34" spans="2:27" ht="12.75" x14ac:dyDescent="0.2">
      <c r="B34" s="686" t="s">
        <v>118</v>
      </c>
      <c r="C34" s="686"/>
      <c r="D34" s="686"/>
      <c r="E34" s="686"/>
      <c r="F34" s="686"/>
      <c r="G34" s="686"/>
      <c r="H34" s="686"/>
      <c r="I34" s="686"/>
      <c r="J34" s="686"/>
      <c r="K34" s="686"/>
      <c r="L34" s="686"/>
      <c r="M34" s="686"/>
      <c r="N34" s="686"/>
      <c r="O34" s="686"/>
      <c r="P34" s="686"/>
      <c r="Q34" s="686"/>
      <c r="R34" s="686"/>
    </row>
    <row r="35" spans="2:27" x14ac:dyDescent="0.2">
      <c r="B35" s="141"/>
      <c r="C35" s="141"/>
      <c r="D35" s="679" t="s">
        <v>94</v>
      </c>
      <c r="E35" s="679"/>
      <c r="F35" s="679"/>
      <c r="G35" s="679"/>
      <c r="H35" s="679"/>
      <c r="I35" s="679"/>
      <c r="J35" s="679"/>
      <c r="K35" s="679"/>
      <c r="L35" s="679"/>
      <c r="M35" s="679"/>
      <c r="N35" s="679"/>
      <c r="O35" s="679"/>
      <c r="P35" s="679"/>
      <c r="Q35" s="679"/>
    </row>
    <row r="36" spans="2:27" x14ac:dyDescent="0.2">
      <c r="B36" s="375" t="s">
        <v>99</v>
      </c>
      <c r="C36" s="142" t="s">
        <v>100</v>
      </c>
      <c r="D36" s="557">
        <v>1385.3750419999999</v>
      </c>
      <c r="E36" s="557">
        <v>2254.6311839999998</v>
      </c>
      <c r="F36" s="557">
        <v>3150.3850269999998</v>
      </c>
      <c r="G36" s="557">
        <v>5330.2866169999998</v>
      </c>
      <c r="H36" s="557">
        <v>7110.2926630000002</v>
      </c>
      <c r="I36" s="557">
        <v>10608.158375999999</v>
      </c>
      <c r="J36" s="557">
        <v>12914.287593999999</v>
      </c>
      <c r="K36" s="557">
        <v>15497.105226</v>
      </c>
      <c r="L36" s="557">
        <v>15361.467027999999</v>
      </c>
      <c r="M36" s="557">
        <v>21755.45506</v>
      </c>
      <c r="N36" s="557">
        <v>23238.196370000001</v>
      </c>
      <c r="O36" s="557">
        <v>14502.783062</v>
      </c>
      <c r="P36" s="557">
        <v>15734.418282000001</v>
      </c>
      <c r="Q36" s="143">
        <f>D36+E36+F36+G36+H36+I36+J36+K36+L36+M36+N36+P36</f>
        <v>134340.05846900001</v>
      </c>
    </row>
    <row r="37" spans="2:27" x14ac:dyDescent="0.2">
      <c r="B37" s="375" t="s">
        <v>103</v>
      </c>
      <c r="C37" s="142" t="s">
        <v>104</v>
      </c>
      <c r="D37" s="557">
        <v>683.74932200000001</v>
      </c>
      <c r="E37" s="557">
        <v>1386.4005199999999</v>
      </c>
      <c r="F37" s="557">
        <v>3271.972029</v>
      </c>
      <c r="G37" s="557">
        <v>4570.1935370000001</v>
      </c>
      <c r="H37" s="557">
        <v>4566.5588870000001</v>
      </c>
      <c r="I37" s="557">
        <v>5655.1704220000001</v>
      </c>
      <c r="J37" s="557">
        <v>6104.3418689999999</v>
      </c>
      <c r="K37" s="557">
        <v>6703.7238870000001</v>
      </c>
      <c r="L37" s="557">
        <v>7198.8198830000001</v>
      </c>
      <c r="M37" s="557">
        <v>10657.637538000001</v>
      </c>
      <c r="N37" s="557">
        <v>12410.512952999999</v>
      </c>
      <c r="O37" s="557">
        <v>8181.0238730000001</v>
      </c>
      <c r="P37" s="557">
        <v>8899.4205199999997</v>
      </c>
      <c r="Q37" s="143">
        <f t="shared" ref="Q37:Q43" si="6">D37+E37+F37+G37+H37+I37+J37+K37+L37+M37+N37+P37</f>
        <v>72108.50136699999</v>
      </c>
    </row>
    <row r="38" spans="2:27" x14ac:dyDescent="0.2">
      <c r="B38" s="375" t="s">
        <v>109</v>
      </c>
      <c r="C38" s="142" t="s">
        <v>110</v>
      </c>
      <c r="D38" s="557">
        <v>177.659268</v>
      </c>
      <c r="E38" s="557">
        <v>211.92771999999999</v>
      </c>
      <c r="F38" s="557">
        <v>204.42593400000001</v>
      </c>
      <c r="G38" s="557">
        <v>275.15781099999998</v>
      </c>
      <c r="H38" s="557">
        <v>413.83782500000001</v>
      </c>
      <c r="I38" s="557">
        <v>926.67029500000001</v>
      </c>
      <c r="J38" s="557">
        <v>1529.876829</v>
      </c>
      <c r="K38" s="557">
        <v>1689.845679</v>
      </c>
      <c r="L38" s="557">
        <v>1279.3323069999999</v>
      </c>
      <c r="M38" s="557">
        <v>2065.849029</v>
      </c>
      <c r="N38" s="557">
        <v>2303.668502</v>
      </c>
      <c r="O38" s="557">
        <v>1487.213338</v>
      </c>
      <c r="P38" s="557">
        <v>1235.616671</v>
      </c>
      <c r="Q38" s="143">
        <f t="shared" si="6"/>
        <v>12313.86787</v>
      </c>
    </row>
    <row r="39" spans="2:27" x14ac:dyDescent="0.2">
      <c r="B39" s="375" t="s">
        <v>111</v>
      </c>
      <c r="C39" s="142" t="s">
        <v>112</v>
      </c>
      <c r="D39" s="557">
        <v>286.84975100000003</v>
      </c>
      <c r="E39" s="557">
        <v>348.49783000000002</v>
      </c>
      <c r="F39" s="557">
        <v>373.339471</v>
      </c>
      <c r="G39" s="557">
        <v>477.17475200000001</v>
      </c>
      <c r="H39" s="557">
        <v>624.89120000000003</v>
      </c>
      <c r="I39" s="557">
        <v>1067.0587829999999</v>
      </c>
      <c r="J39" s="557">
        <v>2099.0618340000001</v>
      </c>
      <c r="K39" s="557">
        <v>2189.2631040000001</v>
      </c>
      <c r="L39" s="557">
        <v>1610.1929689999999</v>
      </c>
      <c r="M39" s="557">
        <v>1353.0446919999999</v>
      </c>
      <c r="N39" s="557">
        <v>1319.0340980000001</v>
      </c>
      <c r="O39" s="557">
        <v>681.73110399999996</v>
      </c>
      <c r="P39" s="557">
        <v>676.16418499999997</v>
      </c>
      <c r="Q39" s="143">
        <f t="shared" si="6"/>
        <v>12424.572668999999</v>
      </c>
    </row>
    <row r="40" spans="2:27" x14ac:dyDescent="0.2">
      <c r="B40" s="375">
        <v>76</v>
      </c>
      <c r="C40" s="142" t="s">
        <v>1259</v>
      </c>
      <c r="D40" s="557">
        <v>11.363721999999999</v>
      </c>
      <c r="E40" s="557">
        <v>14.952282</v>
      </c>
      <c r="F40" s="557">
        <v>16.236856</v>
      </c>
      <c r="G40" s="557">
        <v>35.766095</v>
      </c>
      <c r="H40" s="557">
        <v>46.844876999999997</v>
      </c>
      <c r="I40" s="557">
        <v>93.651061999999996</v>
      </c>
      <c r="J40" s="557">
        <v>138.091183</v>
      </c>
      <c r="K40" s="557">
        <v>190.92142999999999</v>
      </c>
      <c r="L40" s="557">
        <v>137.18766600000001</v>
      </c>
      <c r="M40" s="557">
        <v>232.64146199999999</v>
      </c>
      <c r="N40" s="557">
        <v>1294.85454</v>
      </c>
      <c r="O40" s="557">
        <v>831.60681399999999</v>
      </c>
      <c r="P40" s="557">
        <v>766.26349300000004</v>
      </c>
      <c r="Q40" s="143">
        <f t="shared" si="6"/>
        <v>2978.774668</v>
      </c>
    </row>
    <row r="41" spans="2:27" x14ac:dyDescent="0.2">
      <c r="B41" s="141"/>
      <c r="C41" s="142" t="s">
        <v>105</v>
      </c>
      <c r="D41" s="143">
        <v>2705.7191800000001</v>
      </c>
      <c r="E41" s="143">
        <v>4424.938392</v>
      </c>
      <c r="F41" s="143">
        <v>7269.2261929999995</v>
      </c>
      <c r="G41" s="143">
        <v>11038.180279</v>
      </c>
      <c r="H41" s="143">
        <v>13226.448128</v>
      </c>
      <c r="I41" s="143">
        <v>18885.950811999999</v>
      </c>
      <c r="J41" s="143">
        <v>23387.088968000004</v>
      </c>
      <c r="K41" s="143">
        <v>26962.179208000001</v>
      </c>
      <c r="L41" s="143">
        <v>26225.780205999999</v>
      </c>
      <c r="M41" s="143">
        <v>36855.406150000003</v>
      </c>
      <c r="N41" s="143">
        <v>40412.738291000009</v>
      </c>
      <c r="O41" s="143">
        <v>21822</v>
      </c>
      <c r="P41" s="143">
        <v>23712.105062999999</v>
      </c>
      <c r="Q41" s="143">
        <f t="shared" si="6"/>
        <v>235105.76087000003</v>
      </c>
    </row>
    <row r="42" spans="2:27" x14ac:dyDescent="0.2">
      <c r="B42" s="141"/>
      <c r="C42" s="142" t="s">
        <v>92</v>
      </c>
      <c r="D42" s="143">
        <v>1321.243915</v>
      </c>
      <c r="E42" s="143">
        <v>1849.4482980000002</v>
      </c>
      <c r="F42" s="143">
        <v>2131.6115589999999</v>
      </c>
      <c r="G42" s="143">
        <v>3335.6661079999994</v>
      </c>
      <c r="H42" s="143">
        <v>4469.8941799999993</v>
      </c>
      <c r="I42" s="143">
        <v>5552.3342489999995</v>
      </c>
      <c r="J42" s="143">
        <v>6359.7257259999969</v>
      </c>
      <c r="K42" s="143">
        <v>7728.1368260000017</v>
      </c>
      <c r="L42" s="143">
        <v>6303.1947470000014</v>
      </c>
      <c r="M42" s="143">
        <v>8752.150910999997</v>
      </c>
      <c r="N42" s="143">
        <v>11835.271709999994</v>
      </c>
      <c r="O42" s="143">
        <v>6358</v>
      </c>
      <c r="P42" s="143">
        <v>7666.1353530000015</v>
      </c>
      <c r="Q42" s="143">
        <f t="shared" si="6"/>
        <v>67304.813581999988</v>
      </c>
    </row>
    <row r="43" spans="2:27" x14ac:dyDescent="0.2">
      <c r="B43" s="141"/>
      <c r="C43" s="142" t="s">
        <v>115</v>
      </c>
      <c r="D43" s="143">
        <v>4026.9630950000001</v>
      </c>
      <c r="E43" s="143">
        <v>6274.3866900000003</v>
      </c>
      <c r="F43" s="143">
        <v>9400.8377519999995</v>
      </c>
      <c r="G43" s="143">
        <v>14373.846387</v>
      </c>
      <c r="H43" s="143">
        <v>17696.342307999999</v>
      </c>
      <c r="I43" s="143">
        <v>24438.285060999999</v>
      </c>
      <c r="J43" s="143">
        <v>29746.814694000001</v>
      </c>
      <c r="K43" s="143">
        <v>34690.316034000003</v>
      </c>
      <c r="L43" s="143">
        <v>32528.974953000001</v>
      </c>
      <c r="M43" s="143">
        <v>45607.557061</v>
      </c>
      <c r="N43" s="143">
        <v>52248.010001000002</v>
      </c>
      <c r="O43" s="143">
        <v>28180</v>
      </c>
      <c r="P43" s="143">
        <v>31378.240416000001</v>
      </c>
      <c r="Q43" s="143">
        <f t="shared" si="6"/>
        <v>302410.57445200003</v>
      </c>
    </row>
    <row r="44" spans="2:27" x14ac:dyDescent="0.2">
      <c r="B44" s="141"/>
      <c r="C44" s="142"/>
      <c r="D44" s="679" t="s">
        <v>107</v>
      </c>
      <c r="E44" s="679"/>
      <c r="F44" s="679"/>
      <c r="G44" s="679"/>
      <c r="H44" s="679"/>
      <c r="I44" s="679"/>
      <c r="J44" s="679"/>
      <c r="K44" s="679"/>
      <c r="L44" s="679"/>
      <c r="M44" s="679"/>
      <c r="N44" s="679"/>
      <c r="O44" s="679"/>
      <c r="P44" s="679"/>
      <c r="Q44" s="679"/>
    </row>
    <row r="45" spans="2:27" x14ac:dyDescent="0.2">
      <c r="B45" s="375" t="s">
        <v>99</v>
      </c>
      <c r="C45" s="142" t="s">
        <v>100</v>
      </c>
      <c r="D45" s="144">
        <v>34.402476737870373</v>
      </c>
      <c r="E45" s="144">
        <v>35.933889563953535</v>
      </c>
      <c r="F45" s="144">
        <v>33.511747677272325</v>
      </c>
      <c r="G45" s="144">
        <v>37.083230705879949</v>
      </c>
      <c r="H45" s="144">
        <v>40.179448042128143</v>
      </c>
      <c r="I45" s="144">
        <v>43.407949246525078</v>
      </c>
      <c r="J45" s="144">
        <v>43.417908609236989</v>
      </c>
      <c r="K45" s="144">
        <v>44.672712727123262</v>
      </c>
      <c r="L45" s="144">
        <v>47.22395049396809</v>
      </c>
      <c r="M45" s="144">
        <v>47.701425952067837</v>
      </c>
      <c r="N45" s="144">
        <v>44.476710920770444</v>
      </c>
      <c r="O45" s="144">
        <f t="shared" ref="O45:O51" si="7">O36/$O$43*100</f>
        <v>51.46480859474805</v>
      </c>
      <c r="P45" s="144">
        <v>43.276278978587321</v>
      </c>
      <c r="Q45" s="144">
        <f t="shared" ref="Q45:Q51" si="8">Q36/$Q$43*100</f>
        <v>44.423069104788553</v>
      </c>
      <c r="V45" s="37">
        <f>SUM(P45:P46)</f>
        <v>68.197863364219558</v>
      </c>
    </row>
    <row r="46" spans="2:27" x14ac:dyDescent="0.2">
      <c r="B46" s="375" t="s">
        <v>103</v>
      </c>
      <c r="C46" s="142" t="s">
        <v>104</v>
      </c>
      <c r="D46" s="144">
        <v>16.979279567994155</v>
      </c>
      <c r="E46" s="144">
        <v>22.096191843094708</v>
      </c>
      <c r="F46" s="144">
        <v>34.805111154097922</v>
      </c>
      <c r="G46" s="144">
        <v>31.795202299736392</v>
      </c>
      <c r="H46" s="144">
        <v>25.805100328193763</v>
      </c>
      <c r="I46" s="144">
        <v>23.140618594489027</v>
      </c>
      <c r="J46" s="144">
        <v>20.524834325308415</v>
      </c>
      <c r="K46" s="144">
        <v>19.324482026712225</v>
      </c>
      <c r="L46" s="144">
        <v>22.130484878178081</v>
      </c>
      <c r="M46" s="144">
        <v>23.368139459312491</v>
      </c>
      <c r="N46" s="144">
        <v>23.753082562881282</v>
      </c>
      <c r="O46" s="144">
        <f t="shared" si="7"/>
        <v>29.031312537260469</v>
      </c>
      <c r="P46" s="144">
        <v>24.921584385632237</v>
      </c>
      <c r="Q46" s="144">
        <f t="shared" si="8"/>
        <v>23.844570084120974</v>
      </c>
      <c r="R46" s="36"/>
      <c r="S46" s="36"/>
      <c r="T46" s="36"/>
      <c r="U46" s="36"/>
      <c r="V46" s="36"/>
      <c r="W46" s="36"/>
      <c r="X46" s="36"/>
      <c r="Y46" s="36"/>
      <c r="Z46" s="36"/>
      <c r="AA46" s="36"/>
    </row>
    <row r="47" spans="2:27" x14ac:dyDescent="0.2">
      <c r="B47" s="375" t="s">
        <v>109</v>
      </c>
      <c r="C47" s="142" t="s">
        <v>110</v>
      </c>
      <c r="D47" s="144">
        <v>7.1232277086462847</v>
      </c>
      <c r="E47" s="144">
        <v>5.5542931479730013</v>
      </c>
      <c r="F47" s="144">
        <v>3.9713425638111151</v>
      </c>
      <c r="G47" s="144">
        <v>3.3197429494694375</v>
      </c>
      <c r="H47" s="144">
        <v>3.5311884745668882</v>
      </c>
      <c r="I47" s="144">
        <v>4.3663406836303453</v>
      </c>
      <c r="J47" s="144">
        <v>7.0565009551203817</v>
      </c>
      <c r="K47" s="144">
        <v>6.310876792976754</v>
      </c>
      <c r="L47" s="144">
        <v>4.9500267725205376</v>
      </c>
      <c r="M47" s="144">
        <v>2.9667116135826044</v>
      </c>
      <c r="N47" s="144">
        <v>2.5245633239902427</v>
      </c>
      <c r="O47" s="144">
        <f t="shared" si="7"/>
        <v>5.2775491057487578</v>
      </c>
      <c r="P47" s="144">
        <v>1.6865915168721359</v>
      </c>
      <c r="Q47" s="144">
        <f t="shared" si="8"/>
        <v>4.0719038652381894</v>
      </c>
    </row>
    <row r="48" spans="2:27" x14ac:dyDescent="0.2">
      <c r="B48" s="375" t="s">
        <v>111</v>
      </c>
      <c r="C48" s="142" t="s">
        <v>112</v>
      </c>
      <c r="D48" s="144">
        <v>4.4117431376658791</v>
      </c>
      <c r="E48" s="144">
        <v>3.3776643116014258</v>
      </c>
      <c r="F48" s="144">
        <v>2.1745501772595639</v>
      </c>
      <c r="G48" s="144">
        <v>1.9142949186437552</v>
      </c>
      <c r="H48" s="144">
        <v>2.3385500675634874</v>
      </c>
      <c r="I48" s="144">
        <v>3.7918793920561673</v>
      </c>
      <c r="J48" s="144">
        <v>5.1432933399373262</v>
      </c>
      <c r="K48" s="144">
        <v>4.8712317216821583</v>
      </c>
      <c r="L48" s="144">
        <v>3.932900771845603</v>
      </c>
      <c r="M48" s="144">
        <v>4.5296200062567085</v>
      </c>
      <c r="N48" s="144">
        <v>4.4091028576129672</v>
      </c>
      <c r="O48" s="144">
        <f t="shared" si="7"/>
        <v>2.4192019304471257</v>
      </c>
      <c r="P48" s="144">
        <v>3.2761689067683126</v>
      </c>
      <c r="Q48" s="144">
        <f t="shared" si="8"/>
        <v>4.108511314961337</v>
      </c>
    </row>
    <row r="49" spans="1:20" x14ac:dyDescent="0.2">
      <c r="B49" s="375">
        <v>76</v>
      </c>
      <c r="C49" s="142" t="s">
        <v>1259</v>
      </c>
      <c r="D49" s="144">
        <v>4.2733393115439018</v>
      </c>
      <c r="E49" s="144">
        <v>3.5618005239648367</v>
      </c>
      <c r="F49" s="144">
        <v>2.8625505417615464</v>
      </c>
      <c r="G49" s="144">
        <v>2.6810329790955212</v>
      </c>
      <c r="H49" s="144">
        <v>2.8868539278258178</v>
      </c>
      <c r="I49" s="144">
        <v>2.5733926068471273</v>
      </c>
      <c r="J49" s="144">
        <v>2.4779443533114711</v>
      </c>
      <c r="K49" s="144">
        <v>2.5431919130840854</v>
      </c>
      <c r="L49" s="144">
        <v>2.3854671723322656</v>
      </c>
      <c r="M49" s="144">
        <v>2.243969852696075</v>
      </c>
      <c r="N49" s="144">
        <v>2.1844398819747499</v>
      </c>
      <c r="O49" s="144">
        <f t="shared" si="7"/>
        <v>2.9510532789212207</v>
      </c>
      <c r="P49" s="144">
        <v>2.4080019497037179</v>
      </c>
      <c r="Q49" s="144">
        <f t="shared" si="8"/>
        <v>0.98501008881645602</v>
      </c>
    </row>
    <row r="50" spans="1:20" x14ac:dyDescent="0.2">
      <c r="B50" s="141"/>
      <c r="C50" s="142" t="s">
        <v>105</v>
      </c>
      <c r="D50" s="144">
        <v>67.190066463720598</v>
      </c>
      <c r="E50" s="144">
        <v>70.523839390587511</v>
      </c>
      <c r="F50" s="144">
        <v>77.325302114202472</v>
      </c>
      <c r="G50" s="144">
        <v>76.793503852825069</v>
      </c>
      <c r="H50" s="144">
        <v>74.741140840278092</v>
      </c>
      <c r="I50" s="144">
        <v>77.280180523547742</v>
      </c>
      <c r="J50" s="144">
        <v>78.620481582914593</v>
      </c>
      <c r="K50" s="144">
        <v>77.722495181578495</v>
      </c>
      <c r="L50" s="144">
        <v>80.62283008884458</v>
      </c>
      <c r="M50" s="144">
        <v>80.809866883915717</v>
      </c>
      <c r="N50" s="144">
        <v>77.347899547229702</v>
      </c>
      <c r="O50" s="144">
        <f t="shared" si="7"/>
        <v>77.43789921930447</v>
      </c>
      <c r="P50" s="144">
        <v>75.568625737563721</v>
      </c>
      <c r="Q50" s="144">
        <f t="shared" si="8"/>
        <v>77.743895462662493</v>
      </c>
    </row>
    <row r="51" spans="1:20" x14ac:dyDescent="0.2">
      <c r="B51" s="141"/>
      <c r="C51" s="142" t="s">
        <v>92</v>
      </c>
      <c r="D51" s="144">
        <v>32.809933536279402</v>
      </c>
      <c r="E51" s="144">
        <v>29.476160609412489</v>
      </c>
      <c r="F51" s="144">
        <v>22.674697885797528</v>
      </c>
      <c r="G51" s="144">
        <v>23.206496147174942</v>
      </c>
      <c r="H51" s="144">
        <v>25.258859159721897</v>
      </c>
      <c r="I51" s="144">
        <v>22.719819476452255</v>
      </c>
      <c r="J51" s="144">
        <v>21.379518417085404</v>
      </c>
      <c r="K51" s="144">
        <v>22.277504818421516</v>
      </c>
      <c r="L51" s="144">
        <v>19.377169911155427</v>
      </c>
      <c r="M51" s="144">
        <v>19.190133116084283</v>
      </c>
      <c r="N51" s="144">
        <v>22.652100452770302</v>
      </c>
      <c r="O51" s="144">
        <f t="shared" si="7"/>
        <v>22.56210078069553</v>
      </c>
      <c r="P51" s="144">
        <v>24.431374262436275</v>
      </c>
      <c r="Q51" s="144">
        <f t="shared" si="8"/>
        <v>22.256104537337503</v>
      </c>
    </row>
    <row r="52" spans="1:20" x14ac:dyDescent="0.2">
      <c r="B52" s="141"/>
      <c r="C52" s="142" t="s">
        <v>115</v>
      </c>
      <c r="D52" s="144">
        <v>100</v>
      </c>
      <c r="E52" s="144">
        <v>100</v>
      </c>
      <c r="F52" s="144">
        <v>100</v>
      </c>
      <c r="G52" s="144">
        <v>100.00000000000001</v>
      </c>
      <c r="H52" s="144">
        <v>99.999999999999986</v>
      </c>
      <c r="I52" s="144">
        <v>100</v>
      </c>
      <c r="J52" s="144">
        <v>100</v>
      </c>
      <c r="K52" s="144">
        <v>100.00000000000001</v>
      </c>
      <c r="L52" s="144">
        <v>100</v>
      </c>
      <c r="M52" s="144">
        <v>100</v>
      </c>
      <c r="N52" s="144">
        <v>100</v>
      </c>
      <c r="O52" s="144">
        <f>O43/$O$43*100</f>
        <v>100</v>
      </c>
      <c r="P52" s="144">
        <v>100</v>
      </c>
      <c r="Q52" s="144">
        <f>Q43/$Q$43*100</f>
        <v>100</v>
      </c>
    </row>
    <row r="53" spans="1:20" x14ac:dyDescent="0.2">
      <c r="B53" s="141"/>
      <c r="C53" s="142"/>
      <c r="D53" s="679" t="s">
        <v>108</v>
      </c>
      <c r="E53" s="679"/>
      <c r="F53" s="679"/>
      <c r="G53" s="679"/>
      <c r="H53" s="679"/>
      <c r="I53" s="679"/>
      <c r="J53" s="679"/>
      <c r="K53" s="679"/>
      <c r="L53" s="679"/>
      <c r="M53" s="679"/>
      <c r="N53" s="679"/>
      <c r="O53" s="679"/>
      <c r="P53" s="679"/>
      <c r="Q53" s="679"/>
    </row>
    <row r="54" spans="1:20" x14ac:dyDescent="0.2">
      <c r="B54" s="375" t="s">
        <v>99</v>
      </c>
      <c r="C54" s="142" t="s">
        <v>100</v>
      </c>
      <c r="D54" s="141" t="s">
        <v>166</v>
      </c>
      <c r="E54" s="144">
        <v>62.745185646270649</v>
      </c>
      <c r="F54" s="144">
        <v>39.729506508945725</v>
      </c>
      <c r="G54" s="144">
        <v>69.19476734803564</v>
      </c>
      <c r="H54" s="144">
        <v>33.394190104580645</v>
      </c>
      <c r="I54" s="144">
        <v>49.194398582240176</v>
      </c>
      <c r="J54" s="144">
        <v>21.750113075423418</v>
      </c>
      <c r="K54" s="144">
        <v>19.988939168413236</v>
      </c>
      <c r="L54" s="144">
        <v>-0.87524860947860073</v>
      </c>
      <c r="M54" s="144">
        <v>41.62355079983837</v>
      </c>
      <c r="N54" s="144">
        <v>6.815492049744333</v>
      </c>
      <c r="O54" s="144" t="s">
        <v>166</v>
      </c>
      <c r="P54" s="144">
        <f>P36/O36*100-100</f>
        <v>8.4924060074173866</v>
      </c>
      <c r="Q54" s="231">
        <f t="shared" ref="Q54:Q61" si="9">(N36/D36)^(1/10)*100-100</f>
        <v>32.575570846993287</v>
      </c>
      <c r="R54" s="36"/>
      <c r="S54" s="36"/>
      <c r="T54" s="36"/>
    </row>
    <row r="55" spans="1:20" x14ac:dyDescent="0.2">
      <c r="B55" s="375" t="s">
        <v>103</v>
      </c>
      <c r="C55" s="142" t="s">
        <v>104</v>
      </c>
      <c r="D55" s="141" t="s">
        <v>166</v>
      </c>
      <c r="E55" s="144">
        <v>102.76444530061266</v>
      </c>
      <c r="F55" s="144">
        <v>136.00481836230128</v>
      </c>
      <c r="G55" s="144">
        <v>39.677035637641758</v>
      </c>
      <c r="H55" s="144">
        <v>-7.9529454728209353E-2</v>
      </c>
      <c r="I55" s="144">
        <v>23.838769562329297</v>
      </c>
      <c r="J55" s="144">
        <v>7.962874134024517</v>
      </c>
      <c r="K55" s="144">
        <v>9.7983945510782124</v>
      </c>
      <c r="L55" s="144">
        <v>7.3853876493943966</v>
      </c>
      <c r="M55" s="144">
        <v>48.047009248946374</v>
      </c>
      <c r="N55" s="144">
        <v>16.447129194909184</v>
      </c>
      <c r="O55" s="144" t="s">
        <v>166</v>
      </c>
      <c r="P55" s="144">
        <f t="shared" ref="P55:P61" si="10">P37/O37*100-100</f>
        <v>8.7812559668837906</v>
      </c>
      <c r="Q55" s="231">
        <f t="shared" si="9"/>
        <v>33.625481257607532</v>
      </c>
      <c r="R55" s="36"/>
      <c r="S55" s="36"/>
      <c r="T55" s="36"/>
    </row>
    <row r="56" spans="1:20" x14ac:dyDescent="0.2">
      <c r="B56" s="375" t="s">
        <v>109</v>
      </c>
      <c r="C56" s="142" t="s">
        <v>110</v>
      </c>
      <c r="D56" s="141" t="s">
        <v>166</v>
      </c>
      <c r="E56" s="144">
        <v>21.491417993247619</v>
      </c>
      <c r="F56" s="144">
        <v>7.1282053607048228</v>
      </c>
      <c r="G56" s="144">
        <v>27.812564452902439</v>
      </c>
      <c r="H56" s="144">
        <v>30.95646770514799</v>
      </c>
      <c r="I56" s="144">
        <v>70.759131029529613</v>
      </c>
      <c r="J56" s="144">
        <v>96.716834765044084</v>
      </c>
      <c r="K56" s="144">
        <v>4.2961039053819015</v>
      </c>
      <c r="L56" s="144">
        <v>-26.450458784144391</v>
      </c>
      <c r="M56" s="144">
        <v>-15.970028558732331</v>
      </c>
      <c r="N56" s="144">
        <v>-2.5136341911756936</v>
      </c>
      <c r="O56" s="144" t="s">
        <v>166</v>
      </c>
      <c r="P56" s="144">
        <f t="shared" si="10"/>
        <v>-16.917321850969032</v>
      </c>
      <c r="Q56" s="231">
        <f t="shared" si="9"/>
        <v>29.206157656151305</v>
      </c>
      <c r="R56" s="36"/>
      <c r="S56" s="36"/>
      <c r="T56" s="36"/>
    </row>
    <row r="57" spans="1:20" x14ac:dyDescent="0.2">
      <c r="B57" s="375" t="s">
        <v>111</v>
      </c>
      <c r="C57" s="142" t="s">
        <v>112</v>
      </c>
      <c r="D57" s="141" t="s">
        <v>166</v>
      </c>
      <c r="E57" s="144">
        <v>19.288862543326474</v>
      </c>
      <c r="F57" s="144">
        <v>-3.5397851682639634</v>
      </c>
      <c r="G57" s="144">
        <v>34.600246463836612</v>
      </c>
      <c r="H57" s="144">
        <v>50.400173448101768</v>
      </c>
      <c r="I57" s="144">
        <v>123.92112055006091</v>
      </c>
      <c r="J57" s="144">
        <v>65.10359156381503</v>
      </c>
      <c r="K57" s="144">
        <v>10.449888845532012</v>
      </c>
      <c r="L57" s="144">
        <v>-24.292950362362653</v>
      </c>
      <c r="M57" s="144">
        <v>61.478688351454267</v>
      </c>
      <c r="N57" s="144">
        <v>11.511948339957808</v>
      </c>
      <c r="O57" s="144" t="s">
        <v>166</v>
      </c>
      <c r="P57" s="144">
        <f t="shared" si="10"/>
        <v>-0.8165857428737695</v>
      </c>
      <c r="Q57" s="231">
        <f t="shared" si="9"/>
        <v>16.482358233513651</v>
      </c>
      <c r="R57" s="36"/>
      <c r="S57" s="36"/>
      <c r="T57" s="36"/>
    </row>
    <row r="58" spans="1:20" x14ac:dyDescent="0.2">
      <c r="B58" s="375">
        <v>76</v>
      </c>
      <c r="C58" s="142" t="s">
        <v>1259</v>
      </c>
      <c r="D58" s="141" t="s">
        <v>166</v>
      </c>
      <c r="E58" s="144">
        <v>29.866114401062376</v>
      </c>
      <c r="F58" s="144">
        <v>20.414516593342206</v>
      </c>
      <c r="G58" s="144">
        <v>43.204094248681784</v>
      </c>
      <c r="H58" s="144">
        <v>32.566308993075019</v>
      </c>
      <c r="I58" s="144">
        <v>23.102948564047871</v>
      </c>
      <c r="J58" s="144">
        <v>17.20745665581174</v>
      </c>
      <c r="K58" s="144">
        <v>19.689312652543904</v>
      </c>
      <c r="L58" s="144">
        <v>-12.04583049495646</v>
      </c>
      <c r="M58" s="144">
        <v>31.889434350515415</v>
      </c>
      <c r="N58" s="144">
        <v>11.520837629733203</v>
      </c>
      <c r="O58" s="144" t="s">
        <v>166</v>
      </c>
      <c r="P58" s="144">
        <f t="shared" si="10"/>
        <v>-7.8574778248510029</v>
      </c>
      <c r="Q58" s="231">
        <f t="shared" si="9"/>
        <v>60.572081920600851</v>
      </c>
      <c r="R58" s="36"/>
      <c r="S58" s="36"/>
      <c r="T58" s="36"/>
    </row>
    <row r="59" spans="1:20" x14ac:dyDescent="0.2">
      <c r="B59" s="141"/>
      <c r="C59" s="142" t="s">
        <v>105</v>
      </c>
      <c r="D59" s="141" t="s">
        <v>166</v>
      </c>
      <c r="E59" s="144">
        <v>63.540193849681025</v>
      </c>
      <c r="F59" s="144">
        <v>64.278585350301967</v>
      </c>
      <c r="G59" s="144">
        <v>51.848078267661649</v>
      </c>
      <c r="H59" s="144">
        <v>19.824534422246682</v>
      </c>
      <c r="I59" s="144">
        <v>42.789285749505183</v>
      </c>
      <c r="J59" s="144">
        <v>23.833262094170095</v>
      </c>
      <c r="K59" s="144">
        <v>15.286597852737074</v>
      </c>
      <c r="L59" s="144">
        <v>-2.7312295357101681</v>
      </c>
      <c r="M59" s="144">
        <v>40.531209597982262</v>
      </c>
      <c r="N59" s="144">
        <v>9.6521311595965305</v>
      </c>
      <c r="O59" s="144" t="s">
        <v>166</v>
      </c>
      <c r="P59" s="144">
        <f t="shared" si="10"/>
        <v>8.6614657822380963</v>
      </c>
      <c r="Q59" s="231">
        <f t="shared" si="9"/>
        <v>31.045935601238085</v>
      </c>
      <c r="R59" s="36"/>
      <c r="S59" s="36"/>
      <c r="T59" s="36"/>
    </row>
    <row r="60" spans="1:20" x14ac:dyDescent="0.2">
      <c r="B60" s="141"/>
      <c r="C60" s="142" t="s">
        <v>92</v>
      </c>
      <c r="D60" s="141" t="s">
        <v>166</v>
      </c>
      <c r="E60" s="144">
        <v>39.977810077558637</v>
      </c>
      <c r="F60" s="144">
        <v>15.25661794953295</v>
      </c>
      <c r="G60" s="144">
        <v>56.485645516242933</v>
      </c>
      <c r="H60" s="144">
        <v>34.00304572690164</v>
      </c>
      <c r="I60" s="144">
        <v>24.216234778962942</v>
      </c>
      <c r="J60" s="144">
        <v>14.54147824665657</v>
      </c>
      <c r="K60" s="144">
        <v>21.516825708467753</v>
      </c>
      <c r="L60" s="144">
        <v>-18.438365042994906</v>
      </c>
      <c r="M60" s="144">
        <v>38.852617796167152</v>
      </c>
      <c r="N60" s="144">
        <v>35.227006827830479</v>
      </c>
      <c r="O60" s="144" t="s">
        <v>166</v>
      </c>
      <c r="P60" s="144">
        <f t="shared" si="10"/>
        <v>20.574635938974552</v>
      </c>
      <c r="Q60" s="231">
        <f t="shared" si="9"/>
        <v>24.514383680946978</v>
      </c>
      <c r="R60" s="36"/>
      <c r="S60" s="36"/>
      <c r="T60" s="36"/>
    </row>
    <row r="61" spans="1:20" x14ac:dyDescent="0.2">
      <c r="B61" s="223"/>
      <c r="C61" s="225" t="s">
        <v>115</v>
      </c>
      <c r="D61" s="223" t="s">
        <v>166</v>
      </c>
      <c r="E61" s="226">
        <v>55.809391394484585</v>
      </c>
      <c r="F61" s="226">
        <v>49.828791505357458</v>
      </c>
      <c r="G61" s="226">
        <v>52.899632630528146</v>
      </c>
      <c r="H61" s="226">
        <v>23.114870101888197</v>
      </c>
      <c r="I61" s="226">
        <v>38.09794496319256</v>
      </c>
      <c r="J61" s="226">
        <v>21.722185577872871</v>
      </c>
      <c r="K61" s="226">
        <v>16.618590564579399</v>
      </c>
      <c r="L61" s="226">
        <v>-6.2303874051815225</v>
      </c>
      <c r="M61" s="226">
        <v>40.20594601242982</v>
      </c>
      <c r="N61" s="226">
        <v>14.559983844603675</v>
      </c>
      <c r="O61" s="226" t="s">
        <v>166</v>
      </c>
      <c r="P61" s="226">
        <f t="shared" si="10"/>
        <v>11.349327239176716</v>
      </c>
      <c r="Q61" s="231">
        <f t="shared" si="9"/>
        <v>29.213892756899213</v>
      </c>
      <c r="R61" s="36"/>
      <c r="S61" s="36"/>
      <c r="T61" s="36"/>
    </row>
    <row r="62" spans="1:20" x14ac:dyDescent="0.2">
      <c r="B62" s="227"/>
      <c r="C62" s="227"/>
      <c r="D62" s="227"/>
      <c r="E62" s="227"/>
      <c r="F62" s="227"/>
      <c r="G62" s="227"/>
      <c r="H62" s="227"/>
      <c r="I62" s="227"/>
      <c r="J62" s="227"/>
      <c r="K62" s="227"/>
      <c r="L62" s="227"/>
      <c r="M62" s="227"/>
      <c r="N62" s="227"/>
      <c r="O62" s="227"/>
      <c r="P62" s="227"/>
      <c r="Q62" s="227"/>
      <c r="R62" s="227"/>
    </row>
    <row r="63" spans="1:20" x14ac:dyDescent="0.2">
      <c r="A63" s="35" t="s">
        <v>675</v>
      </c>
      <c r="B63" s="227"/>
      <c r="C63" s="227"/>
      <c r="D63" s="227"/>
      <c r="E63" s="227"/>
      <c r="F63" s="227"/>
      <c r="G63" s="227"/>
      <c r="H63" s="227"/>
      <c r="I63" s="227"/>
      <c r="J63" s="227"/>
      <c r="K63" s="227"/>
      <c r="L63" s="227"/>
      <c r="M63" s="227"/>
      <c r="N63" s="227"/>
      <c r="O63" s="227"/>
      <c r="P63" s="227"/>
      <c r="Q63" s="227"/>
      <c r="R63" s="227"/>
    </row>
    <row r="64" spans="1:20" x14ac:dyDescent="0.2">
      <c r="B64" s="227"/>
      <c r="C64" s="227"/>
      <c r="D64" s="227"/>
      <c r="E64" s="227"/>
      <c r="F64" s="227"/>
      <c r="G64" s="227"/>
      <c r="H64" s="227"/>
      <c r="I64" s="227"/>
      <c r="J64" s="227"/>
      <c r="K64" s="227"/>
      <c r="L64" s="227"/>
      <c r="M64" s="227"/>
      <c r="N64" s="227"/>
      <c r="O64" s="227"/>
      <c r="P64" s="227"/>
      <c r="Q64" s="227"/>
      <c r="R64" s="227"/>
    </row>
    <row r="65" spans="1:18" x14ac:dyDescent="0.2">
      <c r="B65" s="687" t="s">
        <v>116</v>
      </c>
      <c r="C65" s="688"/>
      <c r="D65" s="688"/>
      <c r="E65" s="688"/>
      <c r="F65" s="688"/>
      <c r="G65" s="688"/>
      <c r="H65" s="688"/>
      <c r="I65" s="688"/>
      <c r="J65" s="688"/>
      <c r="K65" s="688"/>
      <c r="L65" s="688"/>
      <c r="M65" s="688"/>
      <c r="N65" s="688"/>
      <c r="O65" s="688"/>
      <c r="P65" s="689"/>
      <c r="Q65" s="227"/>
      <c r="R65" s="227"/>
    </row>
    <row r="66" spans="1:18" x14ac:dyDescent="0.2">
      <c r="B66" s="228"/>
      <c r="C66" s="228"/>
      <c r="D66" s="228">
        <v>2001</v>
      </c>
      <c r="E66" s="228">
        <v>2002</v>
      </c>
      <c r="F66" s="228">
        <v>2003</v>
      </c>
      <c r="G66" s="228">
        <v>2004</v>
      </c>
      <c r="H66" s="228">
        <v>2005</v>
      </c>
      <c r="I66" s="228">
        <v>2006</v>
      </c>
      <c r="J66" s="228">
        <v>2007</v>
      </c>
      <c r="K66" s="228">
        <v>2008</v>
      </c>
      <c r="L66" s="228">
        <v>2009</v>
      </c>
      <c r="M66" s="228">
        <v>2010</v>
      </c>
      <c r="N66" s="228">
        <v>2011</v>
      </c>
      <c r="O66" s="228" t="s">
        <v>669</v>
      </c>
      <c r="P66" s="228" t="s">
        <v>668</v>
      </c>
      <c r="Q66" s="227"/>
      <c r="R66" s="227"/>
    </row>
    <row r="67" spans="1:18" x14ac:dyDescent="0.2">
      <c r="B67" s="228"/>
      <c r="C67" s="228"/>
      <c r="D67" s="687" t="s">
        <v>94</v>
      </c>
      <c r="E67" s="688"/>
      <c r="F67" s="688"/>
      <c r="G67" s="688"/>
      <c r="H67" s="688"/>
      <c r="I67" s="688"/>
      <c r="J67" s="688"/>
      <c r="K67" s="688"/>
      <c r="L67" s="688"/>
      <c r="M67" s="688"/>
      <c r="N67" s="688"/>
      <c r="O67" s="688"/>
      <c r="P67" s="689"/>
      <c r="Q67" s="227"/>
      <c r="R67" s="227"/>
    </row>
    <row r="68" spans="1:18" x14ac:dyDescent="0.2">
      <c r="A68" s="35">
        <v>1</v>
      </c>
      <c r="B68" s="228" t="s">
        <v>99</v>
      </c>
      <c r="C68" s="228" t="s">
        <v>100</v>
      </c>
      <c r="D68" s="229">
        <v>41793.249761999999</v>
      </c>
      <c r="E68" s="229">
        <v>40950.119982999997</v>
      </c>
      <c r="F68" s="229">
        <v>39477.926524000002</v>
      </c>
      <c r="G68" s="229">
        <v>44003.943934000003</v>
      </c>
      <c r="H68" s="229">
        <v>47979.067705000001</v>
      </c>
      <c r="I68" s="229">
        <v>56023.830317</v>
      </c>
      <c r="J68" s="229">
        <v>63005.794268999998</v>
      </c>
      <c r="K68" s="229">
        <v>65053.679988999997</v>
      </c>
      <c r="L68" s="229">
        <v>51228.222760999997</v>
      </c>
      <c r="M68" s="229">
        <v>60076.135119999999</v>
      </c>
      <c r="N68" s="229">
        <v>60092.002342</v>
      </c>
      <c r="O68" s="229">
        <v>35081.112088000002</v>
      </c>
      <c r="P68" s="229">
        <v>604765.08479400002</v>
      </c>
      <c r="Q68" s="232"/>
      <c r="R68" s="227"/>
    </row>
    <row r="69" spans="1:18" x14ac:dyDescent="0.2">
      <c r="A69" s="35">
        <v>2</v>
      </c>
      <c r="B69" s="228" t="s">
        <v>670</v>
      </c>
      <c r="C69" s="228" t="s">
        <v>671</v>
      </c>
      <c r="D69" s="229">
        <v>9558.1760130000002</v>
      </c>
      <c r="E69" s="229">
        <v>11112.598902</v>
      </c>
      <c r="F69" s="229">
        <v>14526.581258</v>
      </c>
      <c r="G69" s="229">
        <v>18845.582532</v>
      </c>
      <c r="H69" s="229">
        <v>25794.554521999999</v>
      </c>
      <c r="I69" s="229">
        <v>31916.237810999999</v>
      </c>
      <c r="J69" s="229">
        <v>34528.171122</v>
      </c>
      <c r="K69" s="229">
        <v>41371.598299999998</v>
      </c>
      <c r="L69" s="229">
        <v>26039.155415000001</v>
      </c>
      <c r="M69" s="229">
        <v>34637.900532</v>
      </c>
      <c r="N69" s="229">
        <v>45702.386697000002</v>
      </c>
      <c r="O69" s="229">
        <v>23437.459031999999</v>
      </c>
      <c r="P69" s="229">
        <v>317470.40213599999</v>
      </c>
      <c r="Q69" s="232"/>
      <c r="R69" s="227"/>
    </row>
    <row r="70" spans="1:18" x14ac:dyDescent="0.2">
      <c r="A70" s="35">
        <v>3</v>
      </c>
      <c r="B70" s="228" t="s">
        <v>101</v>
      </c>
      <c r="C70" s="228" t="s">
        <v>102</v>
      </c>
      <c r="D70" s="229">
        <v>25103.756743000002</v>
      </c>
      <c r="E70" s="229">
        <v>25278.426787</v>
      </c>
      <c r="F70" s="229">
        <v>24801.395628999999</v>
      </c>
      <c r="G70" s="229">
        <v>26093.799663000002</v>
      </c>
      <c r="H70" s="229">
        <v>28201.412141000001</v>
      </c>
      <c r="I70" s="229">
        <v>34073.893120000001</v>
      </c>
      <c r="J70" s="229">
        <v>33597.020311</v>
      </c>
      <c r="K70" s="229">
        <v>32836.258912999998</v>
      </c>
      <c r="L70" s="229">
        <v>27183.346414</v>
      </c>
      <c r="M70" s="229">
        <v>41057.856767999998</v>
      </c>
      <c r="N70" s="229">
        <v>46996.477703999997</v>
      </c>
      <c r="O70" s="229">
        <v>30215.715828</v>
      </c>
      <c r="P70" s="229">
        <v>375439.36002099997</v>
      </c>
      <c r="Q70" s="232"/>
      <c r="R70" s="227"/>
    </row>
    <row r="71" spans="1:18" x14ac:dyDescent="0.2">
      <c r="A71" s="35">
        <v>4</v>
      </c>
      <c r="B71" s="228" t="s">
        <v>103</v>
      </c>
      <c r="C71" s="228" t="s">
        <v>104</v>
      </c>
      <c r="D71" s="229">
        <v>20800.132457</v>
      </c>
      <c r="E71" s="229">
        <v>21044.940374000002</v>
      </c>
      <c r="F71" s="229">
        <v>23031.158403000001</v>
      </c>
      <c r="G71" s="229">
        <v>26137.298981</v>
      </c>
      <c r="H71" s="229">
        <v>25447.126693999999</v>
      </c>
      <c r="I71" s="229">
        <v>27945.271169</v>
      </c>
      <c r="J71" s="229">
        <v>28933.064719000002</v>
      </c>
      <c r="K71" s="229">
        <v>29090.432643</v>
      </c>
      <c r="L71" s="229">
        <v>25218.081147000001</v>
      </c>
      <c r="M71" s="229">
        <v>36439.326276</v>
      </c>
      <c r="N71" s="229">
        <v>42328.280916999996</v>
      </c>
      <c r="O71" s="229">
        <v>27700.680238000001</v>
      </c>
      <c r="P71" s="229">
        <v>334115.79401800002</v>
      </c>
      <c r="Q71" s="232"/>
      <c r="R71" s="227"/>
    </row>
    <row r="72" spans="1:18" x14ac:dyDescent="0.2">
      <c r="A72" s="35">
        <v>5</v>
      </c>
      <c r="B72" s="228" t="s">
        <v>111</v>
      </c>
      <c r="C72" s="228" t="s">
        <v>112</v>
      </c>
      <c r="D72" s="229">
        <v>4764.7034119999998</v>
      </c>
      <c r="E72" s="229">
        <v>4962.230579</v>
      </c>
      <c r="F72" s="229">
        <v>5151.260311</v>
      </c>
      <c r="G72" s="229">
        <v>5573.2481369999996</v>
      </c>
      <c r="H72" s="229">
        <v>6970.6398209999998</v>
      </c>
      <c r="I72" s="229">
        <v>7876.1228060000003</v>
      </c>
      <c r="J72" s="229">
        <v>7840.216101</v>
      </c>
      <c r="K72" s="229">
        <v>8370.0589409999993</v>
      </c>
      <c r="L72" s="229">
        <v>7825.5909099999999</v>
      </c>
      <c r="M72" s="229">
        <v>9287.7726359999997</v>
      </c>
      <c r="N72" s="229">
        <v>9921.282878</v>
      </c>
      <c r="O72" s="229">
        <v>6023.6891889999997</v>
      </c>
      <c r="P72" s="229">
        <v>84566.815720999992</v>
      </c>
      <c r="Q72" s="232"/>
      <c r="R72" s="227"/>
    </row>
    <row r="73" spans="1:18" x14ac:dyDescent="0.2">
      <c r="B73" s="228"/>
      <c r="C73" s="228" t="s">
        <v>105</v>
      </c>
      <c r="D73" s="229">
        <v>102020.018387</v>
      </c>
      <c r="E73" s="229">
        <v>103348.31662499999</v>
      </c>
      <c r="F73" s="229">
        <v>106988.32212500002</v>
      </c>
      <c r="G73" s="229">
        <v>120653.87324700001</v>
      </c>
      <c r="H73" s="229">
        <v>134392.80088299999</v>
      </c>
      <c r="I73" s="229">
        <v>157835.35522299999</v>
      </c>
      <c r="J73" s="229">
        <v>167904.26652199999</v>
      </c>
      <c r="K73" s="229">
        <v>176722.02878599998</v>
      </c>
      <c r="L73" s="229">
        <v>137494.39664700002</v>
      </c>
      <c r="M73" s="229">
        <v>181498.99133200001</v>
      </c>
      <c r="N73" s="229">
        <v>205040.43053799999</v>
      </c>
      <c r="O73" s="229">
        <v>122458.65637499999</v>
      </c>
      <c r="P73" s="229">
        <v>1716357.4566899999</v>
      </c>
      <c r="Q73" s="232"/>
      <c r="R73" s="227"/>
    </row>
    <row r="74" spans="1:18" x14ac:dyDescent="0.2">
      <c r="B74" s="228"/>
      <c r="C74" s="228" t="s">
        <v>92</v>
      </c>
      <c r="D74" s="229">
        <v>38276.444078999994</v>
      </c>
      <c r="E74" s="229">
        <v>39290.263107000021</v>
      </c>
      <c r="F74" s="229">
        <v>39346.930127999993</v>
      </c>
      <c r="G74" s="229">
        <v>44792.438886999997</v>
      </c>
      <c r="H74" s="229">
        <v>49169.975890000002</v>
      </c>
      <c r="I74" s="229">
        <v>54036.052724000008</v>
      </c>
      <c r="J74" s="229">
        <v>55297.250954000017</v>
      </c>
      <c r="K74" s="229">
        <v>56800.704965000012</v>
      </c>
      <c r="L74" s="229">
        <v>47384.528509999975</v>
      </c>
      <c r="M74" s="229">
        <v>57023.046915999992</v>
      </c>
      <c r="N74" s="229">
        <v>69671.92123300003</v>
      </c>
      <c r="O74" s="229">
        <v>43965.232703000016</v>
      </c>
      <c r="P74" s="229">
        <v>595054.7900960003</v>
      </c>
      <c r="Q74" s="232"/>
      <c r="R74" s="227"/>
    </row>
    <row r="75" spans="1:18" x14ac:dyDescent="0.2">
      <c r="B75" s="228"/>
      <c r="C75" s="228" t="s">
        <v>672</v>
      </c>
      <c r="D75" s="229">
        <v>140296.462466</v>
      </c>
      <c r="E75" s="229">
        <v>142638.57973200001</v>
      </c>
      <c r="F75" s="229">
        <v>146335.25225300001</v>
      </c>
      <c r="G75" s="229">
        <v>165446.31213400001</v>
      </c>
      <c r="H75" s="229">
        <v>183562.77677299999</v>
      </c>
      <c r="I75" s="229">
        <v>211871.407947</v>
      </c>
      <c r="J75" s="229">
        <v>223201.51747600001</v>
      </c>
      <c r="K75" s="229">
        <v>233522.73375099999</v>
      </c>
      <c r="L75" s="229">
        <v>184878.92515699999</v>
      </c>
      <c r="M75" s="229">
        <v>238522.038248</v>
      </c>
      <c r="N75" s="229">
        <v>274712.35177100002</v>
      </c>
      <c r="O75" s="229">
        <v>166423.88907800001</v>
      </c>
      <c r="P75" s="229">
        <v>2311412.2467860002</v>
      </c>
      <c r="Q75" s="232"/>
      <c r="R75" s="227"/>
    </row>
    <row r="76" spans="1:18" x14ac:dyDescent="0.2">
      <c r="B76" s="228"/>
      <c r="C76" s="228"/>
      <c r="D76" s="687" t="s">
        <v>107</v>
      </c>
      <c r="E76" s="688"/>
      <c r="F76" s="688"/>
      <c r="G76" s="688"/>
      <c r="H76" s="688"/>
      <c r="I76" s="688"/>
      <c r="J76" s="688"/>
      <c r="K76" s="688"/>
      <c r="L76" s="688"/>
      <c r="M76" s="688"/>
      <c r="N76" s="688"/>
      <c r="O76" s="688"/>
      <c r="P76" s="689"/>
      <c r="Q76" s="227"/>
      <c r="R76" s="227"/>
    </row>
    <row r="77" spans="1:18" x14ac:dyDescent="0.2">
      <c r="A77" s="35">
        <v>1</v>
      </c>
      <c r="B77" s="228" t="s">
        <v>99</v>
      </c>
      <c r="C77" s="228" t="s">
        <v>100</v>
      </c>
      <c r="D77" s="230">
        <v>29.789239890584085</v>
      </c>
      <c r="E77" s="230">
        <v>28.709007100281099</v>
      </c>
      <c r="F77" s="230">
        <v>26.97772813877161</v>
      </c>
      <c r="G77" s="230">
        <v>26.597113810768942</v>
      </c>
      <c r="H77" s="230">
        <v>26.137688995810166</v>
      </c>
      <c r="I77" s="230">
        <v>26.442374107890227</v>
      </c>
      <c r="J77" s="230">
        <v>28.228210534354798</v>
      </c>
      <c r="K77" s="230">
        <v>27.857536156786029</v>
      </c>
      <c r="L77" s="230">
        <v>27.709065658780073</v>
      </c>
      <c r="M77" s="230">
        <v>25.18682783413777</v>
      </c>
      <c r="N77" s="230">
        <v>21.874517820040591</v>
      </c>
      <c r="O77" s="230">
        <v>21.079372848664825</v>
      </c>
      <c r="P77" s="230">
        <v>26.164310829230956</v>
      </c>
      <c r="Q77" s="227"/>
      <c r="R77" s="227"/>
    </row>
    <row r="78" spans="1:18" x14ac:dyDescent="0.2">
      <c r="A78" s="35">
        <v>2</v>
      </c>
      <c r="B78" s="228" t="s">
        <v>670</v>
      </c>
      <c r="C78" s="228" t="s">
        <v>671</v>
      </c>
      <c r="D78" s="230">
        <v>6.8128417816068358</v>
      </c>
      <c r="E78" s="230">
        <v>7.7907386086423305</v>
      </c>
      <c r="F78" s="230">
        <v>9.9269185205523112</v>
      </c>
      <c r="G78" s="230">
        <v>11.390754069354166</v>
      </c>
      <c r="H78" s="230">
        <v>14.052170584616089</v>
      </c>
      <c r="I78" s="230">
        <v>15.063966450340436</v>
      </c>
      <c r="J78" s="230">
        <v>15.469505544787651</v>
      </c>
      <c r="K78" s="230">
        <v>17.716304376649511</v>
      </c>
      <c r="L78" s="230">
        <v>14.084436824201262</v>
      </c>
      <c r="M78" s="230">
        <v>14.521886860611898</v>
      </c>
      <c r="N78" s="230">
        <v>16.636451328951335</v>
      </c>
      <c r="O78" s="230">
        <v>14.082989624773919</v>
      </c>
      <c r="P78" s="230">
        <v>13.734910446089399</v>
      </c>
      <c r="Q78" s="227"/>
      <c r="R78" s="227"/>
    </row>
    <row r="79" spans="1:18" x14ac:dyDescent="0.2">
      <c r="A79" s="35">
        <v>3</v>
      </c>
      <c r="B79" s="228" t="s">
        <v>101</v>
      </c>
      <c r="C79" s="228" t="s">
        <v>102</v>
      </c>
      <c r="D79" s="230">
        <v>17.89336402482974</v>
      </c>
      <c r="E79" s="230">
        <v>17.722012399797439</v>
      </c>
      <c r="F79" s="230">
        <v>16.948339683810907</v>
      </c>
      <c r="G79" s="230">
        <v>15.771762650028631</v>
      </c>
      <c r="H79" s="230">
        <v>15.363361045619195</v>
      </c>
      <c r="I79" s="230">
        <v>16.082346103313593</v>
      </c>
      <c r="J79" s="230">
        <v>15.052326118084103</v>
      </c>
      <c r="K79" s="230">
        <v>14.061268633490972</v>
      </c>
      <c r="L79" s="230">
        <v>14.703323480983993</v>
      </c>
      <c r="M79" s="230">
        <v>17.213443700875413</v>
      </c>
      <c r="N79" s="230">
        <v>17.107522614482303</v>
      </c>
      <c r="O79" s="230">
        <v>18.155876536353755</v>
      </c>
      <c r="P79" s="230">
        <v>16.242855879259331</v>
      </c>
      <c r="Q79" s="227"/>
      <c r="R79" s="227"/>
    </row>
    <row r="80" spans="1:18" x14ac:dyDescent="0.2">
      <c r="A80" s="35">
        <v>4</v>
      </c>
      <c r="B80" s="228" t="s">
        <v>103</v>
      </c>
      <c r="C80" s="228" t="s">
        <v>104</v>
      </c>
      <c r="D80" s="230">
        <v>14.825842427809457</v>
      </c>
      <c r="E80" s="230">
        <v>14.754031071776517</v>
      </c>
      <c r="F80" s="230">
        <v>15.738626235584899</v>
      </c>
      <c r="G80" s="230">
        <v>15.798054754965227</v>
      </c>
      <c r="H80" s="230">
        <v>13.86290136887</v>
      </c>
      <c r="I80" s="230">
        <v>13.189732130345099</v>
      </c>
      <c r="J80" s="230">
        <v>12.962754485802751</v>
      </c>
      <c r="K80" s="230">
        <v>12.457216552636998</v>
      </c>
      <c r="L80" s="230">
        <v>13.640322240939412</v>
      </c>
      <c r="M80" s="230">
        <v>15.277131850647995</v>
      </c>
      <c r="N80" s="230">
        <v>15.408219049533242</v>
      </c>
      <c r="O80" s="230">
        <v>16.644653836335461</v>
      </c>
      <c r="P80" s="230">
        <v>14.455049915158375</v>
      </c>
      <c r="Q80" s="227"/>
      <c r="R80" s="227"/>
    </row>
    <row r="81" spans="1:18" x14ac:dyDescent="0.2">
      <c r="A81" s="35">
        <v>5</v>
      </c>
      <c r="B81" s="228" t="s">
        <v>111</v>
      </c>
      <c r="C81" s="228" t="s">
        <v>112</v>
      </c>
      <c r="D81" s="230">
        <v>3.3961678920840197</v>
      </c>
      <c r="E81" s="230">
        <v>3.478883895453396</v>
      </c>
      <c r="F81" s="230">
        <v>3.520177285849039</v>
      </c>
      <c r="G81" s="230">
        <v>3.3686143046126382</v>
      </c>
      <c r="H81" s="230">
        <v>3.7974146739020687</v>
      </c>
      <c r="I81" s="230">
        <v>3.7174071208184096</v>
      </c>
      <c r="J81" s="230">
        <v>3.5126177409806489</v>
      </c>
      <c r="K81" s="230">
        <v>3.5842587171511981</v>
      </c>
      <c r="L81" s="230">
        <v>4.2328193456092809</v>
      </c>
      <c r="M81" s="230">
        <v>3.8938844830527426</v>
      </c>
      <c r="N81" s="230">
        <v>3.6115168517323797</v>
      </c>
      <c r="O81" s="230">
        <v>3.6194858937449781</v>
      </c>
      <c r="P81" s="230">
        <v>3.6586643442159423</v>
      </c>
      <c r="Q81" s="227"/>
      <c r="R81" s="227"/>
    </row>
    <row r="82" spans="1:18" x14ac:dyDescent="0.2">
      <c r="B82" s="228"/>
      <c r="C82" s="228" t="s">
        <v>105</v>
      </c>
      <c r="D82" s="230">
        <v>72.717456016914142</v>
      </c>
      <c r="E82" s="230">
        <v>72.454673075950765</v>
      </c>
      <c r="F82" s="230">
        <v>73.111789864568777</v>
      </c>
      <c r="G82" s="230">
        <v>72.926299589729609</v>
      </c>
      <c r="H82" s="230">
        <v>73.213536668817511</v>
      </c>
      <c r="I82" s="230">
        <v>74.495825912707758</v>
      </c>
      <c r="J82" s="230">
        <v>75.225414424009955</v>
      </c>
      <c r="K82" s="230">
        <v>75.676584436714705</v>
      </c>
      <c r="L82" s="230">
        <v>74.369967550514033</v>
      </c>
      <c r="M82" s="230">
        <v>76.093174729325824</v>
      </c>
      <c r="N82" s="230">
        <v>74.638227664739858</v>
      </c>
      <c r="O82" s="230">
        <v>73.582378739872937</v>
      </c>
      <c r="P82" s="230">
        <v>74.255791413954</v>
      </c>
      <c r="Q82" s="227"/>
      <c r="R82" s="227"/>
    </row>
    <row r="83" spans="1:18" x14ac:dyDescent="0.2">
      <c r="B83" s="228"/>
      <c r="C83" s="228" t="s">
        <v>92</v>
      </c>
      <c r="D83" s="230">
        <v>27.282543983085862</v>
      </c>
      <c r="E83" s="230">
        <v>27.545326924049224</v>
      </c>
      <c r="F83" s="230">
        <v>26.888210135431219</v>
      </c>
      <c r="G83" s="230">
        <v>27.073700410270398</v>
      </c>
      <c r="H83" s="230">
        <v>26.786463331182485</v>
      </c>
      <c r="I83" s="230">
        <v>25.504174087292242</v>
      </c>
      <c r="J83" s="230">
        <v>24.774585575990056</v>
      </c>
      <c r="K83" s="230">
        <v>24.323415563285295</v>
      </c>
      <c r="L83" s="230">
        <v>25.630032449485967</v>
      </c>
      <c r="M83" s="230">
        <v>23.90682527067418</v>
      </c>
      <c r="N83" s="230">
        <v>25.361772335260152</v>
      </c>
      <c r="O83" s="230">
        <v>26.417621260127067</v>
      </c>
      <c r="P83" s="230">
        <v>25.744208586046003</v>
      </c>
      <c r="Q83" s="227"/>
      <c r="R83" s="227"/>
    </row>
    <row r="84" spans="1:18" x14ac:dyDescent="0.2">
      <c r="B84" s="228"/>
      <c r="C84" s="228" t="s">
        <v>672</v>
      </c>
      <c r="D84" s="230">
        <v>100</v>
      </c>
      <c r="E84" s="230">
        <v>99.999999999999986</v>
      </c>
      <c r="F84" s="230">
        <v>100</v>
      </c>
      <c r="G84" s="230">
        <v>100</v>
      </c>
      <c r="H84" s="230">
        <v>100</v>
      </c>
      <c r="I84" s="230">
        <v>100</v>
      </c>
      <c r="J84" s="230">
        <v>100.00000000000001</v>
      </c>
      <c r="K84" s="230">
        <v>100</v>
      </c>
      <c r="L84" s="230">
        <v>100</v>
      </c>
      <c r="M84" s="230">
        <v>100</v>
      </c>
      <c r="N84" s="230">
        <v>100.00000000000001</v>
      </c>
      <c r="O84" s="230">
        <v>100</v>
      </c>
      <c r="P84" s="230">
        <v>100</v>
      </c>
      <c r="Q84" s="227"/>
      <c r="R84" s="227"/>
    </row>
    <row r="85" spans="1:18" x14ac:dyDescent="0.2">
      <c r="B85" s="228"/>
      <c r="C85" s="228"/>
      <c r="D85" s="687" t="s">
        <v>108</v>
      </c>
      <c r="E85" s="688"/>
      <c r="F85" s="688"/>
      <c r="G85" s="688"/>
      <c r="H85" s="688"/>
      <c r="I85" s="688"/>
      <c r="J85" s="688"/>
      <c r="K85" s="688"/>
      <c r="L85" s="688"/>
      <c r="M85" s="688"/>
      <c r="N85" s="688"/>
      <c r="O85" s="688"/>
      <c r="P85" s="689"/>
      <c r="Q85" s="227"/>
      <c r="R85" s="227"/>
    </row>
    <row r="86" spans="1:18" x14ac:dyDescent="0.2">
      <c r="A86" s="35">
        <v>1</v>
      </c>
      <c r="B86" s="228" t="s">
        <v>99</v>
      </c>
      <c r="C86" s="228" t="s">
        <v>100</v>
      </c>
      <c r="D86" s="228" t="s">
        <v>166</v>
      </c>
      <c r="E86" s="230">
        <v>-2.0173826725640467</v>
      </c>
      <c r="F86" s="230">
        <v>-3.5950894884097044</v>
      </c>
      <c r="G86" s="230">
        <v>11.464678640729717</v>
      </c>
      <c r="H86" s="230">
        <v>9.0335624846767129</v>
      </c>
      <c r="I86" s="230">
        <v>16.767234122728976</v>
      </c>
      <c r="J86" s="230">
        <v>12.46248946652506</v>
      </c>
      <c r="K86" s="230">
        <v>3.2503133144495502</v>
      </c>
      <c r="L86" s="230">
        <v>-21.252383001757565</v>
      </c>
      <c r="M86" s="230">
        <v>17.271558297618533</v>
      </c>
      <c r="N86" s="230">
        <v>2.6411855503531544E-2</v>
      </c>
      <c r="O86" s="230">
        <v>-41.620996603934394</v>
      </c>
      <c r="P86" s="230">
        <v>-1.57896491146996</v>
      </c>
      <c r="Q86" s="227"/>
      <c r="R86" s="227"/>
    </row>
    <row r="87" spans="1:18" x14ac:dyDescent="0.2">
      <c r="A87" s="35">
        <v>2</v>
      </c>
      <c r="B87" s="228" t="s">
        <v>670</v>
      </c>
      <c r="C87" s="228" t="s">
        <v>671</v>
      </c>
      <c r="D87" s="228" t="s">
        <v>166</v>
      </c>
      <c r="E87" s="230">
        <v>16.26275648079551</v>
      </c>
      <c r="F87" s="230">
        <v>30.721727528432307</v>
      </c>
      <c r="G87" s="230">
        <v>29.73171179985286</v>
      </c>
      <c r="H87" s="230">
        <v>36.873214071258182</v>
      </c>
      <c r="I87" s="230">
        <v>23.73246370189824</v>
      </c>
      <c r="J87" s="230">
        <v>8.1837130255364627</v>
      </c>
      <c r="K87" s="230">
        <v>19.819836833580894</v>
      </c>
      <c r="L87" s="230">
        <v>-37.060310732544252</v>
      </c>
      <c r="M87" s="230">
        <v>33.022365664159153</v>
      </c>
      <c r="N87" s="230">
        <v>31.943293314726589</v>
      </c>
      <c r="O87" s="230">
        <v>-48.717209918626672</v>
      </c>
      <c r="P87" s="230">
        <v>8.4956480891896788</v>
      </c>
      <c r="Q87" s="227"/>
      <c r="R87" s="227"/>
    </row>
    <row r="88" spans="1:18" x14ac:dyDescent="0.2">
      <c r="A88" s="35">
        <v>3</v>
      </c>
      <c r="B88" s="228" t="s">
        <v>101</v>
      </c>
      <c r="C88" s="228" t="s">
        <v>102</v>
      </c>
      <c r="D88" s="228" t="s">
        <v>166</v>
      </c>
      <c r="E88" s="230">
        <v>0.69579244966474607</v>
      </c>
      <c r="F88" s="230">
        <v>-1.8871077777883141</v>
      </c>
      <c r="G88" s="230">
        <v>5.2110133370430534</v>
      </c>
      <c r="H88" s="230">
        <v>8.077062387309244</v>
      </c>
      <c r="I88" s="230">
        <v>20.823357885906795</v>
      </c>
      <c r="J88" s="230">
        <v>-1.3995254587451158</v>
      </c>
      <c r="K88" s="230">
        <v>-2.26437163462059</v>
      </c>
      <c r="L88" s="230">
        <v>-17.215458417408168</v>
      </c>
      <c r="M88" s="230">
        <v>51.040479500545707</v>
      </c>
      <c r="N88" s="230">
        <v>14.464030525403579</v>
      </c>
      <c r="O88" s="230">
        <v>-35.706424599926436</v>
      </c>
      <c r="P88" s="230">
        <v>1.6992269625161205</v>
      </c>
      <c r="Q88" s="227"/>
      <c r="R88" s="227"/>
    </row>
    <row r="89" spans="1:18" x14ac:dyDescent="0.2">
      <c r="A89" s="35">
        <v>4</v>
      </c>
      <c r="B89" s="228" t="s">
        <v>103</v>
      </c>
      <c r="C89" s="228" t="s">
        <v>104</v>
      </c>
      <c r="D89" s="228" t="s">
        <v>166</v>
      </c>
      <c r="E89" s="230">
        <v>1.1769536444351592</v>
      </c>
      <c r="F89" s="230">
        <v>9.4379836374061448</v>
      </c>
      <c r="G89" s="230">
        <v>13.486688440280096</v>
      </c>
      <c r="H89" s="230">
        <v>-2.6405646868932728</v>
      </c>
      <c r="I89" s="230">
        <v>9.8170001864651422</v>
      </c>
      <c r="J89" s="230">
        <v>3.5347431199586015</v>
      </c>
      <c r="K89" s="230">
        <v>0.54390340438652762</v>
      </c>
      <c r="L89" s="230">
        <v>-13.311426280666883</v>
      </c>
      <c r="M89" s="230">
        <v>44.496823781276888</v>
      </c>
      <c r="N89" s="230">
        <v>16.16098661208957</v>
      </c>
      <c r="O89" s="230">
        <v>-34.557511815050397</v>
      </c>
      <c r="P89" s="230">
        <v>2.6387378893649283</v>
      </c>
      <c r="Q89" s="227"/>
      <c r="R89" s="227"/>
    </row>
    <row r="90" spans="1:18" x14ac:dyDescent="0.2">
      <c r="A90" s="35">
        <v>5</v>
      </c>
      <c r="B90" s="228" t="s">
        <v>111</v>
      </c>
      <c r="C90" s="228" t="s">
        <v>112</v>
      </c>
      <c r="D90" s="228" t="s">
        <v>166</v>
      </c>
      <c r="E90" s="230">
        <v>4.1456340493833075</v>
      </c>
      <c r="F90" s="230">
        <v>3.8093701812238976</v>
      </c>
      <c r="G90" s="230">
        <v>8.1919336341610798</v>
      </c>
      <c r="H90" s="230">
        <v>25.073200576211853</v>
      </c>
      <c r="I90" s="230">
        <v>12.989955129687091</v>
      </c>
      <c r="J90" s="230">
        <v>-0.45589315814942266</v>
      </c>
      <c r="K90" s="230">
        <v>6.7580132125748316</v>
      </c>
      <c r="L90" s="230">
        <v>-6.5049485892264212</v>
      </c>
      <c r="M90" s="230">
        <v>18.684617466158855</v>
      </c>
      <c r="N90" s="230">
        <v>6.8209060108176445</v>
      </c>
      <c r="O90" s="230">
        <v>-39.285178508948064</v>
      </c>
      <c r="P90" s="230">
        <v>2.1543750253065985</v>
      </c>
      <c r="Q90" s="227"/>
      <c r="R90" s="227"/>
    </row>
    <row r="91" spans="1:18" x14ac:dyDescent="0.2">
      <c r="B91" s="228"/>
      <c r="C91" s="228" t="s">
        <v>105</v>
      </c>
      <c r="D91" s="228" t="s">
        <v>166</v>
      </c>
      <c r="E91" s="230">
        <v>1.301997646149462</v>
      </c>
      <c r="F91" s="230">
        <v>3.5220752682482592</v>
      </c>
      <c r="G91" s="230">
        <v>12.772937130497116</v>
      </c>
      <c r="H91" s="230">
        <v>11.387058920084513</v>
      </c>
      <c r="I91" s="230">
        <v>17.443311089564002</v>
      </c>
      <c r="J91" s="230">
        <v>6.3793763347723909</v>
      </c>
      <c r="K91" s="230">
        <v>5.2516606317711556</v>
      </c>
      <c r="L91" s="230">
        <v>-22.197364079892001</v>
      </c>
      <c r="M91" s="230">
        <v>32.004645831478051</v>
      </c>
      <c r="N91" s="230">
        <v>12.970562003255276</v>
      </c>
      <c r="O91" s="230">
        <v>-40.275848985644409</v>
      </c>
      <c r="P91" s="230">
        <v>1.6738954222792923</v>
      </c>
      <c r="Q91" s="227"/>
      <c r="R91" s="227"/>
    </row>
    <row r="92" spans="1:18" x14ac:dyDescent="0.2">
      <c r="B92" s="228"/>
      <c r="C92" s="228" t="s">
        <v>92</v>
      </c>
      <c r="D92" s="228" t="s">
        <v>166</v>
      </c>
      <c r="E92" s="230">
        <v>2.6486761045711908</v>
      </c>
      <c r="F92" s="230">
        <v>0.14422662644342565</v>
      </c>
      <c r="G92" s="230">
        <v>13.839729659429976</v>
      </c>
      <c r="H92" s="230">
        <v>9.7729373791041496</v>
      </c>
      <c r="I92" s="230">
        <v>9.8964393329907061</v>
      </c>
      <c r="J92" s="230">
        <v>2.3339940029332493</v>
      </c>
      <c r="K92" s="230">
        <v>2.7188585057341621</v>
      </c>
      <c r="L92" s="230">
        <v>-16.577569698830647</v>
      </c>
      <c r="M92" s="230">
        <v>20.341066396737315</v>
      </c>
      <c r="N92" s="230">
        <v>22.182038668738542</v>
      </c>
      <c r="O92" s="230">
        <v>-36.896769997242544</v>
      </c>
      <c r="P92" s="230">
        <v>1.2676444958741317</v>
      </c>
      <c r="Q92" s="227"/>
      <c r="R92" s="227"/>
    </row>
    <row r="93" spans="1:18" x14ac:dyDescent="0.2">
      <c r="B93" s="228"/>
      <c r="C93" s="228" t="s">
        <v>672</v>
      </c>
      <c r="D93" s="228" t="s">
        <v>166</v>
      </c>
      <c r="E93" s="230">
        <v>1.669405788879113</v>
      </c>
      <c r="F93" s="230">
        <v>2.5916358168635609</v>
      </c>
      <c r="G93" s="230">
        <v>13.059778547385664</v>
      </c>
      <c r="H93" s="230">
        <v>10.950056489821851</v>
      </c>
      <c r="I93" s="230">
        <v>15.421771053838127</v>
      </c>
      <c r="J93" s="230">
        <v>5.3476349823635738</v>
      </c>
      <c r="K93" s="230">
        <v>4.6241694015856254</v>
      </c>
      <c r="L93" s="230">
        <v>-20.830438138784295</v>
      </c>
      <c r="M93" s="230">
        <v>29.015266637582428</v>
      </c>
      <c r="N93" s="230">
        <v>15.172733634521284</v>
      </c>
      <c r="O93" s="230">
        <v>-39.418854665577321</v>
      </c>
      <c r="P93" s="230">
        <v>1.5646629131463197</v>
      </c>
      <c r="Q93" s="227"/>
      <c r="R93" s="227"/>
    </row>
    <row r="94" spans="1:18" x14ac:dyDescent="0.2">
      <c r="B94" s="228"/>
      <c r="C94" s="228"/>
      <c r="D94" s="228"/>
      <c r="E94" s="228"/>
      <c r="F94" s="228"/>
      <c r="G94" s="228"/>
      <c r="H94" s="228"/>
      <c r="I94" s="228"/>
      <c r="J94" s="228"/>
      <c r="K94" s="228"/>
      <c r="L94" s="228"/>
      <c r="M94" s="228"/>
      <c r="N94" s="228"/>
      <c r="O94" s="228"/>
      <c r="P94" s="228"/>
      <c r="Q94" s="227"/>
      <c r="R94" s="227"/>
    </row>
    <row r="95" spans="1:18" x14ac:dyDescent="0.2">
      <c r="B95" s="228" t="s">
        <v>118</v>
      </c>
      <c r="C95" s="228"/>
      <c r="D95" s="228"/>
      <c r="E95" s="228"/>
      <c r="F95" s="228"/>
      <c r="G95" s="228"/>
      <c r="H95" s="228"/>
      <c r="I95" s="228"/>
      <c r="J95" s="228"/>
      <c r="K95" s="228"/>
      <c r="L95" s="228"/>
      <c r="M95" s="228"/>
      <c r="N95" s="228"/>
      <c r="O95" s="228"/>
      <c r="P95" s="228"/>
      <c r="Q95" s="227"/>
      <c r="R95" s="227"/>
    </row>
    <row r="96" spans="1:18" x14ac:dyDescent="0.2">
      <c r="B96" s="228"/>
      <c r="C96" s="228"/>
      <c r="D96" s="687" t="s">
        <v>94</v>
      </c>
      <c r="E96" s="688"/>
      <c r="F96" s="688"/>
      <c r="G96" s="688"/>
      <c r="H96" s="688"/>
      <c r="I96" s="688"/>
      <c r="J96" s="688"/>
      <c r="K96" s="688"/>
      <c r="L96" s="688"/>
      <c r="M96" s="688"/>
      <c r="N96" s="688"/>
      <c r="O96" s="688"/>
      <c r="P96" s="689"/>
      <c r="Q96" s="227"/>
      <c r="R96" s="227"/>
    </row>
    <row r="97" spans="2:18" x14ac:dyDescent="0.2">
      <c r="B97" s="228"/>
      <c r="C97" s="228"/>
      <c r="D97" s="228"/>
      <c r="E97" s="228"/>
      <c r="F97" s="228"/>
      <c r="G97" s="228"/>
      <c r="H97" s="228"/>
      <c r="I97" s="228"/>
      <c r="J97" s="228"/>
      <c r="K97" s="228"/>
      <c r="L97" s="228"/>
      <c r="M97" s="228"/>
      <c r="N97" s="228"/>
      <c r="O97" s="228"/>
      <c r="P97" s="228"/>
      <c r="Q97" s="227"/>
      <c r="R97" s="227"/>
    </row>
    <row r="98" spans="2:18" x14ac:dyDescent="0.2">
      <c r="B98" s="228" t="s">
        <v>103</v>
      </c>
      <c r="C98" s="228" t="s">
        <v>104</v>
      </c>
      <c r="D98" s="229">
        <v>16141.627982</v>
      </c>
      <c r="E98" s="229">
        <v>14938.551312</v>
      </c>
      <c r="F98" s="229">
        <v>14518.805781999999</v>
      </c>
      <c r="G98" s="229">
        <v>15761.681999</v>
      </c>
      <c r="H98" s="229">
        <v>16813.377152000001</v>
      </c>
      <c r="I98" s="229">
        <v>18608.510866000001</v>
      </c>
      <c r="J98" s="229">
        <v>19159.948559</v>
      </c>
      <c r="K98" s="229">
        <v>20274.706021999998</v>
      </c>
      <c r="L98" s="229">
        <v>15154.084021999999</v>
      </c>
      <c r="M98" s="229">
        <v>18964.284726999998</v>
      </c>
      <c r="N98" s="229">
        <v>21819.425824999998</v>
      </c>
      <c r="O98" s="229">
        <v>14287.136092999999</v>
      </c>
      <c r="P98" s="229">
        <v>206442.14034099999</v>
      </c>
      <c r="Q98" s="227"/>
      <c r="R98" s="227"/>
    </row>
    <row r="99" spans="2:18" x14ac:dyDescent="0.2">
      <c r="B99" s="228" t="s">
        <v>99</v>
      </c>
      <c r="C99" s="228" t="s">
        <v>100</v>
      </c>
      <c r="D99" s="229">
        <v>28432.936527000002</v>
      </c>
      <c r="E99" s="229">
        <v>23397.147137</v>
      </c>
      <c r="F99" s="229">
        <v>21229.697504</v>
      </c>
      <c r="G99" s="229">
        <v>20035.767970000001</v>
      </c>
      <c r="H99" s="229">
        <v>18333.057738</v>
      </c>
      <c r="I99" s="229">
        <v>19686.569368</v>
      </c>
      <c r="J99" s="229">
        <v>19972.087734000001</v>
      </c>
      <c r="K99" s="229">
        <v>20048.983022</v>
      </c>
      <c r="L99" s="229">
        <v>15063.194170000001</v>
      </c>
      <c r="M99" s="229">
        <v>18804.259147000001</v>
      </c>
      <c r="N99" s="229">
        <v>20622.572478999999</v>
      </c>
      <c r="O99" s="229">
        <v>11852.654404999999</v>
      </c>
      <c r="P99" s="229">
        <v>237478.92720100001</v>
      </c>
      <c r="Q99" s="227"/>
      <c r="R99" s="227"/>
    </row>
    <row r="100" spans="2:18" x14ac:dyDescent="0.2">
      <c r="B100" s="228" t="s">
        <v>670</v>
      </c>
      <c r="C100" s="228" t="s">
        <v>671</v>
      </c>
      <c r="D100" s="229">
        <v>3976.8730479999999</v>
      </c>
      <c r="E100" s="229">
        <v>3302.3137809999998</v>
      </c>
      <c r="F100" s="229">
        <v>4592.2637189999996</v>
      </c>
      <c r="G100" s="229">
        <v>5679.8621880000001</v>
      </c>
      <c r="H100" s="229">
        <v>8359.4988850000009</v>
      </c>
      <c r="I100" s="229">
        <v>8717.5826359999992</v>
      </c>
      <c r="J100" s="229">
        <v>10708.057787</v>
      </c>
      <c r="K100" s="229">
        <v>17269.331048</v>
      </c>
      <c r="L100" s="229">
        <v>10821.348131999999</v>
      </c>
      <c r="M100" s="229">
        <v>16934.056112999999</v>
      </c>
      <c r="N100" s="229">
        <v>27825.121180999999</v>
      </c>
      <c r="O100" s="229">
        <v>15737.186514000001</v>
      </c>
      <c r="P100" s="229">
        <v>133923.49503200001</v>
      </c>
      <c r="Q100" s="227"/>
      <c r="R100" s="227"/>
    </row>
    <row r="101" spans="2:18" x14ac:dyDescent="0.2">
      <c r="B101" s="228" t="s">
        <v>101</v>
      </c>
      <c r="C101" s="228" t="s">
        <v>102</v>
      </c>
      <c r="D101" s="229">
        <v>11789.693621</v>
      </c>
      <c r="E101" s="229">
        <v>11520.807434</v>
      </c>
      <c r="F101" s="229">
        <v>10048.174548999999</v>
      </c>
      <c r="G101" s="229">
        <v>10851.047012999999</v>
      </c>
      <c r="H101" s="229">
        <v>12244.050676999999</v>
      </c>
      <c r="I101" s="229">
        <v>13741.214293999999</v>
      </c>
      <c r="J101" s="229">
        <v>14892.966148</v>
      </c>
      <c r="K101" s="229">
        <v>14233.04135</v>
      </c>
      <c r="L101" s="229">
        <v>9749.4856240000008</v>
      </c>
      <c r="M101" s="229">
        <v>13559.126018999999</v>
      </c>
      <c r="N101" s="229">
        <v>16131.967595</v>
      </c>
      <c r="O101" s="229">
        <v>10022.105912999999</v>
      </c>
      <c r="P101" s="229">
        <v>148783.68023700002</v>
      </c>
      <c r="Q101" s="227"/>
      <c r="R101" s="227"/>
    </row>
    <row r="102" spans="2:18" x14ac:dyDescent="0.2">
      <c r="B102" s="228" t="s">
        <v>113</v>
      </c>
      <c r="C102" s="228" t="s">
        <v>114</v>
      </c>
      <c r="D102" s="229">
        <v>8507.9749730000003</v>
      </c>
      <c r="E102" s="229">
        <v>8917.2872819999993</v>
      </c>
      <c r="F102" s="229">
        <v>9557.8709999999992</v>
      </c>
      <c r="G102" s="229">
        <v>10178.706217000001</v>
      </c>
      <c r="H102" s="229">
        <v>11299.599237</v>
      </c>
      <c r="I102" s="229">
        <v>12516.543702999999</v>
      </c>
      <c r="J102" s="229">
        <v>12490.022889</v>
      </c>
      <c r="K102" s="229">
        <v>12228.133739999999</v>
      </c>
      <c r="L102" s="229">
        <v>9386.4413769999992</v>
      </c>
      <c r="M102" s="229">
        <v>13009.368575</v>
      </c>
      <c r="N102" s="229">
        <v>13260.788058</v>
      </c>
      <c r="O102" s="229">
        <v>8105.1749099999997</v>
      </c>
      <c r="P102" s="229">
        <v>129457.91196100001</v>
      </c>
      <c r="Q102" s="227"/>
      <c r="R102" s="227"/>
    </row>
    <row r="103" spans="2:18" x14ac:dyDescent="0.2">
      <c r="B103" s="228"/>
      <c r="C103" s="228" t="s">
        <v>105</v>
      </c>
      <c r="D103" s="229">
        <v>68849.106151</v>
      </c>
      <c r="E103" s="229">
        <v>62076.106946</v>
      </c>
      <c r="F103" s="229">
        <v>59946.812554000004</v>
      </c>
      <c r="G103" s="229">
        <v>62507.065386999995</v>
      </c>
      <c r="H103" s="229">
        <v>67049.583689000006</v>
      </c>
      <c r="I103" s="229">
        <v>73270.420866999993</v>
      </c>
      <c r="J103" s="229">
        <v>77223.083117000002</v>
      </c>
      <c r="K103" s="229">
        <v>84054.19518200001</v>
      </c>
      <c r="L103" s="229">
        <v>60174.553325000001</v>
      </c>
      <c r="M103" s="229">
        <v>81271.094580999998</v>
      </c>
      <c r="N103" s="229">
        <v>99659.875137999989</v>
      </c>
      <c r="O103" s="229">
        <v>60004.257835000004</v>
      </c>
      <c r="P103" s="229">
        <v>856086.15477199992</v>
      </c>
      <c r="Q103" s="227"/>
      <c r="R103" s="227"/>
    </row>
    <row r="104" spans="2:18" x14ac:dyDescent="0.2">
      <c r="B104" s="228"/>
      <c r="C104" s="228" t="s">
        <v>92</v>
      </c>
      <c r="D104" s="229">
        <v>44917.683671000006</v>
      </c>
      <c r="E104" s="229">
        <v>44480.620209999994</v>
      </c>
      <c r="F104" s="229">
        <v>45415.766294000001</v>
      </c>
      <c r="G104" s="229">
        <v>48319.685373</v>
      </c>
      <c r="H104" s="229">
        <v>51497.78614099999</v>
      </c>
      <c r="I104" s="229">
        <v>57112.708077000003</v>
      </c>
      <c r="J104" s="229">
        <v>62302.055675000011</v>
      </c>
      <c r="K104" s="229">
        <v>67280.397715999992</v>
      </c>
      <c r="L104" s="229">
        <v>52259.272064999997</v>
      </c>
      <c r="M104" s="229">
        <v>63736.258958000006</v>
      </c>
      <c r="N104" s="229">
        <v>74696.152271000014</v>
      </c>
      <c r="O104" s="229">
        <v>45893.467528999994</v>
      </c>
      <c r="P104" s="229">
        <v>657911.85398000013</v>
      </c>
      <c r="Q104" s="227"/>
      <c r="R104" s="227"/>
    </row>
    <row r="105" spans="2:18" x14ac:dyDescent="0.2">
      <c r="B105" s="228"/>
      <c r="C105" s="228" t="s">
        <v>673</v>
      </c>
      <c r="D105" s="229">
        <v>113766.78982200001</v>
      </c>
      <c r="E105" s="229">
        <v>106556.72715599999</v>
      </c>
      <c r="F105" s="229">
        <v>105362.578848</v>
      </c>
      <c r="G105" s="229">
        <v>110826.75076</v>
      </c>
      <c r="H105" s="229">
        <v>118547.36983</v>
      </c>
      <c r="I105" s="229">
        <v>130383.128944</v>
      </c>
      <c r="J105" s="229">
        <v>139525.13879200001</v>
      </c>
      <c r="K105" s="229">
        <v>151334.592898</v>
      </c>
      <c r="L105" s="229">
        <v>112433.82539</v>
      </c>
      <c r="M105" s="229">
        <v>145007.353539</v>
      </c>
      <c r="N105" s="229">
        <v>174356.027409</v>
      </c>
      <c r="O105" s="229">
        <v>105897.725364</v>
      </c>
      <c r="P105" s="229">
        <v>1513998.0087520001</v>
      </c>
      <c r="Q105" s="227"/>
      <c r="R105" s="227"/>
    </row>
    <row r="106" spans="2:18" x14ac:dyDescent="0.2">
      <c r="B106" s="228"/>
      <c r="C106" s="228"/>
      <c r="D106" s="687" t="s">
        <v>107</v>
      </c>
      <c r="E106" s="688"/>
      <c r="F106" s="688"/>
      <c r="G106" s="688"/>
      <c r="H106" s="688"/>
      <c r="I106" s="688"/>
      <c r="J106" s="688"/>
      <c r="K106" s="688"/>
      <c r="L106" s="688"/>
      <c r="M106" s="688"/>
      <c r="N106" s="688"/>
      <c r="O106" s="688"/>
      <c r="P106" s="689"/>
      <c r="Q106" s="227"/>
      <c r="R106" s="227"/>
    </row>
    <row r="107" spans="2:18" x14ac:dyDescent="0.2">
      <c r="B107" s="228" t="s">
        <v>103</v>
      </c>
      <c r="C107" s="228" t="s">
        <v>104</v>
      </c>
      <c r="D107" s="230">
        <v>14.188347941657895</v>
      </c>
      <c r="E107" s="230">
        <v>14.019341350574543</v>
      </c>
      <c r="F107" s="230">
        <v>13.779850437170271</v>
      </c>
      <c r="G107" s="230">
        <v>14.221911127876147</v>
      </c>
      <c r="H107" s="230">
        <v>14.182834402914901</v>
      </c>
      <c r="I107" s="230">
        <v>14.272176942457349</v>
      </c>
      <c r="J107" s="230">
        <v>13.73225550957028</v>
      </c>
      <c r="K107" s="230">
        <v>13.397271326896961</v>
      </c>
      <c r="L107" s="230">
        <v>13.478225053212341</v>
      </c>
      <c r="M107" s="230">
        <v>13.078153806799541</v>
      </c>
      <c r="N107" s="230">
        <v>12.514293970357867</v>
      </c>
      <c r="O107" s="230">
        <v>13.491447567821812</v>
      </c>
      <c r="P107" s="230">
        <v>13.63556220996432</v>
      </c>
      <c r="Q107" s="227"/>
      <c r="R107" s="227"/>
    </row>
    <row r="108" spans="2:18" x14ac:dyDescent="0.2">
      <c r="B108" s="228" t="s">
        <v>99</v>
      </c>
      <c r="C108" s="228" t="s">
        <v>100</v>
      </c>
      <c r="D108" s="230">
        <v>24.992299221491873</v>
      </c>
      <c r="E108" s="230">
        <v>21.957456616273856</v>
      </c>
      <c r="F108" s="230">
        <v>20.149181745662048</v>
      </c>
      <c r="G108" s="230">
        <v>18.078458343859868</v>
      </c>
      <c r="H108" s="230">
        <v>15.464752836178549</v>
      </c>
      <c r="I108" s="230">
        <v>15.099015898334093</v>
      </c>
      <c r="J108" s="230">
        <v>14.314329236234485</v>
      </c>
      <c r="K108" s="230">
        <v>13.248116400929613</v>
      </c>
      <c r="L108" s="230">
        <v>13.397386522917095</v>
      </c>
      <c r="M108" s="230">
        <v>12.967796934479297</v>
      </c>
      <c r="N108" s="230">
        <v>11.827851772869364</v>
      </c>
      <c r="O108" s="230">
        <v>11.192548625817148</v>
      </c>
      <c r="P108" s="230">
        <v>15.685550828217778</v>
      </c>
      <c r="Q108" s="227"/>
      <c r="R108" s="227"/>
    </row>
    <row r="109" spans="2:18" x14ac:dyDescent="0.2">
      <c r="B109" s="228" t="s">
        <v>670</v>
      </c>
      <c r="C109" s="228" t="s">
        <v>671</v>
      </c>
      <c r="D109" s="230">
        <v>3.4956361643166978</v>
      </c>
      <c r="E109" s="230">
        <v>3.0991133728848328</v>
      </c>
      <c r="F109" s="230">
        <v>4.3585339018941163</v>
      </c>
      <c r="G109" s="230">
        <v>5.1249920701004594</v>
      </c>
      <c r="H109" s="230">
        <v>7.0516105899167059</v>
      </c>
      <c r="I109" s="230">
        <v>6.6861278039616847</v>
      </c>
      <c r="J109" s="230">
        <v>7.6746440675205196</v>
      </c>
      <c r="K109" s="230">
        <v>11.411357256327761</v>
      </c>
      <c r="L109" s="230">
        <v>9.6246375096319206</v>
      </c>
      <c r="M109" s="230">
        <v>11.67806714605377</v>
      </c>
      <c r="N109" s="230">
        <v>15.958795112788687</v>
      </c>
      <c r="O109" s="230">
        <v>14.860740832635361</v>
      </c>
      <c r="P109" s="230">
        <v>8.8456850179343469</v>
      </c>
      <c r="Q109" s="227"/>
      <c r="R109" s="227"/>
    </row>
    <row r="110" spans="2:18" x14ac:dyDescent="0.2">
      <c r="B110" s="228" t="s">
        <v>101</v>
      </c>
      <c r="C110" s="228" t="s">
        <v>102</v>
      </c>
      <c r="D110" s="230">
        <v>10.363036207179796</v>
      </c>
      <c r="E110" s="230">
        <v>10.81190061058598</v>
      </c>
      <c r="F110" s="230">
        <v>9.5367583622795262</v>
      </c>
      <c r="G110" s="230">
        <v>9.7909998611241438</v>
      </c>
      <c r="H110" s="230">
        <v>10.328403485086413</v>
      </c>
      <c r="I110" s="230">
        <v>10.539104564595853</v>
      </c>
      <c r="J110" s="230">
        <v>10.674037866539591</v>
      </c>
      <c r="K110" s="230">
        <v>9.4050151240655957</v>
      </c>
      <c r="L110" s="230">
        <v>8.6713100707744246</v>
      </c>
      <c r="M110" s="230">
        <v>9.350647183112164</v>
      </c>
      <c r="N110" s="230">
        <v>9.2523142645123677</v>
      </c>
      <c r="O110" s="230">
        <v>9.4639482373688644</v>
      </c>
      <c r="P110" s="230">
        <v>9.8272044861963543</v>
      </c>
      <c r="Q110" s="227"/>
      <c r="R110" s="227"/>
    </row>
    <row r="111" spans="2:18" x14ac:dyDescent="0.2">
      <c r="B111" s="228" t="s">
        <v>113</v>
      </c>
      <c r="C111" s="228" t="s">
        <v>114</v>
      </c>
      <c r="D111" s="230">
        <v>7.4784345996855617</v>
      </c>
      <c r="E111" s="230">
        <v>8.3685821815313552</v>
      </c>
      <c r="F111" s="230">
        <v>9.0714095122790628</v>
      </c>
      <c r="G111" s="230">
        <v>9.1843405560471751</v>
      </c>
      <c r="H111" s="230">
        <v>9.5317165224364899</v>
      </c>
      <c r="I111" s="230">
        <v>9.599818476803005</v>
      </c>
      <c r="J111" s="230">
        <v>8.9518082527190757</v>
      </c>
      <c r="K111" s="230">
        <v>8.0801973334951906</v>
      </c>
      <c r="L111" s="230">
        <v>8.3484141399985141</v>
      </c>
      <c r="M111" s="230">
        <v>8.9715233451944254</v>
      </c>
      <c r="N111" s="230">
        <v>7.6055805211099337</v>
      </c>
      <c r="O111" s="230">
        <v>7.6537762092058674</v>
      </c>
      <c r="P111" s="230">
        <v>8.5507319833077666</v>
      </c>
      <c r="Q111" s="227"/>
      <c r="R111" s="227"/>
    </row>
    <row r="112" spans="2:18" x14ac:dyDescent="0.2">
      <c r="B112" s="228"/>
      <c r="C112" s="228" t="s">
        <v>105</v>
      </c>
      <c r="D112" s="230">
        <v>60.517754134331817</v>
      </c>
      <c r="E112" s="230">
        <v>58.256394131850563</v>
      </c>
      <c r="F112" s="230">
        <v>56.895733959285032</v>
      </c>
      <c r="G112" s="230">
        <v>56.400701959007783</v>
      </c>
      <c r="H112" s="230">
        <v>56.559317836533062</v>
      </c>
      <c r="I112" s="230">
        <v>56.196243686151981</v>
      </c>
      <c r="J112" s="230">
        <v>55.347074932583951</v>
      </c>
      <c r="K112" s="230">
        <v>55.541957441715127</v>
      </c>
      <c r="L112" s="230">
        <v>53.519973296534296</v>
      </c>
      <c r="M112" s="230">
        <v>56.0461884156392</v>
      </c>
      <c r="N112" s="230">
        <v>57.15883564163822</v>
      </c>
      <c r="O112" s="230">
        <v>56.66246147284906</v>
      </c>
      <c r="P112" s="230">
        <v>56.544734525620555</v>
      </c>
      <c r="Q112" s="227"/>
      <c r="R112" s="227"/>
    </row>
    <row r="113" spans="1:18" x14ac:dyDescent="0.2">
      <c r="B113" s="228"/>
      <c r="C113" s="228" t="s">
        <v>92</v>
      </c>
      <c r="D113" s="230">
        <v>39.482245865668183</v>
      </c>
      <c r="E113" s="230">
        <v>41.74360586814943</v>
      </c>
      <c r="F113" s="230">
        <v>43.104266040714975</v>
      </c>
      <c r="G113" s="230">
        <v>43.59929804099221</v>
      </c>
      <c r="H113" s="230">
        <v>43.440682163466931</v>
      </c>
      <c r="I113" s="230">
        <v>43.803756313848019</v>
      </c>
      <c r="J113" s="230">
        <v>44.652925067416049</v>
      </c>
      <c r="K113" s="230">
        <v>44.458042558284873</v>
      </c>
      <c r="L113" s="230">
        <v>46.480026703465697</v>
      </c>
      <c r="M113" s="230">
        <v>43.9538115843608</v>
      </c>
      <c r="N113" s="230">
        <v>42.84116435836178</v>
      </c>
      <c r="O113" s="230">
        <v>43.33753852715094</v>
      </c>
      <c r="P113" s="230">
        <v>43.455265474379445</v>
      </c>
      <c r="Q113" s="227"/>
      <c r="R113" s="227"/>
    </row>
    <row r="114" spans="1:18" x14ac:dyDescent="0.2">
      <c r="B114" s="228"/>
      <c r="C114" s="228" t="s">
        <v>673</v>
      </c>
      <c r="D114" s="230">
        <v>100</v>
      </c>
      <c r="E114" s="230">
        <v>100</v>
      </c>
      <c r="F114" s="230">
        <v>100</v>
      </c>
      <c r="G114" s="230">
        <v>100</v>
      </c>
      <c r="H114" s="230">
        <v>100</v>
      </c>
      <c r="I114" s="230">
        <v>100</v>
      </c>
      <c r="J114" s="230">
        <v>100</v>
      </c>
      <c r="K114" s="230">
        <v>100</v>
      </c>
      <c r="L114" s="230">
        <v>100</v>
      </c>
      <c r="M114" s="230">
        <v>100</v>
      </c>
      <c r="N114" s="230">
        <v>100</v>
      </c>
      <c r="O114" s="230">
        <v>100</v>
      </c>
      <c r="P114" s="230">
        <v>100</v>
      </c>
      <c r="Q114" s="227"/>
      <c r="R114" s="227"/>
    </row>
    <row r="115" spans="1:18" x14ac:dyDescent="0.2">
      <c r="B115" s="228"/>
      <c r="C115" s="228"/>
      <c r="D115" s="687" t="s">
        <v>108</v>
      </c>
      <c r="E115" s="688"/>
      <c r="F115" s="688"/>
      <c r="G115" s="688"/>
      <c r="H115" s="688"/>
      <c r="I115" s="688"/>
      <c r="J115" s="688"/>
      <c r="K115" s="688"/>
      <c r="L115" s="688"/>
      <c r="M115" s="688"/>
      <c r="N115" s="688"/>
      <c r="O115" s="688"/>
      <c r="P115" s="689"/>
      <c r="Q115" s="227"/>
      <c r="R115" s="227"/>
    </row>
    <row r="116" spans="1:18" x14ac:dyDescent="0.2">
      <c r="B116" s="228" t="s">
        <v>103</v>
      </c>
      <c r="C116" s="228" t="s">
        <v>104</v>
      </c>
      <c r="D116" s="228" t="s">
        <v>166</v>
      </c>
      <c r="E116" s="230">
        <v>-7.4532548472904105</v>
      </c>
      <c r="F116" s="230">
        <v>-2.8098141595753163</v>
      </c>
      <c r="G116" s="230">
        <v>8.560457627588649</v>
      </c>
      <c r="H116" s="230">
        <v>6.6724804691956434</v>
      </c>
      <c r="I116" s="230">
        <v>10.676818213088518</v>
      </c>
      <c r="J116" s="230">
        <v>2.9633628234462499</v>
      </c>
      <c r="K116" s="230">
        <v>5.8181652188015045</v>
      </c>
      <c r="L116" s="230">
        <v>-25.256208373347729</v>
      </c>
      <c r="M116" s="230">
        <v>25.143061761229024</v>
      </c>
      <c r="N116" s="230">
        <v>15.055358739341502</v>
      </c>
      <c r="O116" s="230">
        <v>-34.521026320361479</v>
      </c>
      <c r="P116" s="230">
        <v>-1.1033404673607028</v>
      </c>
      <c r="Q116" s="227"/>
      <c r="R116" s="227"/>
    </row>
    <row r="117" spans="1:18" x14ac:dyDescent="0.2">
      <c r="B117" s="228" t="s">
        <v>99</v>
      </c>
      <c r="C117" s="228" t="s">
        <v>100</v>
      </c>
      <c r="D117" s="228" t="s">
        <v>166</v>
      </c>
      <c r="E117" s="230">
        <v>-17.711112551522778</v>
      </c>
      <c r="F117" s="230">
        <v>-9.2637346780301186</v>
      </c>
      <c r="G117" s="230">
        <v>-5.6238650304604878</v>
      </c>
      <c r="H117" s="230">
        <v>-8.4983527187453305</v>
      </c>
      <c r="I117" s="230">
        <v>7.3829016923592521</v>
      </c>
      <c r="J117" s="230">
        <v>1.4503205747168058</v>
      </c>
      <c r="K117" s="230">
        <v>0.38501377033856615</v>
      </c>
      <c r="L117" s="230">
        <v>-24.868038675722509</v>
      </c>
      <c r="M117" s="230">
        <v>24.835801323272726</v>
      </c>
      <c r="N117" s="230">
        <v>9.669688753944282</v>
      </c>
      <c r="O117" s="230">
        <v>-42.525820107701996</v>
      </c>
      <c r="P117" s="230">
        <v>-7.6463654889267874</v>
      </c>
      <c r="Q117" s="227"/>
      <c r="R117" s="227"/>
    </row>
    <row r="118" spans="1:18" x14ac:dyDescent="0.2">
      <c r="B118" s="228" t="s">
        <v>670</v>
      </c>
      <c r="C118" s="228" t="s">
        <v>671</v>
      </c>
      <c r="D118" s="228" t="s">
        <v>166</v>
      </c>
      <c r="E118" s="230">
        <v>-16.962051814534064</v>
      </c>
      <c r="F118" s="230">
        <v>39.062003902287557</v>
      </c>
      <c r="G118" s="230">
        <v>23.683275516172518</v>
      </c>
      <c r="H118" s="230">
        <v>47.177847072792403</v>
      </c>
      <c r="I118" s="230">
        <v>4.2835552217433941</v>
      </c>
      <c r="J118" s="230">
        <v>22.832879642346768</v>
      </c>
      <c r="K118" s="230">
        <v>61.274167468218579</v>
      </c>
      <c r="L118" s="230">
        <v>-37.337768892598511</v>
      </c>
      <c r="M118" s="230">
        <v>56.48749034257574</v>
      </c>
      <c r="N118" s="230">
        <v>64.314568201053177</v>
      </c>
      <c r="O118" s="230">
        <v>-43.442522993409561</v>
      </c>
      <c r="P118" s="230">
        <v>13.3203116984842</v>
      </c>
      <c r="Q118" s="227"/>
      <c r="R118" s="227"/>
    </row>
    <row r="119" spans="1:18" x14ac:dyDescent="0.2">
      <c r="B119" s="228" t="s">
        <v>101</v>
      </c>
      <c r="C119" s="228" t="s">
        <v>102</v>
      </c>
      <c r="D119" s="228" t="s">
        <v>166</v>
      </c>
      <c r="E119" s="230">
        <v>-2.2806885033980482</v>
      </c>
      <c r="F119" s="230">
        <v>-12.782375657577552</v>
      </c>
      <c r="G119" s="230">
        <v>7.9902320574228316</v>
      </c>
      <c r="H119" s="230">
        <v>12.837504642004816</v>
      </c>
      <c r="I119" s="230">
        <v>12.227682296450856</v>
      </c>
      <c r="J119" s="230">
        <v>8.38173271559344</v>
      </c>
      <c r="K119" s="230">
        <v>-4.4311172901485607</v>
      </c>
      <c r="L119" s="230">
        <v>-31.501037731475424</v>
      </c>
      <c r="M119" s="230">
        <v>39.075296296882854</v>
      </c>
      <c r="N119" s="230">
        <v>18.974980927198068</v>
      </c>
      <c r="O119" s="230">
        <v>-37.874249659996302</v>
      </c>
      <c r="P119" s="230">
        <v>-1.4658097985463248</v>
      </c>
      <c r="Q119" s="227"/>
      <c r="R119" s="227"/>
    </row>
    <row r="120" spans="1:18" x14ac:dyDescent="0.2">
      <c r="B120" s="228" t="s">
        <v>113</v>
      </c>
      <c r="C120" s="228" t="s">
        <v>114</v>
      </c>
      <c r="D120" s="228" t="s">
        <v>166</v>
      </c>
      <c r="E120" s="230">
        <v>4.8109251649064415</v>
      </c>
      <c r="F120" s="230">
        <v>7.1836164714918507</v>
      </c>
      <c r="G120" s="230">
        <v>6.4955387763655903</v>
      </c>
      <c r="H120" s="230">
        <v>11.012136474947438</v>
      </c>
      <c r="I120" s="230">
        <v>10.769802012226878</v>
      </c>
      <c r="J120" s="230">
        <v>-0.21188608156773292</v>
      </c>
      <c r="K120" s="230">
        <v>-2.0967867819573582</v>
      </c>
      <c r="L120" s="230">
        <v>-23.238970258432914</v>
      </c>
      <c r="M120" s="230">
        <v>38.597451925470025</v>
      </c>
      <c r="N120" s="230">
        <v>1.9326032739448284</v>
      </c>
      <c r="O120" s="230">
        <v>-38.878633196235349</v>
      </c>
      <c r="P120" s="230">
        <v>-0.43994955848277728</v>
      </c>
      <c r="Q120" s="227"/>
      <c r="R120" s="227"/>
    </row>
    <row r="121" spans="1:18" x14ac:dyDescent="0.2">
      <c r="B121" s="228"/>
      <c r="C121" s="228" t="s">
        <v>105</v>
      </c>
      <c r="D121" s="228" t="s">
        <v>166</v>
      </c>
      <c r="E121" s="230">
        <v>-9.8374540842192548</v>
      </c>
      <c r="F121" s="230">
        <v>-3.4301351949346128</v>
      </c>
      <c r="G121" s="230">
        <v>4.2708740030067815</v>
      </c>
      <c r="H121" s="230">
        <v>7.2672077530370656</v>
      </c>
      <c r="I121" s="230">
        <v>9.2779654037144503</v>
      </c>
      <c r="J121" s="230">
        <v>5.394622008756925</v>
      </c>
      <c r="K121" s="230">
        <v>8.8459457836593387</v>
      </c>
      <c r="L121" s="230">
        <v>-28.409815602057865</v>
      </c>
      <c r="M121" s="230">
        <v>35.058907944124726</v>
      </c>
      <c r="N121" s="230">
        <v>22.626470889564001</v>
      </c>
      <c r="O121" s="230">
        <v>-39.790956237992944</v>
      </c>
      <c r="P121" s="230">
        <v>-1.2422353829786292</v>
      </c>
      <c r="Q121" s="227"/>
      <c r="R121" s="227"/>
    </row>
    <row r="122" spans="1:18" x14ac:dyDescent="0.2">
      <c r="B122" s="228"/>
      <c r="C122" s="228" t="s">
        <v>92</v>
      </c>
      <c r="D122" s="228" t="s">
        <v>166</v>
      </c>
      <c r="E122" s="230">
        <v>-0.97303205615251187</v>
      </c>
      <c r="F122" s="230">
        <v>2.1023674570746445</v>
      </c>
      <c r="G122" s="230">
        <v>6.3940770264700868</v>
      </c>
      <c r="H122" s="230">
        <v>6.5772381245177636</v>
      </c>
      <c r="I122" s="230">
        <v>10.903229743947557</v>
      </c>
      <c r="J122" s="230">
        <v>9.0861522290339831</v>
      </c>
      <c r="K122" s="230">
        <v>7.9906545411111445</v>
      </c>
      <c r="L122" s="230">
        <v>-22.326154661579555</v>
      </c>
      <c r="M122" s="230">
        <v>21.961627936043485</v>
      </c>
      <c r="N122" s="230">
        <v>17.19569596989086</v>
      </c>
      <c r="O122" s="230">
        <v>-38.559797079644696</v>
      </c>
      <c r="P122" s="230">
        <v>0.19556574828940576</v>
      </c>
      <c r="Q122" s="227"/>
      <c r="R122" s="227"/>
    </row>
    <row r="123" spans="1:18" x14ac:dyDescent="0.2">
      <c r="B123" s="228"/>
      <c r="C123" s="228" t="s">
        <v>673</v>
      </c>
      <c r="D123" s="228" t="s">
        <v>166</v>
      </c>
      <c r="E123" s="230">
        <v>-6.3375811845274939</v>
      </c>
      <c r="F123" s="230">
        <v>-1.1206690932349539</v>
      </c>
      <c r="G123" s="230">
        <v>5.186065082824908</v>
      </c>
      <c r="H123" s="230">
        <v>6.9663858383066071</v>
      </c>
      <c r="I123" s="230">
        <v>9.9839913200712811</v>
      </c>
      <c r="J123" s="230">
        <v>7.0116509106991449</v>
      </c>
      <c r="K123" s="230">
        <v>8.464033226016122</v>
      </c>
      <c r="L123" s="230">
        <v>-25.705139032038264</v>
      </c>
      <c r="M123" s="230">
        <v>28.971288698940896</v>
      </c>
      <c r="N123" s="230">
        <v>20.239438313800147</v>
      </c>
      <c r="O123" s="230">
        <v>-39.263513319451945</v>
      </c>
      <c r="P123" s="230">
        <v>-0.64948960697195357</v>
      </c>
      <c r="Q123" s="227"/>
      <c r="R123" s="227"/>
    </row>
    <row r="125" spans="1:18" x14ac:dyDescent="0.2">
      <c r="A125" s="35" t="s">
        <v>676</v>
      </c>
    </row>
  </sheetData>
  <sheetProtection password="DD17" sheet="1" objects="1" scenarios="1" selectLockedCells="1"/>
  <mergeCells count="15">
    <mergeCell ref="D35:Q35"/>
    <mergeCell ref="D44:Q44"/>
    <mergeCell ref="D53:Q53"/>
    <mergeCell ref="D106:P106"/>
    <mergeCell ref="D115:P115"/>
    <mergeCell ref="B65:P65"/>
    <mergeCell ref="D67:P67"/>
    <mergeCell ref="D76:P76"/>
    <mergeCell ref="D85:P85"/>
    <mergeCell ref="D96:P96"/>
    <mergeCell ref="B4:R4"/>
    <mergeCell ref="D6:Q6"/>
    <mergeCell ref="D15:Q15"/>
    <mergeCell ref="D24:Q24"/>
    <mergeCell ref="B34:R34"/>
  </mergeCells>
  <phoneticPr fontId="35" type="noConversion"/>
  <pageMargins left="0.70866141732283472" right="0.70866141732283472" top="0.74803149606299213" bottom="0.74803149606299213" header="0.31496062992125984" footer="0.31496062992125984"/>
  <pageSetup paperSize="9" scale="36" orientation="landscape" horizontalDpi="300" verticalDpi="300"/>
  <ignoredErrors>
    <ignoredError sqref="Q7 Q8:Q14"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pageSetUpPr fitToPage="1"/>
  </sheetPr>
  <dimension ref="A1:AC330"/>
  <sheetViews>
    <sheetView topLeftCell="K55" workbookViewId="0">
      <selection activeCell="D6" sqref="D6"/>
    </sheetView>
  </sheetViews>
  <sheetFormatPr baseColWidth="10" defaultColWidth="10.875" defaultRowHeight="15.75" x14ac:dyDescent="0.25"/>
  <cols>
    <col min="1" max="1" width="11.125" style="319" bestFit="1" customWidth="1"/>
    <col min="2" max="4" width="11.375" style="319" bestFit="1" customWidth="1"/>
    <col min="5" max="6" width="11.125" style="319" bestFit="1" customWidth="1"/>
    <col min="7" max="7" width="11.375" style="319" bestFit="1" customWidth="1"/>
    <col min="8" max="12" width="11.125" style="319" bestFit="1" customWidth="1"/>
    <col min="13" max="13" width="13.5" style="319" customWidth="1"/>
    <col min="14" max="14" width="13.875" style="319" customWidth="1"/>
    <col min="15" max="15" width="14.5" style="319" customWidth="1"/>
    <col min="16" max="16" width="12.125" style="319" bestFit="1" customWidth="1"/>
    <col min="17" max="17" width="10.875" style="319"/>
    <col min="18" max="18" width="13.375" style="319" customWidth="1"/>
    <col min="19" max="20" width="10.875" style="319"/>
    <col min="21" max="21" width="13.625" style="319" customWidth="1"/>
    <col min="22" max="16384" width="10.875" style="319"/>
  </cols>
  <sheetData>
    <row r="1" spans="1:29" x14ac:dyDescent="0.25">
      <c r="A1" s="407" t="s">
        <v>117</v>
      </c>
      <c r="B1" s="408"/>
      <c r="C1" s="408"/>
      <c r="D1" s="408"/>
      <c r="E1" s="408"/>
      <c r="F1" s="408"/>
      <c r="G1" s="408"/>
      <c r="H1" s="408"/>
      <c r="I1" s="408"/>
      <c r="J1" s="408"/>
      <c r="K1" s="408"/>
      <c r="L1" s="408"/>
      <c r="M1" s="408"/>
      <c r="N1" s="408"/>
    </row>
    <row r="3" spans="1:29" x14ac:dyDescent="0.25">
      <c r="A3" s="409" t="s">
        <v>532</v>
      </c>
      <c r="B3" s="408"/>
      <c r="C3" s="408"/>
      <c r="D3" s="408"/>
      <c r="E3" s="408"/>
      <c r="F3" s="408"/>
      <c r="G3" s="408"/>
      <c r="H3" s="408"/>
      <c r="I3" s="408"/>
      <c r="J3" s="408"/>
      <c r="K3" s="408"/>
      <c r="L3" s="408"/>
      <c r="M3" s="408"/>
      <c r="N3" s="408"/>
    </row>
    <row r="4" spans="1:29" x14ac:dyDescent="0.25">
      <c r="A4" s="409" t="s">
        <v>533</v>
      </c>
      <c r="B4" s="408"/>
      <c r="C4" s="408"/>
      <c r="D4" s="408"/>
      <c r="E4" s="408"/>
      <c r="F4" s="408"/>
      <c r="G4" s="408"/>
      <c r="H4" s="408"/>
      <c r="I4" s="408"/>
      <c r="J4" s="408"/>
      <c r="K4" s="408"/>
      <c r="L4" s="408"/>
      <c r="M4" s="408"/>
      <c r="N4" s="408"/>
    </row>
    <row r="5" spans="1:29" x14ac:dyDescent="0.25">
      <c r="A5" s="410" t="s">
        <v>534</v>
      </c>
      <c r="B5" s="411"/>
      <c r="C5" s="412"/>
      <c r="D5" s="412"/>
      <c r="E5" s="412"/>
      <c r="F5" s="412"/>
      <c r="G5" s="412"/>
      <c r="H5" s="412"/>
      <c r="I5" s="412"/>
      <c r="J5" s="412"/>
      <c r="K5" s="412"/>
      <c r="L5" s="412"/>
      <c r="M5" s="412"/>
      <c r="N5" s="412"/>
    </row>
    <row r="6" spans="1:29" ht="18.75" x14ac:dyDescent="0.25">
      <c r="A6" s="409" t="s">
        <v>535</v>
      </c>
      <c r="B6" s="408"/>
      <c r="C6" s="408"/>
      <c r="D6" s="408"/>
      <c r="E6" s="408"/>
      <c r="F6" s="408"/>
      <c r="G6" s="408"/>
      <c r="H6" s="408"/>
      <c r="I6" s="408"/>
      <c r="J6" s="408"/>
      <c r="K6" s="408"/>
      <c r="L6" s="408"/>
      <c r="M6" s="408"/>
      <c r="N6" s="408"/>
      <c r="O6" s="288" t="s">
        <v>1194</v>
      </c>
    </row>
    <row r="7" spans="1:29" x14ac:dyDescent="0.25">
      <c r="A7" s="410" t="s">
        <v>536</v>
      </c>
      <c r="B7" s="411"/>
      <c r="C7" s="412"/>
      <c r="D7" s="412"/>
      <c r="E7" s="412"/>
      <c r="F7" s="412"/>
      <c r="G7" s="412"/>
      <c r="H7" s="412"/>
      <c r="I7" s="412"/>
      <c r="J7" s="412"/>
      <c r="K7" s="412"/>
      <c r="L7" s="412"/>
      <c r="M7" s="412"/>
      <c r="N7" s="412"/>
      <c r="O7" s="283" t="s">
        <v>1196</v>
      </c>
    </row>
    <row r="8" spans="1:29" x14ac:dyDescent="0.25">
      <c r="A8" s="410" t="s">
        <v>537</v>
      </c>
      <c r="B8" s="413"/>
      <c r="C8" s="412"/>
      <c r="D8" s="412"/>
      <c r="E8" s="412"/>
      <c r="F8" s="412"/>
      <c r="G8" s="412"/>
      <c r="H8" s="412"/>
      <c r="I8" s="412"/>
      <c r="J8" s="412"/>
      <c r="K8" s="412"/>
      <c r="L8" s="412"/>
      <c r="M8" s="412"/>
      <c r="N8" s="412"/>
    </row>
    <row r="9" spans="1:29" x14ac:dyDescent="0.25">
      <c r="A9" s="61" t="s">
        <v>538</v>
      </c>
      <c r="B9" s="412"/>
      <c r="C9" s="412"/>
      <c r="D9" s="412"/>
      <c r="E9" s="412"/>
      <c r="F9" s="412"/>
      <c r="G9" s="412"/>
      <c r="H9" s="412"/>
      <c r="I9" s="412"/>
      <c r="J9" s="412"/>
      <c r="K9" s="412"/>
      <c r="L9" s="412"/>
      <c r="M9" s="412"/>
      <c r="N9" s="412"/>
    </row>
    <row r="10" spans="1:29" x14ac:dyDescent="0.25">
      <c r="A10" s="61"/>
      <c r="B10" s="412"/>
      <c r="C10" s="412"/>
      <c r="D10" s="412"/>
      <c r="E10" s="412"/>
      <c r="F10" s="412"/>
      <c r="G10" s="412"/>
      <c r="H10" s="412"/>
      <c r="I10" s="412"/>
      <c r="J10" s="412"/>
      <c r="K10" s="412"/>
      <c r="L10" s="412"/>
      <c r="M10" s="412"/>
      <c r="N10" s="412"/>
      <c r="O10" s="414" t="s">
        <v>554</v>
      </c>
      <c r="AC10" s="415"/>
    </row>
    <row r="11" spans="1:29" s="336" customFormat="1" ht="54" x14ac:dyDescent="0.15">
      <c r="A11" s="416" t="s">
        <v>119</v>
      </c>
      <c r="B11" s="523" t="s">
        <v>539</v>
      </c>
      <c r="C11" s="523" t="s">
        <v>540</v>
      </c>
      <c r="D11" s="523" t="s">
        <v>541</v>
      </c>
      <c r="E11" s="523" t="s">
        <v>542</v>
      </c>
      <c r="F11" s="523" t="s">
        <v>543</v>
      </c>
      <c r="G11" s="523" t="s">
        <v>544</v>
      </c>
      <c r="H11" s="523" t="s">
        <v>545</v>
      </c>
      <c r="I11" s="523" t="s">
        <v>546</v>
      </c>
      <c r="J11" s="523" t="s">
        <v>547</v>
      </c>
      <c r="K11" s="523" t="s">
        <v>548</v>
      </c>
      <c r="L11" s="523" t="s">
        <v>549</v>
      </c>
      <c r="M11" s="523" t="s">
        <v>550</v>
      </c>
      <c r="N11" s="523" t="s">
        <v>551</v>
      </c>
      <c r="O11" s="416" t="s">
        <v>22</v>
      </c>
      <c r="P11" s="523" t="s">
        <v>539</v>
      </c>
      <c r="Q11" s="523" t="s">
        <v>540</v>
      </c>
      <c r="R11" s="523" t="s">
        <v>541</v>
      </c>
      <c r="S11" s="523" t="s">
        <v>542</v>
      </c>
      <c r="T11" s="523" t="s">
        <v>543</v>
      </c>
      <c r="U11" s="523" t="s">
        <v>544</v>
      </c>
      <c r="V11" s="523" t="s">
        <v>545</v>
      </c>
      <c r="W11" s="523" t="s">
        <v>546</v>
      </c>
      <c r="X11" s="523" t="s">
        <v>547</v>
      </c>
      <c r="Y11" s="523" t="s">
        <v>548</v>
      </c>
      <c r="Z11" s="523" t="s">
        <v>549</v>
      </c>
      <c r="AA11" s="523" t="s">
        <v>550</v>
      </c>
      <c r="AB11" s="523" t="s">
        <v>551</v>
      </c>
      <c r="AC11" s="523" t="s">
        <v>552</v>
      </c>
    </row>
    <row r="12" spans="1:29" s="50" customFormat="1" ht="11.25" x14ac:dyDescent="0.2">
      <c r="A12" s="417">
        <v>34669</v>
      </c>
      <c r="B12" s="418">
        <v>636115893</v>
      </c>
      <c r="C12" s="418">
        <v>609090512</v>
      </c>
      <c r="D12" s="418">
        <v>609090512</v>
      </c>
      <c r="E12" s="418">
        <v>46693266</v>
      </c>
      <c r="F12" s="418">
        <v>101067861</v>
      </c>
      <c r="G12" s="418">
        <v>433936995</v>
      </c>
      <c r="H12" s="418">
        <v>27392390</v>
      </c>
      <c r="I12" s="418">
        <v>0</v>
      </c>
      <c r="J12" s="418">
        <v>15332000</v>
      </c>
      <c r="K12" s="418">
        <v>11693381</v>
      </c>
      <c r="L12" s="418">
        <v>0</v>
      </c>
      <c r="M12" s="418">
        <v>609090512</v>
      </c>
      <c r="N12" s="418">
        <v>609090512</v>
      </c>
      <c r="O12" s="419">
        <v>1994</v>
      </c>
      <c r="P12" s="420">
        <f>B12</f>
        <v>636115893</v>
      </c>
      <c r="Q12" s="420">
        <f t="shared" ref="Q12:AB12" si="0">C12</f>
        <v>609090512</v>
      </c>
      <c r="R12" s="420">
        <f t="shared" si="0"/>
        <v>609090512</v>
      </c>
      <c r="S12" s="420">
        <f t="shared" si="0"/>
        <v>46693266</v>
      </c>
      <c r="T12" s="420">
        <f t="shared" si="0"/>
        <v>101067861</v>
      </c>
      <c r="U12" s="420">
        <f t="shared" si="0"/>
        <v>433936995</v>
      </c>
      <c r="V12" s="420">
        <f t="shared" si="0"/>
        <v>27392390</v>
      </c>
      <c r="W12" s="420">
        <f t="shared" si="0"/>
        <v>0</v>
      </c>
      <c r="X12" s="420">
        <f t="shared" si="0"/>
        <v>15332000</v>
      </c>
      <c r="Y12" s="420">
        <f t="shared" si="0"/>
        <v>11693381</v>
      </c>
      <c r="Z12" s="420">
        <f t="shared" si="0"/>
        <v>0</v>
      </c>
      <c r="AA12" s="420">
        <f t="shared" si="0"/>
        <v>609090512</v>
      </c>
      <c r="AB12" s="420">
        <f t="shared" si="0"/>
        <v>609090512</v>
      </c>
      <c r="AC12" s="421">
        <v>1733066505.8617301</v>
      </c>
    </row>
    <row r="13" spans="1:29" s="50" customFormat="1" ht="11.25" x14ac:dyDescent="0.2">
      <c r="A13" s="422">
        <v>34700</v>
      </c>
      <c r="B13" s="418">
        <v>648813370</v>
      </c>
      <c r="C13" s="418">
        <v>622842185</v>
      </c>
      <c r="D13" s="418">
        <v>622842185</v>
      </c>
      <c r="E13" s="418">
        <v>45290823</v>
      </c>
      <c r="F13" s="418">
        <v>103049794</v>
      </c>
      <c r="G13" s="418">
        <v>448596626</v>
      </c>
      <c r="H13" s="418">
        <v>25904942</v>
      </c>
      <c r="I13" s="418">
        <v>0</v>
      </c>
      <c r="J13" s="418">
        <v>15264000</v>
      </c>
      <c r="K13" s="418">
        <v>10707185</v>
      </c>
      <c r="L13" s="418">
        <v>0</v>
      </c>
      <c r="M13" s="418">
        <v>622842185</v>
      </c>
      <c r="N13" s="418">
        <v>622842185</v>
      </c>
      <c r="O13" s="50">
        <f>O12+1</f>
        <v>1995</v>
      </c>
      <c r="P13" s="420">
        <f>AVERAGE(B13:B24)</f>
        <v>713299864.83333337</v>
      </c>
      <c r="Q13" s="420">
        <f t="shared" ref="Q13:AB13" si="1">AVERAGE(C13:C24)</f>
        <v>670739101.25</v>
      </c>
      <c r="R13" s="420">
        <f t="shared" si="1"/>
        <v>637525200.5</v>
      </c>
      <c r="S13" s="420">
        <f t="shared" si="1"/>
        <v>42465178.140833341</v>
      </c>
      <c r="T13" s="420">
        <f t="shared" si="1"/>
        <v>114043303.63333334</v>
      </c>
      <c r="U13" s="420">
        <f t="shared" si="1"/>
        <v>452530485.55833334</v>
      </c>
      <c r="V13" s="420">
        <f t="shared" si="1"/>
        <v>28486233.166666668</v>
      </c>
      <c r="W13" s="420">
        <f t="shared" si="1"/>
        <v>33213900.75</v>
      </c>
      <c r="X13" s="420">
        <f t="shared" si="1"/>
        <v>19410406.833333332</v>
      </c>
      <c r="Y13" s="420">
        <f t="shared" si="1"/>
        <v>23150356.75</v>
      </c>
      <c r="Z13" s="420">
        <f t="shared" si="1"/>
        <v>0</v>
      </c>
      <c r="AA13" s="420">
        <f t="shared" si="1"/>
        <v>672653513.58333337</v>
      </c>
      <c r="AB13" s="420">
        <f t="shared" si="1"/>
        <v>637525200.5</v>
      </c>
      <c r="AC13" s="421">
        <v>2152179515.8724174</v>
      </c>
    </row>
    <row r="14" spans="1:29" s="50" customFormat="1" ht="11.25" x14ac:dyDescent="0.2">
      <c r="A14" s="423">
        <v>34731</v>
      </c>
      <c r="B14" s="418">
        <v>653615540</v>
      </c>
      <c r="C14" s="418">
        <v>627947107</v>
      </c>
      <c r="D14" s="418">
        <v>627947107</v>
      </c>
      <c r="E14" s="418">
        <v>44806415</v>
      </c>
      <c r="F14" s="418">
        <v>105415894</v>
      </c>
      <c r="G14" s="418">
        <v>452641101</v>
      </c>
      <c r="H14" s="418">
        <v>25083697</v>
      </c>
      <c r="I14" s="418">
        <v>0</v>
      </c>
      <c r="J14" s="418">
        <v>15699000</v>
      </c>
      <c r="K14" s="418">
        <v>9969433</v>
      </c>
      <c r="L14" s="418">
        <v>0</v>
      </c>
      <c r="M14" s="418">
        <v>627947107</v>
      </c>
      <c r="N14" s="418">
        <v>627947107</v>
      </c>
      <c r="O14" s="50">
        <f t="shared" ref="O14:O29" si="2">O13+1</f>
        <v>1996</v>
      </c>
      <c r="P14" s="420">
        <f>AVERAGE(B25:B36)</f>
        <v>848263056.25</v>
      </c>
      <c r="Q14" s="420">
        <f t="shared" ref="Q14:AB14" si="3">AVERAGE(C25:C36)</f>
        <v>805895717</v>
      </c>
      <c r="R14" s="420">
        <f t="shared" si="3"/>
        <v>538032340.91666663</v>
      </c>
      <c r="S14" s="420">
        <f t="shared" si="3"/>
        <v>36190287.127500005</v>
      </c>
      <c r="T14" s="420">
        <f t="shared" si="3"/>
        <v>87511687.644166663</v>
      </c>
      <c r="U14" s="420">
        <f t="shared" si="3"/>
        <v>393765691.89666671</v>
      </c>
      <c r="V14" s="420">
        <f t="shared" si="3"/>
        <v>20564674.25</v>
      </c>
      <c r="W14" s="420">
        <f t="shared" si="3"/>
        <v>267863376.08333334</v>
      </c>
      <c r="X14" s="420">
        <f t="shared" si="3"/>
        <v>27725867.416666668</v>
      </c>
      <c r="Y14" s="420">
        <f t="shared" si="3"/>
        <v>14641471.833333334</v>
      </c>
      <c r="Z14" s="420">
        <f t="shared" si="3"/>
        <v>0</v>
      </c>
      <c r="AA14" s="420">
        <f t="shared" si="3"/>
        <v>798140828.16666663</v>
      </c>
      <c r="AB14" s="420">
        <f t="shared" si="3"/>
        <v>538032340.91666663</v>
      </c>
      <c r="AC14" s="421">
        <v>2943822396.7815552</v>
      </c>
    </row>
    <row r="15" spans="1:29" s="50" customFormat="1" ht="11.25" x14ac:dyDescent="0.2">
      <c r="A15" s="424">
        <v>34759</v>
      </c>
      <c r="B15" s="418">
        <v>694768134</v>
      </c>
      <c r="C15" s="418">
        <v>666210603</v>
      </c>
      <c r="D15" s="418">
        <v>666210603</v>
      </c>
      <c r="E15" s="418">
        <v>44102028</v>
      </c>
      <c r="F15" s="418">
        <v>108887182</v>
      </c>
      <c r="G15" s="418">
        <v>485661752</v>
      </c>
      <c r="H15" s="418">
        <v>27559641</v>
      </c>
      <c r="I15" s="418">
        <v>0</v>
      </c>
      <c r="J15" s="418">
        <v>16653000</v>
      </c>
      <c r="K15" s="418">
        <v>11904531</v>
      </c>
      <c r="L15" s="418">
        <v>0</v>
      </c>
      <c r="M15" s="418">
        <v>666210603</v>
      </c>
      <c r="N15" s="418">
        <v>666210603</v>
      </c>
      <c r="O15" s="50">
        <f t="shared" si="2"/>
        <v>1997</v>
      </c>
      <c r="P15" s="420">
        <f>AVERAGE(B37:B48)</f>
        <v>944963918.17000008</v>
      </c>
      <c r="Q15" s="420">
        <f t="shared" ref="Q15:AB15" si="4">AVERAGE(C37:C48)</f>
        <v>885878119.42000008</v>
      </c>
      <c r="R15" s="420">
        <f t="shared" si="4"/>
        <v>484204088.83666676</v>
      </c>
      <c r="S15" s="420">
        <f t="shared" si="4"/>
        <v>29305406.564166665</v>
      </c>
      <c r="T15" s="420">
        <f t="shared" si="4"/>
        <v>72027569.160833344</v>
      </c>
      <c r="U15" s="420">
        <f t="shared" si="4"/>
        <v>368194561.77749997</v>
      </c>
      <c r="V15" s="420">
        <f t="shared" si="4"/>
        <v>14676551.333333334</v>
      </c>
      <c r="W15" s="420">
        <f t="shared" si="4"/>
        <v>401674030.58333331</v>
      </c>
      <c r="X15" s="420">
        <f t="shared" si="4"/>
        <v>32882142.75</v>
      </c>
      <c r="Y15" s="420">
        <f t="shared" si="4"/>
        <v>22623817.25</v>
      </c>
      <c r="Z15" s="420">
        <f t="shared" si="4"/>
        <v>3579838.75</v>
      </c>
      <c r="AA15" s="420">
        <f t="shared" si="4"/>
        <v>857403501.58333337</v>
      </c>
      <c r="AB15" s="420">
        <f t="shared" si="4"/>
        <v>484204088.83666676</v>
      </c>
      <c r="AC15" s="421">
        <v>3708593508.576385</v>
      </c>
    </row>
    <row r="16" spans="1:29" s="50" customFormat="1" ht="11.25" x14ac:dyDescent="0.2">
      <c r="A16" s="425">
        <v>34790</v>
      </c>
      <c r="B16" s="418">
        <v>671176800</v>
      </c>
      <c r="C16" s="418">
        <v>641766809</v>
      </c>
      <c r="D16" s="418">
        <v>641766809</v>
      </c>
      <c r="E16" s="418">
        <v>44053898</v>
      </c>
      <c r="F16" s="418">
        <v>113546480</v>
      </c>
      <c r="G16" s="418">
        <v>454732400</v>
      </c>
      <c r="H16" s="418">
        <v>29434031</v>
      </c>
      <c r="I16" s="418">
        <v>0</v>
      </c>
      <c r="J16" s="418">
        <v>17357000</v>
      </c>
      <c r="K16" s="418">
        <v>12052991</v>
      </c>
      <c r="L16" s="418">
        <v>0</v>
      </c>
      <c r="M16" s="418">
        <v>641766809</v>
      </c>
      <c r="N16" s="418">
        <v>641766809</v>
      </c>
      <c r="O16" s="50">
        <f t="shared" si="2"/>
        <v>1998</v>
      </c>
      <c r="P16" s="420">
        <f>AVERAGE(B49:B60)</f>
        <v>1066654912.25</v>
      </c>
      <c r="Q16" s="420">
        <f t="shared" ref="Q16:AB16" si="5">AVERAGE(C49:C60)</f>
        <v>978731412.83333337</v>
      </c>
      <c r="R16" s="420">
        <f t="shared" si="5"/>
        <v>528737433.41666669</v>
      </c>
      <c r="S16" s="420">
        <f t="shared" si="5"/>
        <v>30994468.666666668</v>
      </c>
      <c r="T16" s="420">
        <f t="shared" si="5"/>
        <v>76635316.25</v>
      </c>
      <c r="U16" s="420">
        <f t="shared" si="5"/>
        <v>405846683.75</v>
      </c>
      <c r="V16" s="420">
        <f t="shared" si="5"/>
        <v>15260964.75</v>
      </c>
      <c r="W16" s="420">
        <f t="shared" si="5"/>
        <v>449993979.41666669</v>
      </c>
      <c r="X16" s="420">
        <f t="shared" si="5"/>
        <v>34783553.416666664</v>
      </c>
      <c r="Y16" s="420">
        <f t="shared" si="5"/>
        <v>40861350.083333336</v>
      </c>
      <c r="Z16" s="420">
        <f t="shared" si="5"/>
        <v>12278595.916666666</v>
      </c>
      <c r="AA16" s="420">
        <f t="shared" si="5"/>
        <v>878216550.83333337</v>
      </c>
      <c r="AB16" s="420">
        <f t="shared" si="5"/>
        <v>528737433.41666669</v>
      </c>
      <c r="AC16" s="421">
        <v>4456601590.8588476</v>
      </c>
    </row>
    <row r="17" spans="1:29" s="50" customFormat="1" ht="15.75" customHeight="1" x14ac:dyDescent="0.2">
      <c r="A17" s="426">
        <v>34820</v>
      </c>
      <c r="B17" s="418">
        <v>701335488</v>
      </c>
      <c r="C17" s="418">
        <v>659225623</v>
      </c>
      <c r="D17" s="418">
        <v>659216403</v>
      </c>
      <c r="E17" s="418">
        <v>43553659</v>
      </c>
      <c r="F17" s="418">
        <v>118349578</v>
      </c>
      <c r="G17" s="418">
        <v>467347038</v>
      </c>
      <c r="H17" s="418">
        <v>29966128</v>
      </c>
      <c r="I17" s="418">
        <v>9220</v>
      </c>
      <c r="J17" s="418">
        <v>18236000</v>
      </c>
      <c r="K17" s="418">
        <v>23873865</v>
      </c>
      <c r="L17" s="418">
        <v>0</v>
      </c>
      <c r="M17" s="418">
        <v>659219158</v>
      </c>
      <c r="N17" s="418">
        <v>659216403</v>
      </c>
      <c r="O17" s="50">
        <f t="shared" si="2"/>
        <v>1999</v>
      </c>
      <c r="P17" s="420">
        <f>AVERAGE(B61:B72)</f>
        <v>1172567570.9116666</v>
      </c>
      <c r="Q17" s="420">
        <f t="shared" ref="Q17:AB17" si="6">AVERAGE(C61:C72)</f>
        <v>1040627701.4949999</v>
      </c>
      <c r="R17" s="420">
        <f t="shared" si="6"/>
        <v>523762731.74500006</v>
      </c>
      <c r="S17" s="420">
        <f t="shared" si="6"/>
        <v>31604684.916666668</v>
      </c>
      <c r="T17" s="420">
        <f t="shared" si="6"/>
        <v>78848585</v>
      </c>
      <c r="U17" s="420">
        <f t="shared" si="6"/>
        <v>393754470.99499995</v>
      </c>
      <c r="V17" s="420">
        <f t="shared" si="6"/>
        <v>19554990.833333332</v>
      </c>
      <c r="W17" s="420">
        <f t="shared" si="6"/>
        <v>516864969.75</v>
      </c>
      <c r="X17" s="420">
        <f t="shared" si="6"/>
        <v>40174639.833333336</v>
      </c>
      <c r="Y17" s="420">
        <f t="shared" si="6"/>
        <v>48262669.166666664</v>
      </c>
      <c r="Z17" s="420">
        <f t="shared" si="6"/>
        <v>43502560.416666664</v>
      </c>
      <c r="AA17" s="420">
        <f t="shared" si="6"/>
        <v>849267333.49499989</v>
      </c>
      <c r="AB17" s="420">
        <f t="shared" si="6"/>
        <v>523762731.74500006</v>
      </c>
      <c r="AC17" s="421">
        <v>5416363672.271822</v>
      </c>
    </row>
    <row r="18" spans="1:29" s="50" customFormat="1" ht="15.75" customHeight="1" x14ac:dyDescent="0.2">
      <c r="A18" s="427">
        <v>34851</v>
      </c>
      <c r="B18" s="418">
        <v>702637146</v>
      </c>
      <c r="C18" s="418">
        <v>644780258</v>
      </c>
      <c r="D18" s="418">
        <v>634377017</v>
      </c>
      <c r="E18" s="418">
        <v>41926750</v>
      </c>
      <c r="F18" s="418">
        <v>122007043</v>
      </c>
      <c r="G18" s="418">
        <v>441379332</v>
      </c>
      <c r="H18" s="418">
        <v>29063892</v>
      </c>
      <c r="I18" s="418">
        <v>10403241</v>
      </c>
      <c r="J18" s="418">
        <v>18228248</v>
      </c>
      <c r="K18" s="418">
        <v>39628640</v>
      </c>
      <c r="L18" s="418">
        <v>0</v>
      </c>
      <c r="M18" s="418">
        <v>647270849</v>
      </c>
      <c r="N18" s="418">
        <v>634377017</v>
      </c>
      <c r="O18" s="50">
        <f t="shared" si="2"/>
        <v>2000</v>
      </c>
      <c r="P18" s="420">
        <f>AVERAGE(B73:B84)</f>
        <v>1263837110.560833</v>
      </c>
      <c r="Q18" s="420">
        <f t="shared" ref="Q18:AB18" si="7">AVERAGE(C73:C84)</f>
        <v>1006754478.0608331</v>
      </c>
      <c r="R18" s="420">
        <f t="shared" si="7"/>
        <v>510179474.39416665</v>
      </c>
      <c r="S18" s="420">
        <f t="shared" si="7"/>
        <v>36845513.833333336</v>
      </c>
      <c r="T18" s="420">
        <f t="shared" si="7"/>
        <v>72007757.166666672</v>
      </c>
      <c r="U18" s="420">
        <f t="shared" si="7"/>
        <v>378952229.89416671</v>
      </c>
      <c r="V18" s="420">
        <f t="shared" si="7"/>
        <v>22373973.5</v>
      </c>
      <c r="W18" s="420">
        <f t="shared" si="7"/>
        <v>496575003.66666669</v>
      </c>
      <c r="X18" s="420">
        <f t="shared" si="7"/>
        <v>44665893.333333336</v>
      </c>
      <c r="Y18" s="420">
        <f t="shared" si="7"/>
        <v>56271070.333333336</v>
      </c>
      <c r="Z18" s="420">
        <f t="shared" si="7"/>
        <v>156145668.83333334</v>
      </c>
      <c r="AA18" s="420">
        <f t="shared" si="7"/>
        <v>772327361.47749996</v>
      </c>
      <c r="AB18" s="420">
        <f t="shared" si="7"/>
        <v>510179474.39416665</v>
      </c>
      <c r="AC18" s="421">
        <v>6355259632.4543457</v>
      </c>
    </row>
    <row r="19" spans="1:29" s="50" customFormat="1" ht="11.25" x14ac:dyDescent="0.2">
      <c r="A19" s="428">
        <v>34881</v>
      </c>
      <c r="B19" s="418">
        <v>712948786</v>
      </c>
      <c r="C19" s="418">
        <v>653048844</v>
      </c>
      <c r="D19" s="418">
        <v>639412366</v>
      </c>
      <c r="E19" s="418">
        <v>41793533</v>
      </c>
      <c r="F19" s="418">
        <v>125011598</v>
      </c>
      <c r="G19" s="418">
        <v>444164202</v>
      </c>
      <c r="H19" s="418">
        <v>28443033</v>
      </c>
      <c r="I19" s="418">
        <v>13636478</v>
      </c>
      <c r="J19" s="418">
        <v>19052176</v>
      </c>
      <c r="K19" s="418">
        <v>40847766</v>
      </c>
      <c r="L19" s="418">
        <v>0</v>
      </c>
      <c r="M19" s="418">
        <v>655147510</v>
      </c>
      <c r="N19" s="418">
        <v>639412366</v>
      </c>
      <c r="O19" s="50">
        <f t="shared" si="2"/>
        <v>2001</v>
      </c>
      <c r="P19" s="420">
        <f>AVERAGE(B85:B96)</f>
        <v>1247155740</v>
      </c>
      <c r="Q19" s="420">
        <f t="shared" ref="Q19:AB19" si="8">AVERAGE(C85:C96)</f>
        <v>946107988.25</v>
      </c>
      <c r="R19" s="420">
        <f t="shared" si="8"/>
        <v>499518986</v>
      </c>
      <c r="S19" s="420">
        <f t="shared" si="8"/>
        <v>50079096.666666664</v>
      </c>
      <c r="T19" s="420">
        <f t="shared" si="8"/>
        <v>63455051.583333336</v>
      </c>
      <c r="U19" s="420">
        <f t="shared" si="8"/>
        <v>356824223.16666669</v>
      </c>
      <c r="V19" s="420">
        <f t="shared" si="8"/>
        <v>29160614.583333332</v>
      </c>
      <c r="W19" s="420">
        <f t="shared" si="8"/>
        <v>446589002.25</v>
      </c>
      <c r="X19" s="420">
        <f t="shared" si="8"/>
        <v>46536235.5</v>
      </c>
      <c r="Y19" s="420">
        <f t="shared" si="8"/>
        <v>62337114</v>
      </c>
      <c r="Z19" s="420">
        <f t="shared" si="8"/>
        <v>192174402.25</v>
      </c>
      <c r="AA19" s="420">
        <f t="shared" si="8"/>
        <v>704694530.83333337</v>
      </c>
      <c r="AB19" s="420">
        <f t="shared" si="8"/>
        <v>499518986</v>
      </c>
      <c r="AC19" s="421">
        <v>6632856157.1361876</v>
      </c>
    </row>
    <row r="20" spans="1:29" s="50" customFormat="1" ht="11.25" x14ac:dyDescent="0.2">
      <c r="A20" s="429">
        <v>34912</v>
      </c>
      <c r="B20" s="418">
        <v>721611274</v>
      </c>
      <c r="C20" s="418">
        <v>670945467</v>
      </c>
      <c r="D20" s="418">
        <v>647609519</v>
      </c>
      <c r="E20" s="418">
        <v>42676889.399999999</v>
      </c>
      <c r="F20" s="418">
        <v>126122430.59999999</v>
      </c>
      <c r="G20" s="418">
        <v>449587787</v>
      </c>
      <c r="H20" s="418">
        <v>29222412</v>
      </c>
      <c r="I20" s="418">
        <v>23335948</v>
      </c>
      <c r="J20" s="418">
        <v>20041623</v>
      </c>
      <c r="K20" s="418">
        <v>30624184</v>
      </c>
      <c r="L20" s="418">
        <v>0</v>
      </c>
      <c r="M20" s="418">
        <v>673643503</v>
      </c>
      <c r="N20" s="418">
        <v>647609519</v>
      </c>
      <c r="O20" s="50">
        <f t="shared" si="2"/>
        <v>2002</v>
      </c>
      <c r="P20" s="420">
        <f>AVERAGE(B97:B108)</f>
        <v>1221574240.4166667</v>
      </c>
      <c r="Q20" s="420">
        <f t="shared" ref="Q20:AB20" si="9">AVERAGE(C97:C108)</f>
        <v>900866370.41666663</v>
      </c>
      <c r="R20" s="420">
        <f t="shared" si="9"/>
        <v>482185744.5</v>
      </c>
      <c r="S20" s="420">
        <f t="shared" si="9"/>
        <v>68075332</v>
      </c>
      <c r="T20" s="420">
        <f t="shared" si="9"/>
        <v>57351001.416666664</v>
      </c>
      <c r="U20" s="420">
        <f t="shared" si="9"/>
        <v>326705868</v>
      </c>
      <c r="V20" s="420">
        <f t="shared" si="9"/>
        <v>30053543.083333332</v>
      </c>
      <c r="W20" s="420">
        <f t="shared" si="9"/>
        <v>418680625.91666669</v>
      </c>
      <c r="X20" s="420">
        <f t="shared" si="9"/>
        <v>46766267.25</v>
      </c>
      <c r="Y20" s="420">
        <f t="shared" si="9"/>
        <v>66935059.166666664</v>
      </c>
      <c r="Z20" s="420">
        <f t="shared" si="9"/>
        <v>207006543.58333334</v>
      </c>
      <c r="AA20" s="420">
        <f t="shared" si="9"/>
        <v>650217665.08333337</v>
      </c>
      <c r="AB20" s="420">
        <f t="shared" si="9"/>
        <v>482185744.5</v>
      </c>
      <c r="AC20" s="421">
        <v>6815546487.6923523</v>
      </c>
    </row>
    <row r="21" spans="1:29" s="50" customFormat="1" ht="11.25" x14ac:dyDescent="0.2">
      <c r="A21" s="430">
        <v>34943</v>
      </c>
      <c r="B21" s="418">
        <v>719447260</v>
      </c>
      <c r="C21" s="418">
        <v>672977406</v>
      </c>
      <c r="D21" s="418">
        <v>625697942</v>
      </c>
      <c r="E21" s="418">
        <v>40702421.100000001</v>
      </c>
      <c r="F21" s="418">
        <v>126685089.90000001</v>
      </c>
      <c r="G21" s="418">
        <v>432191789</v>
      </c>
      <c r="H21" s="418">
        <v>26118642</v>
      </c>
      <c r="I21" s="418">
        <v>47279464</v>
      </c>
      <c r="J21" s="418">
        <v>19479786</v>
      </c>
      <c r="K21" s="418">
        <v>26990068</v>
      </c>
      <c r="L21" s="418">
        <v>0</v>
      </c>
      <c r="M21" s="418">
        <v>675014591</v>
      </c>
      <c r="N21" s="418">
        <v>625697942</v>
      </c>
      <c r="O21" s="50">
        <f t="shared" si="2"/>
        <v>2003</v>
      </c>
      <c r="P21" s="420">
        <f>AVERAGE(B109:B120)</f>
        <v>1288684733.5</v>
      </c>
      <c r="Q21" s="420">
        <f t="shared" ref="Q21:AB21" si="10">AVERAGE(C109:C120)</f>
        <v>902043737.66666663</v>
      </c>
      <c r="R21" s="420">
        <f t="shared" si="10"/>
        <v>531737637.16666669</v>
      </c>
      <c r="S21" s="420">
        <f t="shared" si="10"/>
        <v>95377789.5</v>
      </c>
      <c r="T21" s="420">
        <f t="shared" si="10"/>
        <v>57538381.833333336</v>
      </c>
      <c r="U21" s="420">
        <f t="shared" si="10"/>
        <v>348674860.75</v>
      </c>
      <c r="V21" s="420">
        <f t="shared" si="10"/>
        <v>30146605.083333332</v>
      </c>
      <c r="W21" s="420">
        <f t="shared" si="10"/>
        <v>370306100.5</v>
      </c>
      <c r="X21" s="420">
        <f t="shared" si="10"/>
        <v>53702153.833333336</v>
      </c>
      <c r="Y21" s="420">
        <f t="shared" si="10"/>
        <v>83326468.833333328</v>
      </c>
      <c r="Z21" s="420">
        <f t="shared" si="10"/>
        <v>249612373.16666666</v>
      </c>
      <c r="AA21" s="420">
        <f t="shared" si="10"/>
        <v>669911849</v>
      </c>
      <c r="AB21" s="420">
        <f t="shared" si="10"/>
        <v>531737637.16666669</v>
      </c>
      <c r="AC21" s="421">
        <v>7555803383</v>
      </c>
    </row>
    <row r="22" spans="1:29" s="50" customFormat="1" ht="11.25" x14ac:dyDescent="0.2">
      <c r="A22" s="431">
        <v>34973</v>
      </c>
      <c r="B22" s="418">
        <v>746397407</v>
      </c>
      <c r="C22" s="418">
        <v>697035087</v>
      </c>
      <c r="D22" s="418">
        <v>628374961</v>
      </c>
      <c r="E22" s="418">
        <v>40211257.350000001</v>
      </c>
      <c r="F22" s="418">
        <v>113638717.14</v>
      </c>
      <c r="G22" s="418">
        <v>446257368.50999999</v>
      </c>
      <c r="H22" s="418">
        <v>28267618</v>
      </c>
      <c r="I22" s="418">
        <v>68660126</v>
      </c>
      <c r="J22" s="418">
        <v>26430145</v>
      </c>
      <c r="K22" s="418">
        <v>22932175</v>
      </c>
      <c r="L22" s="418">
        <v>0</v>
      </c>
      <c r="M22" s="418">
        <v>700250866</v>
      </c>
      <c r="N22" s="418">
        <v>628374961</v>
      </c>
      <c r="O22" s="50">
        <f t="shared" si="2"/>
        <v>2004</v>
      </c>
      <c r="P22" s="420">
        <f>AVERAGE(B121:B132)</f>
        <v>1346336722.6666667</v>
      </c>
      <c r="Q22" s="420">
        <f t="shared" ref="Q22:AB22" si="11">AVERAGE(C121:C132)</f>
        <v>896326896.33333337</v>
      </c>
      <c r="R22" s="420">
        <f t="shared" si="11"/>
        <v>597175374</v>
      </c>
      <c r="S22" s="420">
        <f t="shared" si="11"/>
        <v>143319470.66666666</v>
      </c>
      <c r="T22" s="420">
        <f t="shared" si="11"/>
        <v>66161392.916666664</v>
      </c>
      <c r="U22" s="420">
        <f t="shared" si="11"/>
        <v>350879451.25</v>
      </c>
      <c r="V22" s="420">
        <f t="shared" si="11"/>
        <v>36815059.166666664</v>
      </c>
      <c r="W22" s="420">
        <f t="shared" si="11"/>
        <v>299151522.33333331</v>
      </c>
      <c r="X22" s="420">
        <f t="shared" si="11"/>
        <v>63177814.75</v>
      </c>
      <c r="Y22" s="420">
        <f t="shared" si="11"/>
        <v>147774209</v>
      </c>
      <c r="Z22" s="420">
        <f t="shared" si="11"/>
        <v>239057802.58333334</v>
      </c>
      <c r="AA22" s="420">
        <f t="shared" si="11"/>
        <v>710010683.33333337</v>
      </c>
      <c r="AB22" s="420">
        <f t="shared" si="11"/>
        <v>597175374</v>
      </c>
      <c r="AC22" s="421">
        <v>8574823219.9998226</v>
      </c>
    </row>
    <row r="23" spans="1:29" s="50" customFormat="1" ht="11.25" x14ac:dyDescent="0.2">
      <c r="A23" s="432">
        <v>35004</v>
      </c>
      <c r="B23" s="418">
        <v>787385217</v>
      </c>
      <c r="C23" s="418">
        <v>741783326</v>
      </c>
      <c r="D23" s="418">
        <v>651869729</v>
      </c>
      <c r="E23" s="418">
        <v>40409315.68</v>
      </c>
      <c r="F23" s="418">
        <v>103858968.78</v>
      </c>
      <c r="G23" s="418">
        <v>475984717.54000002</v>
      </c>
      <c r="H23" s="418">
        <v>31616727</v>
      </c>
      <c r="I23" s="418">
        <v>89913597</v>
      </c>
      <c r="J23" s="418">
        <v>22520050</v>
      </c>
      <c r="K23" s="418">
        <v>23081841</v>
      </c>
      <c r="L23" s="418">
        <v>0</v>
      </c>
      <c r="M23" s="418">
        <v>745282693</v>
      </c>
      <c r="N23" s="418">
        <v>651869729</v>
      </c>
      <c r="O23" s="50">
        <f t="shared" si="2"/>
        <v>2005</v>
      </c>
      <c r="P23" s="420">
        <f>AVERAGE(B133:B144)</f>
        <v>1390639336.8333333</v>
      </c>
      <c r="Q23" s="420">
        <f t="shared" ref="Q23:AB23" si="12">AVERAGE(C133:C144)</f>
        <v>978286384</v>
      </c>
      <c r="R23" s="420">
        <f t="shared" si="12"/>
        <v>769930276.75</v>
      </c>
      <c r="S23" s="420">
        <f t="shared" si="12"/>
        <v>217261826</v>
      </c>
      <c r="T23" s="420">
        <f t="shared" si="12"/>
        <v>97951825.166666672</v>
      </c>
      <c r="U23" s="420">
        <f t="shared" si="12"/>
        <v>403318812.25</v>
      </c>
      <c r="V23" s="420">
        <f t="shared" si="12"/>
        <v>51397813.333333336</v>
      </c>
      <c r="W23" s="420">
        <f t="shared" si="12"/>
        <v>208356107.25</v>
      </c>
      <c r="X23" s="420">
        <f t="shared" si="12"/>
        <v>73550879.75</v>
      </c>
      <c r="Y23" s="420">
        <f t="shared" si="12"/>
        <v>187225279.25</v>
      </c>
      <c r="Z23" s="420">
        <f t="shared" si="12"/>
        <v>151576793.83333334</v>
      </c>
      <c r="AA23" s="420">
        <f t="shared" si="12"/>
        <v>841111543.75</v>
      </c>
      <c r="AB23" s="420">
        <f t="shared" si="12"/>
        <v>769930276.75</v>
      </c>
      <c r="AC23" s="421">
        <v>9251737494.3165474</v>
      </c>
    </row>
    <row r="24" spans="1:29" s="50" customFormat="1" ht="11.25" x14ac:dyDescent="0.2">
      <c r="A24" s="417">
        <v>35034</v>
      </c>
      <c r="B24" s="418">
        <v>799461956</v>
      </c>
      <c r="C24" s="418">
        <v>750306500</v>
      </c>
      <c r="D24" s="418">
        <v>604977765</v>
      </c>
      <c r="E24" s="418">
        <v>40055148.159999996</v>
      </c>
      <c r="F24" s="418">
        <v>101946868.18000001</v>
      </c>
      <c r="G24" s="418">
        <v>431821713.64999998</v>
      </c>
      <c r="H24" s="418">
        <v>31154035</v>
      </c>
      <c r="I24" s="418">
        <v>145328735</v>
      </c>
      <c r="J24" s="418">
        <v>23963854</v>
      </c>
      <c r="K24" s="418">
        <v>25191602</v>
      </c>
      <c r="L24" s="418">
        <v>0</v>
      </c>
      <c r="M24" s="418">
        <v>757246289</v>
      </c>
      <c r="N24" s="418">
        <v>604977765</v>
      </c>
      <c r="O24" s="50">
        <f t="shared" si="2"/>
        <v>2006</v>
      </c>
      <c r="P24" s="420">
        <f>AVERAGE(B145:B156)</f>
        <v>1476543609.9166667</v>
      </c>
      <c r="Q24" s="420">
        <f t="shared" ref="Q24:AB24" si="13">AVERAGE(C145:C156)</f>
        <v>1108217484.4166667</v>
      </c>
      <c r="R24" s="420">
        <f t="shared" si="13"/>
        <v>1026475946.0833334</v>
      </c>
      <c r="S24" s="420">
        <f t="shared" si="13"/>
        <v>327270012.41666669</v>
      </c>
      <c r="T24" s="420">
        <f t="shared" si="13"/>
        <v>176498568.83333334</v>
      </c>
      <c r="U24" s="420">
        <f t="shared" si="13"/>
        <v>462970396.16666669</v>
      </c>
      <c r="V24" s="420">
        <f t="shared" si="13"/>
        <v>59736968.666666664</v>
      </c>
      <c r="W24" s="420">
        <f t="shared" si="13"/>
        <v>81741538.333333328</v>
      </c>
      <c r="X24" s="420">
        <f t="shared" si="13"/>
        <v>73786189.666666672</v>
      </c>
      <c r="Y24" s="420">
        <f t="shared" si="13"/>
        <v>146683025.16666666</v>
      </c>
      <c r="Z24" s="420">
        <f t="shared" si="13"/>
        <v>147856910.66666666</v>
      </c>
      <c r="AA24" s="420">
        <f t="shared" si="13"/>
        <v>1063722233.3333334</v>
      </c>
      <c r="AB24" s="420">
        <f t="shared" si="13"/>
        <v>1026475946.0833334</v>
      </c>
      <c r="AC24" s="421">
        <v>10379090976.538464</v>
      </c>
    </row>
    <row r="25" spans="1:29" s="50" customFormat="1" ht="11.25" x14ac:dyDescent="0.2">
      <c r="A25" s="422">
        <v>35065</v>
      </c>
      <c r="B25" s="418">
        <v>787868471</v>
      </c>
      <c r="C25" s="418">
        <v>745776503</v>
      </c>
      <c r="D25" s="418">
        <v>585323843</v>
      </c>
      <c r="E25" s="418">
        <v>39725365.380000003</v>
      </c>
      <c r="F25" s="418">
        <v>99830704.879999995</v>
      </c>
      <c r="G25" s="418">
        <v>416151548.75</v>
      </c>
      <c r="H25" s="418">
        <v>29616224</v>
      </c>
      <c r="I25" s="418">
        <v>160452660</v>
      </c>
      <c r="J25" s="418">
        <v>25067699</v>
      </c>
      <c r="K25" s="418">
        <v>17024269</v>
      </c>
      <c r="L25" s="418">
        <v>0</v>
      </c>
      <c r="M25" s="418">
        <v>751854523</v>
      </c>
      <c r="N25" s="418">
        <v>585323843</v>
      </c>
      <c r="O25" s="50">
        <f t="shared" si="2"/>
        <v>2007</v>
      </c>
      <c r="P25" s="420">
        <f>AVERAGE(B157:B168)</f>
        <v>1733011209.5</v>
      </c>
      <c r="Q25" s="420">
        <f t="shared" ref="Q25:AB25" si="14">AVERAGE(C157:C168)</f>
        <v>1403987859.9166667</v>
      </c>
      <c r="R25" s="420">
        <f t="shared" si="14"/>
        <v>1356918678.1666667</v>
      </c>
      <c r="S25" s="420">
        <f t="shared" si="14"/>
        <v>435841318.58333331</v>
      </c>
      <c r="T25" s="420">
        <f t="shared" si="14"/>
        <v>230783458.41666666</v>
      </c>
      <c r="U25" s="420">
        <f t="shared" si="14"/>
        <v>619867666.25</v>
      </c>
      <c r="V25" s="420">
        <f t="shared" si="14"/>
        <v>70426234.916666672</v>
      </c>
      <c r="W25" s="420">
        <f t="shared" si="14"/>
        <v>47069181.75</v>
      </c>
      <c r="X25" s="420">
        <f t="shared" si="14"/>
        <v>67540156.833333328</v>
      </c>
      <c r="Y25" s="420">
        <f t="shared" si="14"/>
        <v>145388280.08333334</v>
      </c>
      <c r="Z25" s="420">
        <f t="shared" si="14"/>
        <v>116094912.66666667</v>
      </c>
      <c r="AA25" s="420">
        <f t="shared" si="14"/>
        <v>1386825319.3333333</v>
      </c>
      <c r="AB25" s="420">
        <f t="shared" si="14"/>
        <v>1356918678.1666667</v>
      </c>
      <c r="AC25" s="421">
        <v>11320836376.727699</v>
      </c>
    </row>
    <row r="26" spans="1:29" s="50" customFormat="1" ht="11.25" x14ac:dyDescent="0.2">
      <c r="A26" s="423">
        <v>35096</v>
      </c>
      <c r="B26" s="418">
        <v>795381810</v>
      </c>
      <c r="C26" s="418">
        <v>755015521</v>
      </c>
      <c r="D26" s="418">
        <v>581540030</v>
      </c>
      <c r="E26" s="418">
        <v>38456070.880000003</v>
      </c>
      <c r="F26" s="418">
        <v>96390988.379999995</v>
      </c>
      <c r="G26" s="418">
        <v>420068002.75</v>
      </c>
      <c r="H26" s="418">
        <v>26624968</v>
      </c>
      <c r="I26" s="418">
        <v>173475491</v>
      </c>
      <c r="J26" s="418">
        <v>25703173</v>
      </c>
      <c r="K26" s="418">
        <v>14663116</v>
      </c>
      <c r="L26" s="418">
        <v>0</v>
      </c>
      <c r="M26" s="418">
        <v>758838874</v>
      </c>
      <c r="N26" s="418">
        <v>581540030</v>
      </c>
      <c r="O26" s="50">
        <f>O25+1</f>
        <v>2008</v>
      </c>
      <c r="P26" s="420">
        <f>AVERAGE(B169:B180)</f>
        <v>2030006555.1333334</v>
      </c>
      <c r="Q26" s="420">
        <f t="shared" ref="Q26:AB26" si="15">AVERAGE(C169:C180)</f>
        <v>1702813098.4666669</v>
      </c>
      <c r="R26" s="420">
        <f t="shared" si="15"/>
        <v>1664981062.3833334</v>
      </c>
      <c r="S26" s="420">
        <f t="shared" si="15"/>
        <v>494242739.58416671</v>
      </c>
      <c r="T26" s="420">
        <f t="shared" si="15"/>
        <v>281484320.66666669</v>
      </c>
      <c r="U26" s="420">
        <f t="shared" si="15"/>
        <v>808611074.66666663</v>
      </c>
      <c r="V26" s="420">
        <f t="shared" si="15"/>
        <v>80642927.468333334</v>
      </c>
      <c r="W26" s="420">
        <f t="shared" si="15"/>
        <v>37832036.083333336</v>
      </c>
      <c r="X26" s="420">
        <f t="shared" si="15"/>
        <v>79801723.583333328</v>
      </c>
      <c r="Y26" s="420">
        <f t="shared" si="15"/>
        <v>168418047.25</v>
      </c>
      <c r="Z26" s="420">
        <f t="shared" si="15"/>
        <v>78973685.833333328</v>
      </c>
      <c r="AA26" s="420">
        <f t="shared" si="15"/>
        <v>1687450852.5500002</v>
      </c>
      <c r="AB26" s="420">
        <f t="shared" si="15"/>
        <v>1664981062.3833334</v>
      </c>
      <c r="AC26" s="421">
        <v>12181256080.651375</v>
      </c>
    </row>
    <row r="27" spans="1:29" s="50" customFormat="1" ht="11.25" x14ac:dyDescent="0.2">
      <c r="A27" s="424">
        <v>35125</v>
      </c>
      <c r="B27" s="418">
        <v>808009381</v>
      </c>
      <c r="C27" s="418">
        <v>767050095</v>
      </c>
      <c r="D27" s="418">
        <v>563043172</v>
      </c>
      <c r="E27" s="418">
        <v>37635063.060000002</v>
      </c>
      <c r="F27" s="418">
        <v>96849405.859999999</v>
      </c>
      <c r="G27" s="418">
        <v>404900833.07999998</v>
      </c>
      <c r="H27" s="418">
        <v>23657870</v>
      </c>
      <c r="I27" s="418">
        <v>204006923</v>
      </c>
      <c r="J27" s="418">
        <v>26243573</v>
      </c>
      <c r="K27" s="418">
        <v>14715713</v>
      </c>
      <c r="L27" s="418">
        <v>0</v>
      </c>
      <c r="M27" s="418">
        <v>770543189</v>
      </c>
      <c r="N27" s="418">
        <v>563043172</v>
      </c>
      <c r="O27" s="50">
        <f t="shared" si="2"/>
        <v>2009</v>
      </c>
      <c r="P27" s="420">
        <f>AVERAGE(B181:B192)</f>
        <v>2171158201.8466668</v>
      </c>
      <c r="Q27" s="420">
        <f t="shared" ref="Q27:AB27" si="16">AVERAGE(C181:C192)</f>
        <v>1771263706.0133333</v>
      </c>
      <c r="R27" s="420">
        <f t="shared" si="16"/>
        <v>1734979009.0966666</v>
      </c>
      <c r="S27" s="420">
        <f t="shared" si="16"/>
        <v>428538100.10333329</v>
      </c>
      <c r="T27" s="420">
        <f t="shared" si="16"/>
        <v>316128019.75</v>
      </c>
      <c r="U27" s="420">
        <f t="shared" si="16"/>
        <v>920747695.91666663</v>
      </c>
      <c r="V27" s="420">
        <f t="shared" si="16"/>
        <v>69565193.325833336</v>
      </c>
      <c r="W27" s="420">
        <f t="shared" si="16"/>
        <v>36284696.916666664</v>
      </c>
      <c r="X27" s="420">
        <f t="shared" si="16"/>
        <v>120388979.41666667</v>
      </c>
      <c r="Y27" s="420">
        <f t="shared" si="16"/>
        <v>229025263.75</v>
      </c>
      <c r="Z27" s="420">
        <f t="shared" si="16"/>
        <v>50480252.666666664</v>
      </c>
      <c r="AA27" s="420">
        <f t="shared" si="16"/>
        <v>1751837934.3466666</v>
      </c>
      <c r="AB27" s="420">
        <f t="shared" si="16"/>
        <v>1734979009.0966666</v>
      </c>
      <c r="AC27" s="421">
        <v>11937249747.592825</v>
      </c>
    </row>
    <row r="28" spans="1:29" s="50" customFormat="1" ht="11.25" x14ac:dyDescent="0.2">
      <c r="A28" s="425">
        <v>35156</v>
      </c>
      <c r="B28" s="418">
        <v>809582874</v>
      </c>
      <c r="C28" s="418">
        <v>771739725</v>
      </c>
      <c r="D28" s="418">
        <v>552806121</v>
      </c>
      <c r="E28" s="418">
        <v>36884165.630000003</v>
      </c>
      <c r="F28" s="418">
        <v>97927003.989999995</v>
      </c>
      <c r="G28" s="418">
        <v>397146281.38</v>
      </c>
      <c r="H28" s="418">
        <v>20848670</v>
      </c>
      <c r="I28" s="418">
        <v>218933604</v>
      </c>
      <c r="J28" s="418">
        <v>27418059</v>
      </c>
      <c r="K28" s="418">
        <v>10425090</v>
      </c>
      <c r="L28" s="418">
        <v>0</v>
      </c>
      <c r="M28" s="418">
        <v>774876632</v>
      </c>
      <c r="N28" s="418">
        <v>552806121</v>
      </c>
      <c r="O28" s="50">
        <f t="shared" si="2"/>
        <v>2010</v>
      </c>
      <c r="P28" s="420">
        <f>AVERAGE(B193:B204)</f>
        <v>2537863018.1666665</v>
      </c>
      <c r="Q28" s="420">
        <f t="shared" ref="Q28:AB28" si="17">AVERAGE(C193:C204)</f>
        <v>1826605192.3333333</v>
      </c>
      <c r="R28" s="420">
        <f t="shared" si="17"/>
        <v>1789863377.75</v>
      </c>
      <c r="S28" s="420">
        <f t="shared" si="17"/>
        <v>396717756.83333331</v>
      </c>
      <c r="T28" s="420">
        <f t="shared" si="17"/>
        <v>360891630.08333331</v>
      </c>
      <c r="U28" s="420">
        <f t="shared" si="17"/>
        <v>960866148.16666663</v>
      </c>
      <c r="V28" s="420">
        <f t="shared" si="17"/>
        <v>71387842.666666672</v>
      </c>
      <c r="W28" s="420">
        <f t="shared" si="17"/>
        <v>36741814.583333336</v>
      </c>
      <c r="X28" s="420">
        <f t="shared" si="17"/>
        <v>197500358.75</v>
      </c>
      <c r="Y28" s="420">
        <f t="shared" si="17"/>
        <v>454916609.33333331</v>
      </c>
      <c r="Z28" s="420">
        <f t="shared" si="17"/>
        <v>58840857.75</v>
      </c>
      <c r="AA28" s="420">
        <f t="shared" si="17"/>
        <v>1792878221.5</v>
      </c>
      <c r="AB28" s="420">
        <f t="shared" si="17"/>
        <v>1789863377.75</v>
      </c>
      <c r="AC28" s="421">
        <v>13089712252.733276</v>
      </c>
    </row>
    <row r="29" spans="1:29" s="50" customFormat="1" ht="11.25" x14ac:dyDescent="0.2">
      <c r="A29" s="426">
        <v>35186</v>
      </c>
      <c r="B29" s="418">
        <v>820774210</v>
      </c>
      <c r="C29" s="418">
        <v>783002028</v>
      </c>
      <c r="D29" s="418">
        <v>551209242</v>
      </c>
      <c r="E29" s="418">
        <v>36789350.219999999</v>
      </c>
      <c r="F29" s="418">
        <v>98490835.849999994</v>
      </c>
      <c r="G29" s="418">
        <v>397519796.93000001</v>
      </c>
      <c r="H29" s="418">
        <v>18409259</v>
      </c>
      <c r="I29" s="418">
        <v>231792786</v>
      </c>
      <c r="J29" s="418">
        <v>26767175</v>
      </c>
      <c r="K29" s="418">
        <v>11005007</v>
      </c>
      <c r="L29" s="418">
        <v>0</v>
      </c>
      <c r="M29" s="418">
        <v>786231259</v>
      </c>
      <c r="N29" s="418">
        <v>551209242</v>
      </c>
      <c r="O29" s="50">
        <f t="shared" si="2"/>
        <v>2011</v>
      </c>
      <c r="P29" s="420">
        <f>AVERAGE(B205:B216)</f>
        <v>2908714810.8333335</v>
      </c>
      <c r="Q29" s="420">
        <f t="shared" ref="Q29:AB29" si="18">AVERAGE(C205:C216)</f>
        <v>2052275424.25</v>
      </c>
      <c r="R29" s="420">
        <f t="shared" si="18"/>
        <v>2015063853.8333333</v>
      </c>
      <c r="S29" s="420">
        <f t="shared" si="18"/>
        <v>460209264.83333331</v>
      </c>
      <c r="T29" s="420">
        <f t="shared" si="18"/>
        <v>388108238.66666669</v>
      </c>
      <c r="U29" s="420">
        <f t="shared" si="18"/>
        <v>1087623157.25</v>
      </c>
      <c r="V29" s="420">
        <f t="shared" si="18"/>
        <v>79123193.083333328</v>
      </c>
      <c r="W29" s="420">
        <f t="shared" si="18"/>
        <v>37211570.416666664</v>
      </c>
      <c r="X29" s="420">
        <f t="shared" si="18"/>
        <v>216608907.75</v>
      </c>
      <c r="Y29" s="420">
        <f t="shared" si="18"/>
        <v>545474788.25</v>
      </c>
      <c r="Z29" s="420">
        <f t="shared" si="18"/>
        <v>94355690.583333328</v>
      </c>
      <c r="AA29" s="420">
        <f t="shared" si="18"/>
        <v>2019640445.3333333</v>
      </c>
      <c r="AB29" s="420">
        <f t="shared" si="18"/>
        <v>2015063853.8333333</v>
      </c>
      <c r="AC29" s="421">
        <v>14342320811.698299</v>
      </c>
    </row>
    <row r="30" spans="1:29" s="50" customFormat="1" ht="11.25" x14ac:dyDescent="0.2">
      <c r="A30" s="427">
        <v>35217</v>
      </c>
      <c r="B30" s="418">
        <v>831517986</v>
      </c>
      <c r="C30" s="418">
        <v>792801864</v>
      </c>
      <c r="D30" s="418">
        <v>545357943</v>
      </c>
      <c r="E30" s="418">
        <v>35942237.369999997</v>
      </c>
      <c r="F30" s="418">
        <v>96826025.049999997</v>
      </c>
      <c r="G30" s="418">
        <v>394160580.57999998</v>
      </c>
      <c r="H30" s="418">
        <v>18429100</v>
      </c>
      <c r="I30" s="418">
        <v>247443921</v>
      </c>
      <c r="J30" s="418">
        <v>27147238</v>
      </c>
      <c r="K30" s="418">
        <v>11568884</v>
      </c>
      <c r="L30" s="418">
        <v>0</v>
      </c>
      <c r="M30" s="418">
        <v>794504794</v>
      </c>
      <c r="N30" s="418">
        <v>545357943</v>
      </c>
      <c r="O30" s="65" t="s">
        <v>553</v>
      </c>
      <c r="P30" s="420">
        <f>AVERAGE(B217:B225)</f>
        <v>3138890706.3333335</v>
      </c>
      <c r="Q30" s="420">
        <f t="shared" ref="Q30:AB30" si="19">AVERAGE(C217:C225)</f>
        <v>2282557023.7777777</v>
      </c>
      <c r="R30" s="420">
        <f t="shared" si="19"/>
        <v>2243969759.6666665</v>
      </c>
      <c r="S30" s="420">
        <f t="shared" si="19"/>
        <v>549382320.11111116</v>
      </c>
      <c r="T30" s="420">
        <f t="shared" si="19"/>
        <v>423857274.44444442</v>
      </c>
      <c r="U30" s="420">
        <f t="shared" si="19"/>
        <v>1181134754.2222223</v>
      </c>
      <c r="V30" s="420">
        <f t="shared" si="19"/>
        <v>89595410.888888896</v>
      </c>
      <c r="W30" s="420">
        <f t="shared" si="19"/>
        <v>38587264.111111112</v>
      </c>
      <c r="X30" s="420">
        <f t="shared" si="19"/>
        <v>236404086.22222221</v>
      </c>
      <c r="Y30" s="420">
        <f t="shared" si="19"/>
        <v>546992613</v>
      </c>
      <c r="Z30" s="420">
        <f t="shared" si="19"/>
        <v>72936983.333333328</v>
      </c>
      <c r="AA30" s="420">
        <f t="shared" si="19"/>
        <v>2248726897.7777777</v>
      </c>
      <c r="AB30" s="420">
        <f t="shared" si="19"/>
        <v>2243969759.6666665</v>
      </c>
      <c r="AC30" s="433">
        <v>15063933281.62195</v>
      </c>
    </row>
    <row r="31" spans="1:29" s="50" customFormat="1" ht="11.25" x14ac:dyDescent="0.2">
      <c r="A31" s="428">
        <v>35247</v>
      </c>
      <c r="B31" s="418">
        <v>853112641</v>
      </c>
      <c r="C31" s="418">
        <v>814356800</v>
      </c>
      <c r="D31" s="418">
        <v>540256158</v>
      </c>
      <c r="E31" s="418">
        <v>36099895.390000001</v>
      </c>
      <c r="F31" s="418">
        <v>85732981.319999993</v>
      </c>
      <c r="G31" s="418">
        <v>397975740.29000002</v>
      </c>
      <c r="H31" s="418">
        <v>20447541</v>
      </c>
      <c r="I31" s="418">
        <v>274100642</v>
      </c>
      <c r="J31" s="418">
        <v>27153336</v>
      </c>
      <c r="K31" s="418">
        <v>11602505</v>
      </c>
      <c r="L31" s="418">
        <v>0</v>
      </c>
      <c r="M31" s="418">
        <v>809127647</v>
      </c>
      <c r="N31" s="418">
        <v>540256158</v>
      </c>
      <c r="O31" s="50" t="s">
        <v>555</v>
      </c>
    </row>
    <row r="32" spans="1:29" s="50" customFormat="1" ht="54" x14ac:dyDescent="0.2">
      <c r="A32" s="429">
        <v>35278</v>
      </c>
      <c r="B32" s="418">
        <v>860117392</v>
      </c>
      <c r="C32" s="418">
        <v>820294765</v>
      </c>
      <c r="D32" s="418">
        <v>518159481</v>
      </c>
      <c r="E32" s="418">
        <v>35886264.600000001</v>
      </c>
      <c r="F32" s="418">
        <v>81867831.400000006</v>
      </c>
      <c r="G32" s="418">
        <v>382180888</v>
      </c>
      <c r="H32" s="418">
        <v>18224497</v>
      </c>
      <c r="I32" s="418">
        <v>302135284</v>
      </c>
      <c r="J32" s="418">
        <v>27387211</v>
      </c>
      <c r="K32" s="418">
        <v>12435416</v>
      </c>
      <c r="L32" s="418">
        <v>0</v>
      </c>
      <c r="M32" s="418">
        <v>808352158</v>
      </c>
      <c r="N32" s="418">
        <v>518159481</v>
      </c>
      <c r="O32" s="416" t="s">
        <v>22</v>
      </c>
      <c r="P32" s="416" t="s">
        <v>539</v>
      </c>
      <c r="Q32" s="416" t="s">
        <v>540</v>
      </c>
      <c r="R32" s="416" t="s">
        <v>541</v>
      </c>
      <c r="S32" s="416" t="s">
        <v>542</v>
      </c>
      <c r="T32" s="416" t="s">
        <v>543</v>
      </c>
      <c r="U32" s="416" t="s">
        <v>544</v>
      </c>
      <c r="V32" s="416" t="s">
        <v>545</v>
      </c>
      <c r="W32" s="416" t="s">
        <v>546</v>
      </c>
      <c r="X32" s="416" t="s">
        <v>547</v>
      </c>
      <c r="Y32" s="416" t="s">
        <v>548</v>
      </c>
      <c r="Z32" s="416" t="s">
        <v>549</v>
      </c>
      <c r="AA32" s="416" t="s">
        <v>550</v>
      </c>
      <c r="AB32" s="416" t="s">
        <v>551</v>
      </c>
    </row>
    <row r="33" spans="1:29" s="50" customFormat="1" ht="11.25" x14ac:dyDescent="0.2">
      <c r="A33" s="430">
        <v>35309</v>
      </c>
      <c r="B33" s="418">
        <v>871415226</v>
      </c>
      <c r="C33" s="418">
        <v>828778094</v>
      </c>
      <c r="D33" s="418">
        <v>502174289</v>
      </c>
      <c r="E33" s="418">
        <v>35342903.299999997</v>
      </c>
      <c r="F33" s="418">
        <v>78118272.700000003</v>
      </c>
      <c r="G33" s="418">
        <v>371437487</v>
      </c>
      <c r="H33" s="418">
        <v>17275626</v>
      </c>
      <c r="I33" s="418">
        <v>326603805</v>
      </c>
      <c r="J33" s="418">
        <v>28397087</v>
      </c>
      <c r="K33" s="418">
        <v>14240045</v>
      </c>
      <c r="L33" s="418">
        <v>0</v>
      </c>
      <c r="M33" s="418">
        <v>815968020</v>
      </c>
      <c r="N33" s="418">
        <v>502174289</v>
      </c>
      <c r="O33" s="50">
        <f>O12</f>
        <v>1994</v>
      </c>
      <c r="P33" s="51">
        <f>P12/$AC12*100</f>
        <v>36.704644100412352</v>
      </c>
      <c r="Q33" s="51">
        <f t="shared" ref="Q33:AA33" si="20">Q12/$AC12*100</f>
        <v>35.145247452413422</v>
      </c>
      <c r="R33" s="51">
        <f t="shared" si="20"/>
        <v>35.145247452413422</v>
      </c>
      <c r="S33" s="51">
        <f t="shared" si="20"/>
        <v>2.6942570202626341</v>
      </c>
      <c r="T33" s="51">
        <f t="shared" si="20"/>
        <v>5.8317358657708391</v>
      </c>
      <c r="U33" s="51">
        <f t="shared" si="20"/>
        <v>25.038681062284692</v>
      </c>
      <c r="V33" s="51">
        <f t="shared" si="20"/>
        <v>1.5805735040952582</v>
      </c>
      <c r="W33" s="51">
        <f t="shared" si="20"/>
        <v>0</v>
      </c>
      <c r="X33" s="51">
        <f t="shared" si="20"/>
        <v>0.8846746474034759</v>
      </c>
      <c r="Y33" s="51">
        <f t="shared" si="20"/>
        <v>0.67472200059545429</v>
      </c>
      <c r="Z33" s="51">
        <f t="shared" si="20"/>
        <v>0</v>
      </c>
      <c r="AA33" s="51">
        <f t="shared" si="20"/>
        <v>35.145247452413422</v>
      </c>
      <c r="AB33" s="51">
        <f>AB12/$AC12*100</f>
        <v>35.145247452413422</v>
      </c>
    </row>
    <row r="34" spans="1:29" s="50" customFormat="1" ht="11.25" x14ac:dyDescent="0.2">
      <c r="A34" s="431">
        <v>35339</v>
      </c>
      <c r="B34" s="418">
        <v>909483802</v>
      </c>
      <c r="C34" s="418">
        <v>861076104</v>
      </c>
      <c r="D34" s="418">
        <v>512176938</v>
      </c>
      <c r="E34" s="418">
        <v>34454042.600000001</v>
      </c>
      <c r="F34" s="418">
        <v>77268469.400000006</v>
      </c>
      <c r="G34" s="418">
        <v>382375284</v>
      </c>
      <c r="H34" s="418">
        <v>18079142</v>
      </c>
      <c r="I34" s="418">
        <v>348899166</v>
      </c>
      <c r="J34" s="418">
        <v>29932064</v>
      </c>
      <c r="K34" s="418">
        <v>18475634</v>
      </c>
      <c r="L34" s="418">
        <v>0</v>
      </c>
      <c r="M34" s="418">
        <v>836840561</v>
      </c>
      <c r="N34" s="418">
        <v>512176938</v>
      </c>
      <c r="O34" s="50">
        <f t="shared" ref="O34:O51" si="21">O13</f>
        <v>1995</v>
      </c>
      <c r="P34" s="51">
        <f t="shared" ref="P34:AB34" si="22">P13/$AC13*100</f>
        <v>33.143139760076515</v>
      </c>
      <c r="Q34" s="51">
        <f t="shared" si="22"/>
        <v>31.165574075176817</v>
      </c>
      <c r="R34" s="51">
        <f t="shared" si="22"/>
        <v>29.622305936759641</v>
      </c>
      <c r="S34" s="51">
        <f t="shared" si="22"/>
        <v>1.9731243526690412</v>
      </c>
      <c r="T34" s="51">
        <f t="shared" si="22"/>
        <v>5.2989679899961422</v>
      </c>
      <c r="U34" s="51">
        <f t="shared" si="22"/>
        <v>21.026614286629037</v>
      </c>
      <c r="V34" s="51">
        <f t="shared" si="22"/>
        <v>1.3235993074267021</v>
      </c>
      <c r="W34" s="51">
        <f t="shared" si="22"/>
        <v>1.5432681384171738</v>
      </c>
      <c r="X34" s="51">
        <f t="shared" si="22"/>
        <v>0.90189534331038546</v>
      </c>
      <c r="Y34" s="51">
        <f>Y13/$AC13*100</f>
        <v>1.0756703415893103</v>
      </c>
      <c r="Z34" s="51">
        <f t="shared" si="22"/>
        <v>0</v>
      </c>
      <c r="AA34" s="51">
        <f t="shared" si="22"/>
        <v>31.254526335860206</v>
      </c>
      <c r="AB34" s="51">
        <f t="shared" si="22"/>
        <v>29.622305936759641</v>
      </c>
    </row>
    <row r="35" spans="1:29" s="50" customFormat="1" ht="11.25" x14ac:dyDescent="0.2">
      <c r="A35" s="432">
        <v>35370</v>
      </c>
      <c r="B35" s="418">
        <v>919804023</v>
      </c>
      <c r="C35" s="418">
        <v>872079850</v>
      </c>
      <c r="D35" s="418">
        <v>519809342</v>
      </c>
      <c r="E35" s="418">
        <v>34844144</v>
      </c>
      <c r="F35" s="418">
        <v>80858032</v>
      </c>
      <c r="G35" s="418">
        <v>387424904</v>
      </c>
      <c r="H35" s="418">
        <v>16682262</v>
      </c>
      <c r="I35" s="418">
        <v>352270508</v>
      </c>
      <c r="J35" s="418">
        <v>29778081</v>
      </c>
      <c r="K35" s="418">
        <v>17946092</v>
      </c>
      <c r="L35" s="418">
        <v>0</v>
      </c>
      <c r="M35" s="418">
        <v>842454302</v>
      </c>
      <c r="N35" s="418">
        <v>519809342</v>
      </c>
      <c r="O35" s="50">
        <f t="shared" si="21"/>
        <v>1996</v>
      </c>
      <c r="P35" s="51">
        <f t="shared" ref="P35:AB35" si="23">P14/$AC14*100</f>
        <v>28.81502148965901</v>
      </c>
      <c r="Q35" s="51">
        <f t="shared" si="23"/>
        <v>27.375826676265387</v>
      </c>
      <c r="R35" s="51">
        <f t="shared" si="23"/>
        <v>18.276657637529041</v>
      </c>
      <c r="S35" s="51">
        <f t="shared" si="23"/>
        <v>1.2293638083284644</v>
      </c>
      <c r="T35" s="51">
        <f t="shared" si="23"/>
        <v>2.97272307391377</v>
      </c>
      <c r="U35" s="51">
        <f t="shared" si="23"/>
        <v>13.376000275260012</v>
      </c>
      <c r="V35" s="51">
        <f t="shared" si="23"/>
        <v>0.69857048008341482</v>
      </c>
      <c r="W35" s="51">
        <f t="shared" si="23"/>
        <v>9.0991690387363402</v>
      </c>
      <c r="X35" s="51">
        <f t="shared" si="23"/>
        <v>0.9418322058755656</v>
      </c>
      <c r="Y35" s="51">
        <f t="shared" si="23"/>
        <v>0.497362607518058</v>
      </c>
      <c r="Z35" s="51">
        <f t="shared" si="23"/>
        <v>0</v>
      </c>
      <c r="AA35" s="51">
        <f t="shared" si="23"/>
        <v>27.11239744079888</v>
      </c>
      <c r="AB35" s="51">
        <f t="shared" si="23"/>
        <v>18.276657637529041</v>
      </c>
    </row>
    <row r="36" spans="1:29" s="50" customFormat="1" ht="11.25" x14ac:dyDescent="0.2">
      <c r="A36" s="417">
        <v>35400</v>
      </c>
      <c r="B36" s="418">
        <v>912088859</v>
      </c>
      <c r="C36" s="418">
        <v>858777255</v>
      </c>
      <c r="D36" s="418">
        <v>484531532</v>
      </c>
      <c r="E36" s="418">
        <v>32223943.100000001</v>
      </c>
      <c r="F36" s="418">
        <v>59979700.899999999</v>
      </c>
      <c r="G36" s="418">
        <v>373846956</v>
      </c>
      <c r="H36" s="418">
        <v>18480932</v>
      </c>
      <c r="I36" s="418">
        <v>374245723</v>
      </c>
      <c r="J36" s="418">
        <v>31715713</v>
      </c>
      <c r="K36" s="418">
        <v>21595891</v>
      </c>
      <c r="L36" s="418">
        <v>0</v>
      </c>
      <c r="M36" s="418">
        <v>828097979</v>
      </c>
      <c r="N36" s="418">
        <v>484531532</v>
      </c>
      <c r="O36" s="50">
        <f t="shared" si="21"/>
        <v>1997</v>
      </c>
      <c r="P36" s="51">
        <f t="shared" ref="P36:AB36" si="24">P15/$AC15*100</f>
        <v>25.480385380190739</v>
      </c>
      <c r="Q36" s="51">
        <f t="shared" si="24"/>
        <v>23.887172249300018</v>
      </c>
      <c r="R36" s="51">
        <f t="shared" si="24"/>
        <v>13.056272889355776</v>
      </c>
      <c r="S36" s="51">
        <f t="shared" si="24"/>
        <v>0.7902027142202519</v>
      </c>
      <c r="T36" s="51">
        <f t="shared" si="24"/>
        <v>1.9421802091349318</v>
      </c>
      <c r="U36" s="51">
        <f t="shared" si="24"/>
        <v>9.9281455604671685</v>
      </c>
      <c r="V36" s="51">
        <f t="shared" si="24"/>
        <v>0.39574440551095097</v>
      </c>
      <c r="W36" s="51">
        <f t="shared" si="24"/>
        <v>10.83089935994424</v>
      </c>
      <c r="X36" s="51">
        <f t="shared" si="24"/>
        <v>0.88664726058430821</v>
      </c>
      <c r="Y36" s="51">
        <f t="shared" si="24"/>
        <v>0.61003766516014279</v>
      </c>
      <c r="Z36" s="51">
        <f t="shared" si="24"/>
        <v>9.6528205146273638E-2</v>
      </c>
      <c r="AA36" s="51">
        <f t="shared" si="24"/>
        <v>23.11937125491179</v>
      </c>
      <c r="AB36" s="51">
        <f t="shared" si="24"/>
        <v>13.056272889355776</v>
      </c>
    </row>
    <row r="37" spans="1:29" s="50" customFormat="1" ht="15.75" customHeight="1" x14ac:dyDescent="0.2">
      <c r="A37" s="422">
        <v>35431</v>
      </c>
      <c r="B37" s="418">
        <v>908890096.15999997</v>
      </c>
      <c r="C37" s="418">
        <v>863040918.15999997</v>
      </c>
      <c r="D37" s="418">
        <v>480806701.16000003</v>
      </c>
      <c r="E37" s="418">
        <v>31190018.969999999</v>
      </c>
      <c r="F37" s="418">
        <v>68353256.730000004</v>
      </c>
      <c r="G37" s="418">
        <v>364709304.44999999</v>
      </c>
      <c r="H37" s="418">
        <v>16554121</v>
      </c>
      <c r="I37" s="418">
        <v>382234217</v>
      </c>
      <c r="J37" s="418">
        <v>31758573</v>
      </c>
      <c r="K37" s="418">
        <v>14090605</v>
      </c>
      <c r="L37" s="418">
        <v>0</v>
      </c>
      <c r="M37" s="418">
        <v>857283337</v>
      </c>
      <c r="N37" s="418">
        <v>480806701.16000003</v>
      </c>
      <c r="O37" s="50">
        <f t="shared" si="21"/>
        <v>1998</v>
      </c>
      <c r="P37" s="51">
        <f t="shared" ref="P37:AB37" si="25">P16/$AC16*100</f>
        <v>23.934266738984874</v>
      </c>
      <c r="Q37" s="51">
        <f t="shared" si="25"/>
        <v>21.961384541100937</v>
      </c>
      <c r="R37" s="51">
        <f t="shared" si="25"/>
        <v>11.864139583425761</v>
      </c>
      <c r="S37" s="51">
        <f t="shared" si="25"/>
        <v>0.6954731769211977</v>
      </c>
      <c r="T37" s="51">
        <f t="shared" si="25"/>
        <v>1.7195909189457372</v>
      </c>
      <c r="U37" s="51">
        <f t="shared" si="25"/>
        <v>9.1066404630481639</v>
      </c>
      <c r="V37" s="51">
        <f t="shared" si="25"/>
        <v>0.34243502451066093</v>
      </c>
      <c r="W37" s="51">
        <f t="shared" si="25"/>
        <v>10.097244957675176</v>
      </c>
      <c r="X37" s="51">
        <f t="shared" si="25"/>
        <v>0.78049501862614112</v>
      </c>
      <c r="Y37" s="51">
        <f t="shared" si="25"/>
        <v>0.91687240266543102</v>
      </c>
      <c r="Z37" s="51">
        <f t="shared" si="25"/>
        <v>0.27551477659236784</v>
      </c>
      <c r="AA37" s="51">
        <f t="shared" si="25"/>
        <v>19.705969513511956</v>
      </c>
      <c r="AB37" s="51">
        <f t="shared" si="25"/>
        <v>11.864139583425761</v>
      </c>
    </row>
    <row r="38" spans="1:29" s="50" customFormat="1" ht="11.25" x14ac:dyDescent="0.2">
      <c r="A38" s="423">
        <v>35462</v>
      </c>
      <c r="B38" s="418">
        <v>911937122.12</v>
      </c>
      <c r="C38" s="418">
        <v>862161523.12</v>
      </c>
      <c r="D38" s="418">
        <v>474339825.12</v>
      </c>
      <c r="E38" s="418">
        <v>27658426.199999999</v>
      </c>
      <c r="F38" s="418">
        <v>69671475.799999997</v>
      </c>
      <c r="G38" s="418">
        <v>360595379.12</v>
      </c>
      <c r="H38" s="418">
        <v>16414544</v>
      </c>
      <c r="I38" s="418">
        <v>387821698</v>
      </c>
      <c r="J38" s="418">
        <v>32511170</v>
      </c>
      <c r="K38" s="418">
        <v>17264429</v>
      </c>
      <c r="L38" s="418">
        <v>0</v>
      </c>
      <c r="M38" s="418">
        <v>855946715</v>
      </c>
      <c r="N38" s="418">
        <v>474339825.12</v>
      </c>
      <c r="O38" s="50">
        <f t="shared" si="21"/>
        <v>1999</v>
      </c>
      <c r="P38" s="51">
        <f t="shared" ref="P38:AB38" si="26">P17/$AC17*100</f>
        <v>21.648612276801728</v>
      </c>
      <c r="Q38" s="51">
        <f t="shared" si="26"/>
        <v>19.212663042223721</v>
      </c>
      <c r="R38" s="51">
        <f t="shared" si="26"/>
        <v>9.6700067321239302</v>
      </c>
      <c r="S38" s="51">
        <f t="shared" si="26"/>
        <v>0.58350374585188258</v>
      </c>
      <c r="T38" s="51">
        <f t="shared" si="26"/>
        <v>1.4557476153909734</v>
      </c>
      <c r="U38" s="51">
        <f t="shared" si="26"/>
        <v>7.2697199601046147</v>
      </c>
      <c r="V38" s="51">
        <f t="shared" si="26"/>
        <v>0.3610354107764564</v>
      </c>
      <c r="W38" s="51">
        <f t="shared" si="26"/>
        <v>9.5426563100997956</v>
      </c>
      <c r="X38" s="51">
        <f t="shared" si="26"/>
        <v>0.74172714876958423</v>
      </c>
      <c r="Y38" s="51">
        <f t="shared" si="26"/>
        <v>0.89105296628694663</v>
      </c>
      <c r="Z38" s="51">
        <f t="shared" si="26"/>
        <v>0.80316911952147585</v>
      </c>
      <c r="AA38" s="51">
        <f t="shared" si="26"/>
        <v>15.679658621201591</v>
      </c>
      <c r="AB38" s="51">
        <f t="shared" si="26"/>
        <v>9.6700067321239302</v>
      </c>
    </row>
    <row r="39" spans="1:29" s="50" customFormat="1" ht="11.25" x14ac:dyDescent="0.2">
      <c r="A39" s="424">
        <v>35490</v>
      </c>
      <c r="B39" s="418">
        <v>920878711.60000002</v>
      </c>
      <c r="C39" s="418">
        <v>871622924.60000002</v>
      </c>
      <c r="D39" s="418">
        <v>477026214.60000002</v>
      </c>
      <c r="E39" s="418">
        <v>28716940.5</v>
      </c>
      <c r="F39" s="418">
        <v>72353005.5</v>
      </c>
      <c r="G39" s="418">
        <v>359768964.60000002</v>
      </c>
      <c r="H39" s="418">
        <v>16187304</v>
      </c>
      <c r="I39" s="418">
        <v>394596710</v>
      </c>
      <c r="J39" s="418">
        <v>32305041</v>
      </c>
      <c r="K39" s="418">
        <v>16950746</v>
      </c>
      <c r="L39" s="418">
        <v>0</v>
      </c>
      <c r="M39" s="418">
        <v>861490624</v>
      </c>
      <c r="N39" s="418">
        <v>477026214.60000002</v>
      </c>
      <c r="O39" s="50">
        <f t="shared" si="21"/>
        <v>2000</v>
      </c>
      <c r="P39" s="51">
        <f t="shared" ref="P39:AB39" si="27">P18/$AC18*100</f>
        <v>19.886474883052891</v>
      </c>
      <c r="Q39" s="51">
        <f t="shared" si="27"/>
        <v>15.841280077994757</v>
      </c>
      <c r="R39" s="51">
        <f t="shared" si="27"/>
        <v>8.0276732014037293</v>
      </c>
      <c r="S39" s="51">
        <f t="shared" si="27"/>
        <v>0.57976410035515613</v>
      </c>
      <c r="T39" s="51">
        <f t="shared" si="27"/>
        <v>1.133041942125312</v>
      </c>
      <c r="U39" s="51">
        <f t="shared" si="27"/>
        <v>5.9628127222210541</v>
      </c>
      <c r="V39" s="51">
        <f t="shared" si="27"/>
        <v>0.3520544367022086</v>
      </c>
      <c r="W39" s="51">
        <f t="shared" si="27"/>
        <v>7.8136068765910327</v>
      </c>
      <c r="X39" s="51">
        <f t="shared" si="27"/>
        <v>0.70281775909261723</v>
      </c>
      <c r="Y39" s="51">
        <f t="shared" si="27"/>
        <v>0.88542520034861172</v>
      </c>
      <c r="Z39" s="51">
        <f t="shared" si="27"/>
        <v>2.4569518456169077</v>
      </c>
      <c r="AA39" s="51">
        <f t="shared" si="27"/>
        <v>12.152569779108047</v>
      </c>
      <c r="AB39" s="51">
        <f t="shared" si="27"/>
        <v>8.0276732014037293</v>
      </c>
    </row>
    <row r="40" spans="1:29" s="50" customFormat="1" ht="11.25" x14ac:dyDescent="0.2">
      <c r="A40" s="425">
        <v>35521</v>
      </c>
      <c r="B40" s="418">
        <v>926010999.67999995</v>
      </c>
      <c r="C40" s="418">
        <v>874121387.67999995</v>
      </c>
      <c r="D40" s="418">
        <v>478030691.68000001</v>
      </c>
      <c r="E40" s="418">
        <v>28851090.800000001</v>
      </c>
      <c r="F40" s="418">
        <v>71565071.200000003</v>
      </c>
      <c r="G40" s="418">
        <v>361848474.68000001</v>
      </c>
      <c r="H40" s="418">
        <v>15766055</v>
      </c>
      <c r="I40" s="418">
        <v>396090696</v>
      </c>
      <c r="J40" s="418">
        <v>32729966</v>
      </c>
      <c r="K40" s="418">
        <v>19159646</v>
      </c>
      <c r="L40" s="418">
        <v>0</v>
      </c>
      <c r="M40" s="418">
        <v>859944805</v>
      </c>
      <c r="N40" s="418">
        <v>478030691.68000001</v>
      </c>
      <c r="O40" s="50">
        <f t="shared" si="21"/>
        <v>2001</v>
      </c>
      <c r="P40" s="51">
        <f t="shared" ref="P40:AB40" si="28">P19/$AC19*100</f>
        <v>18.802695406837739</v>
      </c>
      <c r="Q40" s="51">
        <f t="shared" si="28"/>
        <v>14.263960590070946</v>
      </c>
      <c r="R40" s="51">
        <f t="shared" si="28"/>
        <v>7.5309787241892048</v>
      </c>
      <c r="S40" s="51">
        <f t="shared" si="28"/>
        <v>0.75501556916453461</v>
      </c>
      <c r="T40" s="51">
        <f t="shared" si="28"/>
        <v>0.95667763750707946</v>
      </c>
      <c r="U40" s="51">
        <f t="shared" si="28"/>
        <v>5.379646636581513</v>
      </c>
      <c r="V40" s="51">
        <f t="shared" si="28"/>
        <v>0.43963888093607878</v>
      </c>
      <c r="W40" s="51">
        <f t="shared" si="28"/>
        <v>6.7329818658817402</v>
      </c>
      <c r="X40" s="51">
        <f t="shared" si="28"/>
        <v>0.70160175944615322</v>
      </c>
      <c r="Y40" s="51">
        <f t="shared" si="28"/>
        <v>0.93982309465481872</v>
      </c>
      <c r="Z40" s="51">
        <f t="shared" si="28"/>
        <v>2.8973099626658194</v>
      </c>
      <c r="AA40" s="51">
        <f t="shared" si="28"/>
        <v>10.624299911511926</v>
      </c>
      <c r="AB40" s="51">
        <f t="shared" si="28"/>
        <v>7.5309787241892048</v>
      </c>
    </row>
    <row r="41" spans="1:29" s="50" customFormat="1" ht="11.25" x14ac:dyDescent="0.2">
      <c r="A41" s="426">
        <v>35551</v>
      </c>
      <c r="B41" s="418">
        <v>932282137.27999997</v>
      </c>
      <c r="C41" s="418">
        <v>881663573.27999997</v>
      </c>
      <c r="D41" s="418">
        <v>480566439.27999997</v>
      </c>
      <c r="E41" s="418">
        <v>29431847.300000001</v>
      </c>
      <c r="F41" s="418">
        <v>71082882.700000003</v>
      </c>
      <c r="G41" s="418">
        <v>366279250.27999997</v>
      </c>
      <c r="H41" s="418">
        <v>13772459</v>
      </c>
      <c r="I41" s="418">
        <v>401097134</v>
      </c>
      <c r="J41" s="418">
        <v>31866475</v>
      </c>
      <c r="K41" s="418">
        <v>18752089</v>
      </c>
      <c r="L41" s="418">
        <v>0</v>
      </c>
      <c r="M41" s="418">
        <v>862086051</v>
      </c>
      <c r="N41" s="418">
        <v>480566439.27999997</v>
      </c>
      <c r="O41" s="50">
        <f t="shared" si="21"/>
        <v>2002</v>
      </c>
      <c r="P41" s="51">
        <f t="shared" ref="P41:AB41" si="29">P20/$AC20*100</f>
        <v>17.923349838822308</v>
      </c>
      <c r="Q41" s="51">
        <f t="shared" si="29"/>
        <v>13.217815651957901</v>
      </c>
      <c r="R41" s="51">
        <f t="shared" si="29"/>
        <v>7.0747921002481675</v>
      </c>
      <c r="S41" s="51">
        <f t="shared" si="29"/>
        <v>0.99882426336511343</v>
      </c>
      <c r="T41" s="51">
        <f t="shared" si="29"/>
        <v>0.84147326293250624</v>
      </c>
      <c r="U41" s="51">
        <f t="shared" si="29"/>
        <v>4.7935388393281722</v>
      </c>
      <c r="V41" s="51">
        <f t="shared" si="29"/>
        <v>0.44095573462237558</v>
      </c>
      <c r="W41" s="51">
        <f t="shared" si="29"/>
        <v>6.1430235517097334</v>
      </c>
      <c r="X41" s="51">
        <f t="shared" si="29"/>
        <v>0.68617046827354855</v>
      </c>
      <c r="Y41" s="51">
        <f t="shared" si="29"/>
        <v>0.98209379523035034</v>
      </c>
      <c r="Z41" s="51">
        <f t="shared" si="29"/>
        <v>3.0372699233605087</v>
      </c>
      <c r="AA41" s="51">
        <f t="shared" si="29"/>
        <v>9.540213191378113</v>
      </c>
      <c r="AB41" s="51">
        <f t="shared" si="29"/>
        <v>7.0747921002481675</v>
      </c>
    </row>
    <row r="42" spans="1:29" s="50" customFormat="1" ht="11.25" x14ac:dyDescent="0.2">
      <c r="A42" s="427">
        <v>35582</v>
      </c>
      <c r="B42" s="418">
        <v>940422170.79999995</v>
      </c>
      <c r="C42" s="418">
        <v>887541051.79999995</v>
      </c>
      <c r="D42" s="418">
        <v>483606780.80000001</v>
      </c>
      <c r="E42" s="418">
        <v>27996544</v>
      </c>
      <c r="F42" s="418">
        <v>73223115</v>
      </c>
      <c r="G42" s="418">
        <v>368326175.80000001</v>
      </c>
      <c r="H42" s="418">
        <v>14060946</v>
      </c>
      <c r="I42" s="418">
        <v>403934271</v>
      </c>
      <c r="J42" s="418">
        <v>33414422</v>
      </c>
      <c r="K42" s="418">
        <v>19466697</v>
      </c>
      <c r="L42" s="418">
        <v>0</v>
      </c>
      <c r="M42" s="418">
        <v>861389221</v>
      </c>
      <c r="N42" s="418">
        <v>483606780.80000001</v>
      </c>
      <c r="O42" s="50">
        <f t="shared" si="21"/>
        <v>2003</v>
      </c>
      <c r="P42" s="51">
        <f t="shared" ref="P42:AB42" si="30">P21/$AC21*100</f>
        <v>17.055562038570848</v>
      </c>
      <c r="Q42" s="51">
        <f t="shared" si="30"/>
        <v>11.938422586487606</v>
      </c>
      <c r="R42" s="51">
        <f t="shared" si="30"/>
        <v>7.0374731873388496</v>
      </c>
      <c r="S42" s="51">
        <f t="shared" si="30"/>
        <v>1.2623116916275638</v>
      </c>
      <c r="T42" s="51">
        <f t="shared" si="30"/>
        <v>0.76151242848365341</v>
      </c>
      <c r="U42" s="51">
        <f t="shared" si="30"/>
        <v>4.6146629693209418</v>
      </c>
      <c r="V42" s="51">
        <f t="shared" si="30"/>
        <v>0.39898609790668937</v>
      </c>
      <c r="W42" s="51">
        <f t="shared" si="30"/>
        <v>4.9009493991487574</v>
      </c>
      <c r="X42" s="51">
        <f t="shared" si="30"/>
        <v>0.71074048795604206</v>
      </c>
      <c r="Y42" s="51">
        <f t="shared" si="30"/>
        <v>1.1028141497277675</v>
      </c>
      <c r="Z42" s="51">
        <f t="shared" si="30"/>
        <v>3.3035848143994335</v>
      </c>
      <c r="AA42" s="51">
        <f t="shared" si="30"/>
        <v>8.8661895372668411</v>
      </c>
      <c r="AB42" s="51">
        <f t="shared" si="30"/>
        <v>7.0374731873388496</v>
      </c>
    </row>
    <row r="43" spans="1:29" s="50" customFormat="1" ht="11.25" x14ac:dyDescent="0.2">
      <c r="A43" s="428">
        <v>35612</v>
      </c>
      <c r="B43" s="418">
        <v>940895239.39999998</v>
      </c>
      <c r="C43" s="418">
        <v>885819067.39999998</v>
      </c>
      <c r="D43" s="418">
        <v>484347506.39999998</v>
      </c>
      <c r="E43" s="418">
        <v>28346247</v>
      </c>
      <c r="F43" s="418">
        <v>72453787</v>
      </c>
      <c r="G43" s="418">
        <v>369647529.39999998</v>
      </c>
      <c r="H43" s="418">
        <v>13899943</v>
      </c>
      <c r="I43" s="418">
        <v>401471561</v>
      </c>
      <c r="J43" s="418">
        <v>33229792</v>
      </c>
      <c r="K43" s="418">
        <v>21846380</v>
      </c>
      <c r="L43" s="418">
        <v>0</v>
      </c>
      <c r="M43" s="418">
        <v>853681469</v>
      </c>
      <c r="N43" s="418">
        <v>484347506.39999998</v>
      </c>
      <c r="O43" s="50">
        <f t="shared" si="21"/>
        <v>2004</v>
      </c>
      <c r="P43" s="51">
        <f t="shared" ref="P43:AB43" si="31">P22/$AC22*100</f>
        <v>15.70104348654659</v>
      </c>
      <c r="Q43" s="51">
        <f t="shared" si="31"/>
        <v>10.45300729049143</v>
      </c>
      <c r="R43" s="51">
        <f t="shared" si="31"/>
        <v>6.9642878771792605</v>
      </c>
      <c r="S43" s="51">
        <f t="shared" si="31"/>
        <v>1.6713985465308476</v>
      </c>
      <c r="T43" s="51">
        <f t="shared" si="31"/>
        <v>0.77157734007101819</v>
      </c>
      <c r="U43" s="51">
        <f t="shared" si="31"/>
        <v>4.0919730033805557</v>
      </c>
      <c r="V43" s="51">
        <f t="shared" si="31"/>
        <v>0.42933898719683961</v>
      </c>
      <c r="W43" s="51">
        <f t="shared" si="31"/>
        <v>3.4887194133121677</v>
      </c>
      <c r="X43" s="51">
        <f t="shared" si="31"/>
        <v>0.7367827082737376</v>
      </c>
      <c r="Y43" s="51">
        <f t="shared" si="31"/>
        <v>1.7233499188103736</v>
      </c>
      <c r="Z43" s="51">
        <f t="shared" si="31"/>
        <v>2.7879035689710499</v>
      </c>
      <c r="AA43" s="51">
        <f t="shared" si="31"/>
        <v>8.2801786709411385</v>
      </c>
      <c r="AB43" s="51">
        <f t="shared" si="31"/>
        <v>6.9642878771792605</v>
      </c>
    </row>
    <row r="44" spans="1:29" s="50" customFormat="1" ht="11.25" x14ac:dyDescent="0.2">
      <c r="A44" s="429">
        <v>35643</v>
      </c>
      <c r="B44" s="418">
        <v>941708227</v>
      </c>
      <c r="C44" s="418">
        <v>877668116</v>
      </c>
      <c r="D44" s="418">
        <v>472649999</v>
      </c>
      <c r="E44" s="418">
        <v>28807891</v>
      </c>
      <c r="F44" s="418">
        <v>72719788</v>
      </c>
      <c r="G44" s="418">
        <v>357837008</v>
      </c>
      <c r="H44" s="418">
        <v>13285312</v>
      </c>
      <c r="I44" s="418">
        <v>405018117</v>
      </c>
      <c r="J44" s="418">
        <v>32777602</v>
      </c>
      <c r="K44" s="418">
        <v>22716354</v>
      </c>
      <c r="L44" s="418">
        <v>8546155</v>
      </c>
      <c r="M44" s="418">
        <v>840293409</v>
      </c>
      <c r="N44" s="418">
        <v>472649999</v>
      </c>
      <c r="O44" s="50">
        <f t="shared" si="21"/>
        <v>2005</v>
      </c>
      <c r="P44" s="51">
        <f t="shared" ref="P44:AB44" si="32">P23/$AC23*100</f>
        <v>15.031115373600034</v>
      </c>
      <c r="Q44" s="51">
        <f t="shared" si="32"/>
        <v>10.5740828098611</v>
      </c>
      <c r="R44" s="51">
        <f t="shared" si="32"/>
        <v>8.3220073767006184</v>
      </c>
      <c r="S44" s="51">
        <f t="shared" si="32"/>
        <v>2.3483353924975336</v>
      </c>
      <c r="T44" s="51">
        <f t="shared" si="32"/>
        <v>1.0587397797099156</v>
      </c>
      <c r="U44" s="51">
        <f t="shared" si="32"/>
        <v>4.3593845209914734</v>
      </c>
      <c r="V44" s="51">
        <f t="shared" si="32"/>
        <v>0.55554768350169503</v>
      </c>
      <c r="W44" s="51">
        <f t="shared" si="32"/>
        <v>2.2520754331604809</v>
      </c>
      <c r="X44" s="51">
        <f t="shared" si="32"/>
        <v>0.79499531623312036</v>
      </c>
      <c r="Y44" s="51">
        <f t="shared" si="32"/>
        <v>2.0236769511133961</v>
      </c>
      <c r="Z44" s="51">
        <f t="shared" si="32"/>
        <v>1.6383602963924211</v>
      </c>
      <c r="AA44" s="51">
        <f t="shared" si="32"/>
        <v>9.091390068802804</v>
      </c>
      <c r="AB44" s="51">
        <f t="shared" si="32"/>
        <v>8.3220073767006184</v>
      </c>
    </row>
    <row r="45" spans="1:29" s="50" customFormat="1" ht="11.25" x14ac:dyDescent="0.2">
      <c r="A45" s="430">
        <v>35674</v>
      </c>
      <c r="B45" s="418">
        <v>952523735</v>
      </c>
      <c r="C45" s="418">
        <v>886949456</v>
      </c>
      <c r="D45" s="418">
        <v>480161690</v>
      </c>
      <c r="E45" s="418">
        <v>29870933</v>
      </c>
      <c r="F45" s="418">
        <v>72417135</v>
      </c>
      <c r="G45" s="418">
        <v>364132532</v>
      </c>
      <c r="H45" s="418">
        <v>13741090</v>
      </c>
      <c r="I45" s="418">
        <v>406787766</v>
      </c>
      <c r="J45" s="418">
        <v>31857664</v>
      </c>
      <c r="K45" s="418">
        <v>25249595</v>
      </c>
      <c r="L45" s="418">
        <v>8467020</v>
      </c>
      <c r="M45" s="418">
        <v>846658344</v>
      </c>
      <c r="N45" s="418">
        <v>480161690</v>
      </c>
      <c r="O45" s="50">
        <f t="shared" si="21"/>
        <v>2006</v>
      </c>
      <c r="P45" s="51">
        <f t="shared" ref="P45:AB45" si="33">P24/$AC24*100</f>
        <v>14.226136115911661</v>
      </c>
      <c r="Q45" s="51">
        <f t="shared" si="33"/>
        <v>10.677404089835514</v>
      </c>
      <c r="R45" s="51">
        <f t="shared" si="33"/>
        <v>9.8898443842880148</v>
      </c>
      <c r="S45" s="51">
        <f t="shared" si="33"/>
        <v>3.1531664300510318</v>
      </c>
      <c r="T45" s="51">
        <f t="shared" si="33"/>
        <v>1.7005204909784639</v>
      </c>
      <c r="U45" s="51">
        <f t="shared" si="33"/>
        <v>4.4606063981247823</v>
      </c>
      <c r="V45" s="51">
        <f t="shared" si="33"/>
        <v>0.57555106513373655</v>
      </c>
      <c r="W45" s="51">
        <f t="shared" si="33"/>
        <v>0.78755970554749877</v>
      </c>
      <c r="X45" s="51">
        <f t="shared" si="33"/>
        <v>0.71091186919410876</v>
      </c>
      <c r="Y45" s="51">
        <f t="shared" si="33"/>
        <v>1.41325502877119</v>
      </c>
      <c r="Z45" s="51">
        <f t="shared" si="33"/>
        <v>1.4245651281108485</v>
      </c>
      <c r="AA45" s="51">
        <f t="shared" si="33"/>
        <v>10.248703241332374</v>
      </c>
      <c r="AB45" s="51">
        <f t="shared" si="33"/>
        <v>9.8898443842880148</v>
      </c>
    </row>
    <row r="46" spans="1:29" s="50" customFormat="1" ht="11.25" x14ac:dyDescent="0.2">
      <c r="A46" s="431">
        <v>35704</v>
      </c>
      <c r="B46" s="418">
        <v>971608955</v>
      </c>
      <c r="C46" s="418">
        <v>901528889</v>
      </c>
      <c r="D46" s="418">
        <v>492392314</v>
      </c>
      <c r="E46" s="418">
        <v>29922272</v>
      </c>
      <c r="F46" s="418">
        <v>73064543</v>
      </c>
      <c r="G46" s="418">
        <v>375019670</v>
      </c>
      <c r="H46" s="418">
        <v>14385829</v>
      </c>
      <c r="I46" s="418">
        <v>409136575</v>
      </c>
      <c r="J46" s="418">
        <v>31520715</v>
      </c>
      <c r="K46" s="418">
        <v>29679851</v>
      </c>
      <c r="L46" s="418">
        <v>8879500</v>
      </c>
      <c r="M46" s="418">
        <v>857884518</v>
      </c>
      <c r="N46" s="418">
        <v>492392314</v>
      </c>
      <c r="O46" s="50">
        <f t="shared" si="21"/>
        <v>2007</v>
      </c>
      <c r="P46" s="51">
        <f t="shared" ref="P46:AB46" si="34">P25/$AC25*100</f>
        <v>15.308155261943012</v>
      </c>
      <c r="Q46" s="51">
        <f t="shared" si="34"/>
        <v>12.401803304947077</v>
      </c>
      <c r="R46" s="51">
        <f t="shared" si="34"/>
        <v>11.986028531920939</v>
      </c>
      <c r="S46" s="51">
        <f t="shared" si="34"/>
        <v>3.8499038770606604</v>
      </c>
      <c r="T46" s="51">
        <f t="shared" si="34"/>
        <v>2.0385725112244302</v>
      </c>
      <c r="U46" s="51">
        <f t="shared" si="34"/>
        <v>5.4754582225414472</v>
      </c>
      <c r="V46" s="51">
        <f t="shared" si="34"/>
        <v>0.62209392109440109</v>
      </c>
      <c r="W46" s="51">
        <f t="shared" si="34"/>
        <v>0.41577477302613747</v>
      </c>
      <c r="X46" s="51">
        <f t="shared" si="34"/>
        <v>0.59660041525002494</v>
      </c>
      <c r="Y46" s="51">
        <f t="shared" si="34"/>
        <v>1.2842538770563698</v>
      </c>
      <c r="Z46" s="51">
        <f t="shared" si="34"/>
        <v>1.0254976646895417</v>
      </c>
      <c r="AA46" s="51">
        <f t="shared" si="34"/>
        <v>12.250201956670242</v>
      </c>
      <c r="AB46" s="51">
        <f t="shared" si="34"/>
        <v>11.986028531920939</v>
      </c>
    </row>
    <row r="47" spans="1:29" s="50" customFormat="1" ht="11.25" x14ac:dyDescent="0.2">
      <c r="A47" s="432">
        <v>35735</v>
      </c>
      <c r="B47" s="418">
        <v>983061000</v>
      </c>
      <c r="C47" s="418">
        <v>914941347</v>
      </c>
      <c r="D47" s="418">
        <v>502674979</v>
      </c>
      <c r="E47" s="418">
        <v>30447513</v>
      </c>
      <c r="F47" s="418">
        <v>73384086</v>
      </c>
      <c r="G47" s="418">
        <v>384699714</v>
      </c>
      <c r="H47" s="418">
        <v>14143666</v>
      </c>
      <c r="I47" s="418">
        <v>412266368</v>
      </c>
      <c r="J47" s="418">
        <v>33882800</v>
      </c>
      <c r="K47" s="418">
        <v>25532797</v>
      </c>
      <c r="L47" s="418">
        <v>8704056</v>
      </c>
      <c r="M47" s="418">
        <v>867842505</v>
      </c>
      <c r="N47" s="418">
        <v>502674979</v>
      </c>
      <c r="O47" s="50">
        <f t="shared" si="21"/>
        <v>2008</v>
      </c>
      <c r="P47" s="51">
        <f t="shared" ref="P47:AB47" si="35">P26/$AC26*100</f>
        <v>16.665001882341034</v>
      </c>
      <c r="Q47" s="51">
        <f t="shared" si="35"/>
        <v>13.97896150604209</v>
      </c>
      <c r="R47" s="51">
        <f t="shared" si="35"/>
        <v>13.66838568501961</v>
      </c>
      <c r="S47" s="51">
        <f t="shared" si="35"/>
        <v>4.0574037382665207</v>
      </c>
      <c r="T47" s="51">
        <f t="shared" si="35"/>
        <v>2.3107988109188056</v>
      </c>
      <c r="U47" s="51">
        <f t="shared" si="35"/>
        <v>6.6381584075804714</v>
      </c>
      <c r="V47" s="51">
        <f t="shared" si="35"/>
        <v>0.66202472827433634</v>
      </c>
      <c r="W47" s="51">
        <f t="shared" si="35"/>
        <v>0.31057582102247638</v>
      </c>
      <c r="X47" s="51">
        <f t="shared" si="35"/>
        <v>0.6551190045999431</v>
      </c>
      <c r="Y47" s="51">
        <f t="shared" si="35"/>
        <v>1.3826000055734324</v>
      </c>
      <c r="Z47" s="51">
        <f t="shared" si="35"/>
        <v>0.64832136612557223</v>
      </c>
      <c r="AA47" s="51">
        <f t="shared" si="35"/>
        <v>13.852847697950754</v>
      </c>
      <c r="AB47" s="51">
        <f t="shared" si="35"/>
        <v>13.66838568501961</v>
      </c>
      <c r="AC47" s="434"/>
    </row>
    <row r="48" spans="1:29" s="50" customFormat="1" ht="11.25" x14ac:dyDescent="0.2">
      <c r="A48" s="417">
        <v>35765</v>
      </c>
      <c r="B48" s="418">
        <v>1009348624</v>
      </c>
      <c r="C48" s="418">
        <v>923479179</v>
      </c>
      <c r="D48" s="418">
        <v>503845925</v>
      </c>
      <c r="E48" s="418">
        <v>30425155</v>
      </c>
      <c r="F48" s="418">
        <v>74042684</v>
      </c>
      <c r="G48" s="418">
        <v>385470739</v>
      </c>
      <c r="H48" s="418">
        <v>13907347</v>
      </c>
      <c r="I48" s="418">
        <v>419633254</v>
      </c>
      <c r="J48" s="418">
        <v>36731493</v>
      </c>
      <c r="K48" s="418">
        <v>40776618</v>
      </c>
      <c r="L48" s="418">
        <v>8361334</v>
      </c>
      <c r="M48" s="418">
        <v>864341021</v>
      </c>
      <c r="N48" s="418">
        <v>503845925</v>
      </c>
      <c r="O48" s="50">
        <f t="shared" si="21"/>
        <v>2009</v>
      </c>
      <c r="P48" s="51">
        <f t="shared" ref="P48:AB48" si="36">P27/$AC27*100</f>
        <v>18.18809397268819</v>
      </c>
      <c r="Q48" s="51">
        <f t="shared" si="36"/>
        <v>14.838122209602869</v>
      </c>
      <c r="R48" s="51">
        <f t="shared" si="36"/>
        <v>14.534160261215353</v>
      </c>
      <c r="S48" s="51">
        <f t="shared" si="36"/>
        <v>3.5899232165243844</v>
      </c>
      <c r="T48" s="51">
        <f t="shared" si="36"/>
        <v>2.6482483522952847</v>
      </c>
      <c r="U48" s="51">
        <f t="shared" si="36"/>
        <v>7.7132314007448635</v>
      </c>
      <c r="V48" s="51">
        <f t="shared" si="36"/>
        <v>0.58275729164384227</v>
      </c>
      <c r="W48" s="51">
        <f t="shared" si="36"/>
        <v>0.30396194838751328</v>
      </c>
      <c r="X48" s="51">
        <f t="shared" si="36"/>
        <v>1.0085152104733621</v>
      </c>
      <c r="Y48" s="51">
        <f t="shared" si="36"/>
        <v>1.9185764610159344</v>
      </c>
      <c r="Z48" s="51">
        <f t="shared" si="36"/>
        <v>0.42288009159602385</v>
      </c>
      <c r="AA48" s="51">
        <f t="shared" si="36"/>
        <v>14.675389820841511</v>
      </c>
      <c r="AB48" s="51">
        <f t="shared" si="36"/>
        <v>14.534160261215353</v>
      </c>
      <c r="AC48" s="434"/>
    </row>
    <row r="49" spans="1:29" s="50" customFormat="1" ht="48" x14ac:dyDescent="0.2">
      <c r="A49" s="422">
        <v>35796</v>
      </c>
      <c r="B49" s="418">
        <v>998041202</v>
      </c>
      <c r="C49" s="418">
        <v>924045187</v>
      </c>
      <c r="D49" s="418">
        <v>503395678</v>
      </c>
      <c r="E49" s="418">
        <v>30391575</v>
      </c>
      <c r="F49" s="418">
        <v>74605023</v>
      </c>
      <c r="G49" s="418">
        <v>384561829</v>
      </c>
      <c r="H49" s="418">
        <v>13837251</v>
      </c>
      <c r="I49" s="418">
        <v>420649509</v>
      </c>
      <c r="J49" s="418">
        <v>35788959</v>
      </c>
      <c r="K49" s="418">
        <v>29068255</v>
      </c>
      <c r="L49" s="418">
        <v>9138801</v>
      </c>
      <c r="M49" s="418">
        <v>859618450</v>
      </c>
      <c r="N49" s="418">
        <v>503395678</v>
      </c>
      <c r="O49" s="50">
        <f t="shared" si="21"/>
        <v>2010</v>
      </c>
      <c r="P49" s="51">
        <f t="shared" ref="P49:AB49" si="37">P28/$AC28*100</f>
        <v>19.388226182258002</v>
      </c>
      <c r="Q49" s="51">
        <f t="shared" si="37"/>
        <v>13.954509901101286</v>
      </c>
      <c r="R49" s="51">
        <f t="shared" si="37"/>
        <v>13.673817599590524</v>
      </c>
      <c r="S49" s="51">
        <f t="shared" si="37"/>
        <v>3.0307599523472661</v>
      </c>
      <c r="T49" s="51">
        <f t="shared" si="37"/>
        <v>2.7570631280147135</v>
      </c>
      <c r="U49" s="51">
        <f t="shared" si="37"/>
        <v>7.3406208602181238</v>
      </c>
      <c r="V49" s="51">
        <f t="shared" si="37"/>
        <v>0.54537365901041945</v>
      </c>
      <c r="W49" s="51">
        <f t="shared" si="37"/>
        <v>0.28069230151076269</v>
      </c>
      <c r="X49" s="51">
        <f t="shared" si="37"/>
        <v>1.5088212401976961</v>
      </c>
      <c r="Y49" s="51">
        <f t="shared" si="37"/>
        <v>3.4753751690633363</v>
      </c>
      <c r="Z49" s="51">
        <f t="shared" si="37"/>
        <v>0.44951987189568193</v>
      </c>
      <c r="AA49" s="51">
        <f t="shared" si="37"/>
        <v>13.696849761732746</v>
      </c>
      <c r="AB49" s="51">
        <f t="shared" si="37"/>
        <v>13.673817599590524</v>
      </c>
      <c r="AC49" s="435" t="s">
        <v>351</v>
      </c>
    </row>
    <row r="50" spans="1:29" s="50" customFormat="1" ht="11.25" x14ac:dyDescent="0.2">
      <c r="A50" s="423">
        <v>35827</v>
      </c>
      <c r="B50" s="418">
        <v>1013798698</v>
      </c>
      <c r="C50" s="418">
        <v>939639773</v>
      </c>
      <c r="D50" s="418">
        <v>514651764</v>
      </c>
      <c r="E50" s="418">
        <v>30430035</v>
      </c>
      <c r="F50" s="418">
        <v>75025786</v>
      </c>
      <c r="G50" s="418">
        <v>394219876</v>
      </c>
      <c r="H50" s="418">
        <v>14976067</v>
      </c>
      <c r="I50" s="418">
        <v>424988009</v>
      </c>
      <c r="J50" s="418">
        <v>33833275</v>
      </c>
      <c r="K50" s="418">
        <v>31448215</v>
      </c>
      <c r="L50" s="418">
        <v>8877435</v>
      </c>
      <c r="M50" s="418">
        <v>869972987</v>
      </c>
      <c r="N50" s="418">
        <v>514651764</v>
      </c>
      <c r="O50" s="50">
        <f>O29</f>
        <v>2011</v>
      </c>
      <c r="P50" s="51">
        <f>P29/$AC29*100</f>
        <v>20.280642505645552</v>
      </c>
      <c r="Q50" s="51">
        <f t="shared" ref="Q50:AA50" si="38">Q29/$AC29*100</f>
        <v>14.309228270616172</v>
      </c>
      <c r="R50" s="51">
        <f t="shared" si="38"/>
        <v>14.049775348699134</v>
      </c>
      <c r="S50" s="51">
        <f t="shared" si="38"/>
        <v>3.2087503192507318</v>
      </c>
      <c r="T50" s="51">
        <f t="shared" si="38"/>
        <v>2.7060351233400568</v>
      </c>
      <c r="U50" s="51">
        <f t="shared" si="38"/>
        <v>7.5833135482709411</v>
      </c>
      <c r="V50" s="51">
        <f t="shared" si="38"/>
        <v>0.5516763578374051</v>
      </c>
      <c r="W50" s="51">
        <f t="shared" si="38"/>
        <v>0.25945292191703789</v>
      </c>
      <c r="X50" s="51">
        <f t="shared" si="38"/>
        <v>1.5102779431158948</v>
      </c>
      <c r="Y50" s="51">
        <f t="shared" si="38"/>
        <v>3.803253290813883</v>
      </c>
      <c r="Z50" s="51">
        <f t="shared" si="38"/>
        <v>0.65788300109960041</v>
      </c>
      <c r="AA50" s="51">
        <f t="shared" si="38"/>
        <v>14.081685048391998</v>
      </c>
      <c r="AB50" s="51">
        <f>AB29/$AC29*100</f>
        <v>14.049775348699134</v>
      </c>
      <c r="AC50" s="436">
        <v>1463888984.6470301</v>
      </c>
    </row>
    <row r="51" spans="1:29" s="50" customFormat="1" ht="11.25" x14ac:dyDescent="0.2">
      <c r="A51" s="424">
        <v>35855</v>
      </c>
      <c r="B51" s="418">
        <v>1023076969</v>
      </c>
      <c r="C51" s="418">
        <v>945968414</v>
      </c>
      <c r="D51" s="418">
        <v>518467155</v>
      </c>
      <c r="E51" s="418">
        <v>30737452</v>
      </c>
      <c r="F51" s="418">
        <v>74584238</v>
      </c>
      <c r="G51" s="418">
        <v>397477471</v>
      </c>
      <c r="H51" s="418">
        <v>15667994</v>
      </c>
      <c r="I51" s="418">
        <v>427501259</v>
      </c>
      <c r="J51" s="418">
        <v>33190469</v>
      </c>
      <c r="K51" s="418">
        <v>34997058</v>
      </c>
      <c r="L51" s="418">
        <v>8921028</v>
      </c>
      <c r="M51" s="418">
        <v>871221625</v>
      </c>
      <c r="N51" s="418">
        <v>518467155</v>
      </c>
      <c r="O51" s="50" t="str">
        <f t="shared" si="21"/>
        <v>2012 ene-sept</v>
      </c>
      <c r="P51" s="51">
        <f>P30/$AC30*100</f>
        <v>20.837125654046748</v>
      </c>
      <c r="Q51" s="51">
        <f t="shared" ref="Q51:AB51" si="39">Q30/$AC30*100</f>
        <v>15.152463709876523</v>
      </c>
      <c r="R51" s="51">
        <f t="shared" si="39"/>
        <v>14.896307078074472</v>
      </c>
      <c r="S51" s="51">
        <f t="shared" si="39"/>
        <v>3.6470044698177171</v>
      </c>
      <c r="T51" s="51">
        <f t="shared" si="39"/>
        <v>2.813722462257263</v>
      </c>
      <c r="U51" s="51">
        <f t="shared" si="39"/>
        <v>7.8408124368368703</v>
      </c>
      <c r="V51" s="51">
        <f t="shared" si="39"/>
        <v>0.59476770916262356</v>
      </c>
      <c r="W51" s="51">
        <f t="shared" si="39"/>
        <v>0.25615663180205206</v>
      </c>
      <c r="X51" s="51">
        <f t="shared" si="39"/>
        <v>1.5693383779828338</v>
      </c>
      <c r="Y51" s="51">
        <f t="shared" si="39"/>
        <v>3.6311407039178332</v>
      </c>
      <c r="Z51" s="51">
        <f t="shared" si="39"/>
        <v>0.48418286226955543</v>
      </c>
      <c r="AA51" s="51">
        <f t="shared" si="39"/>
        <v>14.92788673275148</v>
      </c>
      <c r="AB51" s="51">
        <f t="shared" si="39"/>
        <v>14.896307078074472</v>
      </c>
      <c r="AC51" s="436">
        <v>1503780464.38411</v>
      </c>
    </row>
    <row r="52" spans="1:29" s="50" customFormat="1" ht="11.25" x14ac:dyDescent="0.2">
      <c r="A52" s="425">
        <v>35886</v>
      </c>
      <c r="B52" s="418">
        <v>1031919001</v>
      </c>
      <c r="C52" s="418">
        <v>955091637</v>
      </c>
      <c r="D52" s="418">
        <v>522041279</v>
      </c>
      <c r="E52" s="418">
        <v>31309419</v>
      </c>
      <c r="F52" s="418">
        <v>75026532</v>
      </c>
      <c r="G52" s="418">
        <v>399778385</v>
      </c>
      <c r="H52" s="418">
        <v>15926943</v>
      </c>
      <c r="I52" s="418">
        <v>433050358</v>
      </c>
      <c r="J52" s="418">
        <v>32867679</v>
      </c>
      <c r="K52" s="418">
        <v>32824266</v>
      </c>
      <c r="L52" s="418">
        <v>11135419</v>
      </c>
      <c r="M52" s="418">
        <v>874406139</v>
      </c>
      <c r="N52" s="418">
        <v>522041279</v>
      </c>
      <c r="O52" s="50" t="s">
        <v>556</v>
      </c>
      <c r="P52" s="50" t="s">
        <v>557</v>
      </c>
      <c r="AC52" s="436">
        <v>1528695844.9302499</v>
      </c>
    </row>
    <row r="53" spans="1:29" s="50" customFormat="1" ht="54" x14ac:dyDescent="0.2">
      <c r="A53" s="426">
        <v>35916</v>
      </c>
      <c r="B53" s="418">
        <v>1056284848</v>
      </c>
      <c r="C53" s="418">
        <v>977200167</v>
      </c>
      <c r="D53" s="418">
        <v>537797497</v>
      </c>
      <c r="E53" s="418">
        <v>31631912</v>
      </c>
      <c r="F53" s="418">
        <v>76571789</v>
      </c>
      <c r="G53" s="418">
        <v>414378430</v>
      </c>
      <c r="H53" s="418">
        <v>15215366</v>
      </c>
      <c r="I53" s="418">
        <v>439402670</v>
      </c>
      <c r="J53" s="418">
        <v>32852564</v>
      </c>
      <c r="K53" s="418">
        <v>34851899</v>
      </c>
      <c r="L53" s="418">
        <v>11380218</v>
      </c>
      <c r="M53" s="418">
        <v>888024953</v>
      </c>
      <c r="N53" s="418">
        <v>537797497</v>
      </c>
      <c r="O53" s="416" t="s">
        <v>22</v>
      </c>
      <c r="P53" s="416" t="s">
        <v>539</v>
      </c>
      <c r="Q53" s="416" t="s">
        <v>540</v>
      </c>
      <c r="R53" s="416" t="s">
        <v>541</v>
      </c>
      <c r="S53" s="416" t="s">
        <v>542</v>
      </c>
      <c r="T53" s="416" t="s">
        <v>543</v>
      </c>
      <c r="U53" s="416" t="s">
        <v>544</v>
      </c>
      <c r="V53" s="416" t="s">
        <v>545</v>
      </c>
      <c r="W53" s="416" t="s">
        <v>546</v>
      </c>
      <c r="X53" s="416" t="s">
        <v>547</v>
      </c>
      <c r="Y53" s="416" t="s">
        <v>548</v>
      </c>
      <c r="Z53" s="416" t="s">
        <v>549</v>
      </c>
      <c r="AA53" s="416" t="s">
        <v>550</v>
      </c>
      <c r="AB53" s="416" t="s">
        <v>551</v>
      </c>
      <c r="AC53" s="436">
        <v>1618464402.0469899</v>
      </c>
    </row>
    <row r="54" spans="1:29" s="50" customFormat="1" ht="11.25" x14ac:dyDescent="0.2">
      <c r="A54" s="427">
        <v>35947</v>
      </c>
      <c r="B54" s="418">
        <v>1074061264</v>
      </c>
      <c r="C54" s="418">
        <v>987858953</v>
      </c>
      <c r="D54" s="418">
        <v>540989756</v>
      </c>
      <c r="E54" s="418">
        <v>32237922</v>
      </c>
      <c r="F54" s="418">
        <v>76300950</v>
      </c>
      <c r="G54" s="418">
        <v>416132186</v>
      </c>
      <c r="H54" s="418">
        <v>16318698</v>
      </c>
      <c r="I54" s="418">
        <v>446869197</v>
      </c>
      <c r="J54" s="418">
        <v>33198221</v>
      </c>
      <c r="K54" s="418">
        <v>40454882</v>
      </c>
      <c r="L54" s="418">
        <v>12549208</v>
      </c>
      <c r="M54" s="418">
        <v>892113678</v>
      </c>
      <c r="N54" s="418">
        <v>540989756</v>
      </c>
      <c r="O54" s="50">
        <f>O33</f>
        <v>1994</v>
      </c>
      <c r="P54" s="51">
        <v>100</v>
      </c>
      <c r="Q54" s="51">
        <f>P54</f>
        <v>100</v>
      </c>
      <c r="R54" s="51">
        <f t="shared" ref="R54:AB54" si="40">Q54</f>
        <v>100</v>
      </c>
      <c r="S54" s="51">
        <f t="shared" si="40"/>
        <v>100</v>
      </c>
      <c r="T54" s="51">
        <f t="shared" si="40"/>
        <v>100</v>
      </c>
      <c r="U54" s="51">
        <f t="shared" si="40"/>
        <v>100</v>
      </c>
      <c r="V54" s="51">
        <f t="shared" si="40"/>
        <v>100</v>
      </c>
      <c r="W54" s="51">
        <f t="shared" si="40"/>
        <v>100</v>
      </c>
      <c r="X54" s="51">
        <f t="shared" si="40"/>
        <v>100</v>
      </c>
      <c r="Y54" s="51">
        <f>X54</f>
        <v>100</v>
      </c>
      <c r="Z54" s="51">
        <f t="shared" si="40"/>
        <v>100</v>
      </c>
      <c r="AA54" s="51">
        <f t="shared" si="40"/>
        <v>100</v>
      </c>
      <c r="AB54" s="51">
        <f t="shared" si="40"/>
        <v>100</v>
      </c>
      <c r="AC54" s="436">
        <v>1626724146.7930501</v>
      </c>
    </row>
    <row r="55" spans="1:29" s="50" customFormat="1" ht="11.25" x14ac:dyDescent="0.2">
      <c r="A55" s="428">
        <v>35977</v>
      </c>
      <c r="B55" s="418">
        <v>1068648516</v>
      </c>
      <c r="C55" s="418">
        <v>978671800</v>
      </c>
      <c r="D55" s="418">
        <v>531434816</v>
      </c>
      <c r="E55" s="418">
        <v>32940811</v>
      </c>
      <c r="F55" s="418">
        <v>77681169</v>
      </c>
      <c r="G55" s="418">
        <v>404939771</v>
      </c>
      <c r="H55" s="418">
        <v>15873065</v>
      </c>
      <c r="I55" s="418">
        <v>447236984</v>
      </c>
      <c r="J55" s="418">
        <v>34598962</v>
      </c>
      <c r="K55" s="418">
        <v>42624500</v>
      </c>
      <c r="L55" s="418">
        <v>12753254</v>
      </c>
      <c r="M55" s="418">
        <v>876846698</v>
      </c>
      <c r="N55" s="418">
        <v>531434816</v>
      </c>
      <c r="O55" s="50">
        <f t="shared" ref="O55:O72" si="41">O34</f>
        <v>1995</v>
      </c>
      <c r="P55" s="51">
        <f>P34/P$33*100</f>
        <v>90.296856358032841</v>
      </c>
      <c r="Q55" s="51">
        <f>Q34/Q$33*100</f>
        <v>88.676496352387119</v>
      </c>
      <c r="R55" s="51">
        <f t="shared" ref="R55:AA55" si="42">R34/R$33*100</f>
        <v>84.285381620568103</v>
      </c>
      <c r="S55" s="51">
        <f t="shared" si="42"/>
        <v>73.234451569757908</v>
      </c>
      <c r="T55" s="51">
        <f t="shared" si="42"/>
        <v>90.86433459886689</v>
      </c>
      <c r="U55" s="51">
        <f t="shared" si="42"/>
        <v>83.976525098604498</v>
      </c>
      <c r="V55" s="51">
        <f t="shared" si="42"/>
        <v>83.741711726614597</v>
      </c>
      <c r="W55" s="51" t="e">
        <f t="shared" si="42"/>
        <v>#DIV/0!</v>
      </c>
      <c r="X55" s="51">
        <f t="shared" si="42"/>
        <v>101.94655695825038</v>
      </c>
      <c r="Y55" s="51">
        <f>Y34/Y$33*100</f>
        <v>159.42422814729798</v>
      </c>
      <c r="Z55" s="51" t="e">
        <f t="shared" si="42"/>
        <v>#DIV/0!</v>
      </c>
      <c r="AA55" s="51">
        <f t="shared" si="42"/>
        <v>88.929595326306227</v>
      </c>
      <c r="AB55" s="51">
        <f>AB34/AB$33*100</f>
        <v>84.285381620568103</v>
      </c>
      <c r="AC55" s="436">
        <v>1719327750.28388</v>
      </c>
    </row>
    <row r="56" spans="1:29" s="50" customFormat="1" ht="11.25" x14ac:dyDescent="0.2">
      <c r="A56" s="429">
        <v>36008</v>
      </c>
      <c r="B56" s="418">
        <v>1117795640</v>
      </c>
      <c r="C56" s="418">
        <v>1018835656</v>
      </c>
      <c r="D56" s="418">
        <v>560193543</v>
      </c>
      <c r="E56" s="418">
        <v>33622704</v>
      </c>
      <c r="F56" s="418">
        <v>77237677</v>
      </c>
      <c r="G56" s="418">
        <v>433547340</v>
      </c>
      <c r="H56" s="418">
        <v>15785822</v>
      </c>
      <c r="I56" s="418">
        <v>458642113</v>
      </c>
      <c r="J56" s="418">
        <v>34149972</v>
      </c>
      <c r="K56" s="418">
        <v>52461917</v>
      </c>
      <c r="L56" s="418">
        <v>12348095</v>
      </c>
      <c r="M56" s="418">
        <v>912955309</v>
      </c>
      <c r="N56" s="418">
        <v>560193543</v>
      </c>
      <c r="O56" s="50">
        <f t="shared" si="41"/>
        <v>1996</v>
      </c>
      <c r="P56" s="51">
        <f t="shared" ref="P56:AB56" si="43">P35/P$33*100</f>
        <v>78.505110717952149</v>
      </c>
      <c r="Q56" s="51">
        <f t="shared" si="43"/>
        <v>77.893395723937317</v>
      </c>
      <c r="R56" s="51">
        <f t="shared" si="43"/>
        <v>52.003212275786623</v>
      </c>
      <c r="S56" s="51">
        <f t="shared" si="43"/>
        <v>45.629047232050155</v>
      </c>
      <c r="T56" s="51">
        <f t="shared" si="43"/>
        <v>50.97492654566301</v>
      </c>
      <c r="U56" s="51">
        <f t="shared" si="43"/>
        <v>53.421345325605174</v>
      </c>
      <c r="V56" s="51">
        <f t="shared" si="43"/>
        <v>44.197278916382068</v>
      </c>
      <c r="W56" s="51" t="e">
        <f t="shared" si="43"/>
        <v>#DIV/0!</v>
      </c>
      <c r="X56" s="51">
        <f t="shared" si="43"/>
        <v>106.46085638826064</v>
      </c>
      <c r="Y56" s="51">
        <f t="shared" si="43"/>
        <v>73.71370832418782</v>
      </c>
      <c r="Z56" s="51" t="e">
        <f t="shared" si="43"/>
        <v>#DIV/0!</v>
      </c>
      <c r="AA56" s="51">
        <f t="shared" si="43"/>
        <v>77.143851320179209</v>
      </c>
      <c r="AB56" s="51">
        <f t="shared" si="43"/>
        <v>52.003212275786623</v>
      </c>
      <c r="AC56" s="436">
        <v>1738498050.0911701</v>
      </c>
    </row>
    <row r="57" spans="1:29" s="50" customFormat="1" ht="11.25" x14ac:dyDescent="0.2">
      <c r="A57" s="430">
        <v>36039</v>
      </c>
      <c r="B57" s="418">
        <v>1126604157</v>
      </c>
      <c r="C57" s="418">
        <v>1022526301</v>
      </c>
      <c r="D57" s="418">
        <v>560194183</v>
      </c>
      <c r="E57" s="418">
        <v>32239587</v>
      </c>
      <c r="F57" s="418">
        <v>78762046</v>
      </c>
      <c r="G57" s="418">
        <v>434027820</v>
      </c>
      <c r="H57" s="418">
        <v>15164730</v>
      </c>
      <c r="I57" s="418">
        <v>462332118</v>
      </c>
      <c r="J57" s="418">
        <v>34466078</v>
      </c>
      <c r="K57" s="418">
        <v>56114666</v>
      </c>
      <c r="L57" s="418">
        <v>13497112</v>
      </c>
      <c r="M57" s="418">
        <v>905915633</v>
      </c>
      <c r="N57" s="418">
        <v>560194183</v>
      </c>
      <c r="O57" s="50">
        <f t="shared" si="41"/>
        <v>1997</v>
      </c>
      <c r="P57" s="51">
        <f t="shared" ref="P57:AB57" si="44">P36/P$33*100</f>
        <v>69.420058427714011</v>
      </c>
      <c r="Q57" s="51">
        <f t="shared" si="44"/>
        <v>67.967005444031059</v>
      </c>
      <c r="R57" s="51">
        <f t="shared" si="44"/>
        <v>37.149469233454504</v>
      </c>
      <c r="S57" s="51">
        <f t="shared" si="44"/>
        <v>29.329151164027532</v>
      </c>
      <c r="T57" s="51">
        <f t="shared" si="44"/>
        <v>33.303638124876123</v>
      </c>
      <c r="U57" s="51">
        <f t="shared" si="44"/>
        <v>39.651232170618414</v>
      </c>
      <c r="V57" s="51">
        <f t="shared" si="44"/>
        <v>25.038026038370198</v>
      </c>
      <c r="W57" s="51" t="e">
        <f t="shared" si="44"/>
        <v>#DIV/0!</v>
      </c>
      <c r="X57" s="51">
        <f t="shared" si="44"/>
        <v>100.2229761174486</v>
      </c>
      <c r="Y57" s="51">
        <f>Y36/Y$33*100</f>
        <v>90.413187152897578</v>
      </c>
      <c r="Z57" s="51" t="e">
        <f t="shared" si="44"/>
        <v>#DIV/0!</v>
      </c>
      <c r="AA57" s="51">
        <f t="shared" si="44"/>
        <v>65.782354459775433</v>
      </c>
      <c r="AB57" s="51">
        <f t="shared" si="44"/>
        <v>37.149469233454504</v>
      </c>
      <c r="AC57" s="436">
        <v>1847716076.27882</v>
      </c>
    </row>
    <row r="58" spans="1:29" s="50" customFormat="1" ht="11.25" x14ac:dyDescent="0.2">
      <c r="A58" s="431">
        <v>36069</v>
      </c>
      <c r="B58" s="418">
        <v>1084713876</v>
      </c>
      <c r="C58" s="418">
        <v>990672130</v>
      </c>
      <c r="D58" s="418">
        <v>521051977</v>
      </c>
      <c r="E58" s="418">
        <v>28339120</v>
      </c>
      <c r="F58" s="418">
        <v>77015837</v>
      </c>
      <c r="G58" s="418">
        <v>401364661</v>
      </c>
      <c r="H58" s="418">
        <v>14332359</v>
      </c>
      <c r="I58" s="418">
        <v>469620153</v>
      </c>
      <c r="J58" s="418">
        <v>34788498</v>
      </c>
      <c r="K58" s="418">
        <v>45764894</v>
      </c>
      <c r="L58" s="418">
        <v>13488354</v>
      </c>
      <c r="M58" s="418">
        <v>860976959</v>
      </c>
      <c r="N58" s="418">
        <v>521051977</v>
      </c>
      <c r="O58" s="50">
        <f t="shared" si="41"/>
        <v>1998</v>
      </c>
      <c r="P58" s="51">
        <f t="shared" ref="P58:AB58" si="45">P37/P$33*100</f>
        <v>65.207734131703489</v>
      </c>
      <c r="Q58" s="51">
        <f t="shared" si="45"/>
        <v>62.487494421078118</v>
      </c>
      <c r="R58" s="51">
        <f t="shared" si="45"/>
        <v>33.757450703654243</v>
      </c>
      <c r="S58" s="51">
        <f t="shared" si="45"/>
        <v>25.813171189339741</v>
      </c>
      <c r="T58" s="51">
        <f t="shared" si="45"/>
        <v>29.486776468029241</v>
      </c>
      <c r="U58" s="51">
        <f t="shared" si="45"/>
        <v>36.37028819687044</v>
      </c>
      <c r="V58" s="51">
        <f t="shared" si="45"/>
        <v>21.665238827768114</v>
      </c>
      <c r="W58" s="51" t="e">
        <f t="shared" si="45"/>
        <v>#DIV/0!</v>
      </c>
      <c r="X58" s="51">
        <f t="shared" si="45"/>
        <v>88.223961307911054</v>
      </c>
      <c r="Y58" s="51">
        <f t="shared" si="45"/>
        <v>135.88891452424474</v>
      </c>
      <c r="Z58" s="51" t="e">
        <f t="shared" si="45"/>
        <v>#DIV/0!</v>
      </c>
      <c r="AA58" s="51">
        <f t="shared" si="45"/>
        <v>56.070083274257179</v>
      </c>
      <c r="AB58" s="51">
        <f t="shared" si="45"/>
        <v>33.757450703654243</v>
      </c>
      <c r="AC58" s="436">
        <v>1869171795.7221401</v>
      </c>
    </row>
    <row r="59" spans="1:29" s="50" customFormat="1" ht="11.25" x14ac:dyDescent="0.2">
      <c r="A59" s="432">
        <v>36100</v>
      </c>
      <c r="B59" s="418">
        <v>1093958696</v>
      </c>
      <c r="C59" s="418">
        <v>998096914</v>
      </c>
      <c r="D59" s="418">
        <v>516966703</v>
      </c>
      <c r="E59" s="418">
        <v>29007340</v>
      </c>
      <c r="F59" s="418">
        <v>79129144</v>
      </c>
      <c r="G59" s="418">
        <v>394953653</v>
      </c>
      <c r="H59" s="418">
        <v>13876566</v>
      </c>
      <c r="I59" s="418">
        <v>481130211</v>
      </c>
      <c r="J59" s="418">
        <v>36138793</v>
      </c>
      <c r="K59" s="418">
        <v>43566161</v>
      </c>
      <c r="L59" s="418">
        <v>16156828</v>
      </c>
      <c r="M59" s="418">
        <v>856903440</v>
      </c>
      <c r="N59" s="418">
        <v>516966703</v>
      </c>
      <c r="O59" s="50">
        <f t="shared" si="41"/>
        <v>1999</v>
      </c>
      <c r="P59" s="51">
        <f t="shared" ref="P59:AB59" si="46">P38/P$33*100</f>
        <v>58.980580815817042</v>
      </c>
      <c r="Q59" s="51">
        <f t="shared" si="46"/>
        <v>54.666461143110801</v>
      </c>
      <c r="R59" s="51">
        <f t="shared" si="46"/>
        <v>27.514407873261089</v>
      </c>
      <c r="S59" s="51">
        <f t="shared" si="46"/>
        <v>21.657315596230799</v>
      </c>
      <c r="T59" s="51">
        <f t="shared" si="46"/>
        <v>24.962509429403877</v>
      </c>
      <c r="U59" s="51">
        <f t="shared" si="46"/>
        <v>29.033957268040211</v>
      </c>
      <c r="V59" s="51">
        <f t="shared" si="46"/>
        <v>22.842051308655716</v>
      </c>
      <c r="W59" s="51" t="e">
        <f t="shared" si="46"/>
        <v>#DIV/0!</v>
      </c>
      <c r="X59" s="51">
        <f t="shared" si="46"/>
        <v>83.841800027451541</v>
      </c>
      <c r="Y59" s="51">
        <f t="shared" si="46"/>
        <v>132.06223681761918</v>
      </c>
      <c r="Z59" s="51" t="e">
        <f t="shared" si="46"/>
        <v>#DIV/0!</v>
      </c>
      <c r="AA59" s="51">
        <f t="shared" si="46"/>
        <v>44.613880276221728</v>
      </c>
      <c r="AB59" s="51">
        <f t="shared" si="46"/>
        <v>27.514407873261089</v>
      </c>
      <c r="AC59" s="436">
        <v>2067865013.08515</v>
      </c>
    </row>
    <row r="60" spans="1:29" s="50" customFormat="1" ht="11.25" x14ac:dyDescent="0.2">
      <c r="A60" s="417">
        <v>36130</v>
      </c>
      <c r="B60" s="418">
        <v>1110956080</v>
      </c>
      <c r="C60" s="418">
        <v>1006170022</v>
      </c>
      <c r="D60" s="418">
        <v>517664850</v>
      </c>
      <c r="E60" s="418">
        <v>29045747</v>
      </c>
      <c r="F60" s="418">
        <v>77683604</v>
      </c>
      <c r="G60" s="418">
        <v>394778783</v>
      </c>
      <c r="H60" s="418">
        <v>16156716</v>
      </c>
      <c r="I60" s="418">
        <v>488505172</v>
      </c>
      <c r="J60" s="418">
        <v>41529171</v>
      </c>
      <c r="K60" s="418">
        <v>46159488</v>
      </c>
      <c r="L60" s="418">
        <v>17097399</v>
      </c>
      <c r="M60" s="418">
        <v>869642739</v>
      </c>
      <c r="N60" s="418">
        <v>517664850</v>
      </c>
      <c r="O60" s="50">
        <f t="shared" si="41"/>
        <v>2000</v>
      </c>
      <c r="P60" s="51">
        <f t="shared" ref="P60:AB60" si="47">P39/P$33*100</f>
        <v>54.179724038870269</v>
      </c>
      <c r="Q60" s="51">
        <f t="shared" si="47"/>
        <v>45.073747451753789</v>
      </c>
      <c r="R60" s="51">
        <f t="shared" si="47"/>
        <v>22.841418920931424</v>
      </c>
      <c r="S60" s="51">
        <f t="shared" si="47"/>
        <v>21.518514974441494</v>
      </c>
      <c r="T60" s="51">
        <f t="shared" si="47"/>
        <v>19.428896784843435</v>
      </c>
      <c r="U60" s="51">
        <f t="shared" si="47"/>
        <v>23.814404230751315</v>
      </c>
      <c r="V60" s="51">
        <f t="shared" si="47"/>
        <v>22.273841475264344</v>
      </c>
      <c r="W60" s="51" t="e">
        <f t="shared" si="47"/>
        <v>#DIV/0!</v>
      </c>
      <c r="X60" s="51">
        <f t="shared" si="47"/>
        <v>79.443641925920517</v>
      </c>
      <c r="Y60" s="51">
        <f t="shared" si="47"/>
        <v>131.2281501962598</v>
      </c>
      <c r="Z60" s="51" t="e">
        <f t="shared" si="47"/>
        <v>#DIV/0!</v>
      </c>
      <c r="AA60" s="51">
        <f t="shared" si="47"/>
        <v>34.578131212655698</v>
      </c>
      <c r="AB60" s="51">
        <f t="shared" si="47"/>
        <v>22.841418920931424</v>
      </c>
      <c r="AC60" s="436">
        <v>2201046109.8162198</v>
      </c>
    </row>
    <row r="61" spans="1:29" s="50" customFormat="1" ht="11.25" x14ac:dyDescent="0.2">
      <c r="A61" s="422">
        <v>36161</v>
      </c>
      <c r="B61" s="418">
        <v>1151054459</v>
      </c>
      <c r="C61" s="418">
        <v>1045338364</v>
      </c>
      <c r="D61" s="418">
        <v>537150025</v>
      </c>
      <c r="E61" s="418">
        <v>29655115</v>
      </c>
      <c r="F61" s="418">
        <v>79312250</v>
      </c>
      <c r="G61" s="418">
        <v>412021078</v>
      </c>
      <c r="H61" s="418">
        <v>16161582</v>
      </c>
      <c r="I61" s="418">
        <v>508188339</v>
      </c>
      <c r="J61" s="418">
        <v>42456622</v>
      </c>
      <c r="K61" s="418">
        <v>46116389</v>
      </c>
      <c r="L61" s="418">
        <v>17143084</v>
      </c>
      <c r="M61" s="418">
        <v>897030361</v>
      </c>
      <c r="N61" s="418">
        <v>537150025</v>
      </c>
      <c r="O61" s="50">
        <f t="shared" si="41"/>
        <v>2001</v>
      </c>
      <c r="P61" s="51">
        <f t="shared" ref="P61:AB61" si="48">P40/P$33*100</f>
        <v>51.227020088791718</v>
      </c>
      <c r="Q61" s="51">
        <f t="shared" si="48"/>
        <v>40.585745225963521</v>
      </c>
      <c r="R61" s="51">
        <f t="shared" si="48"/>
        <v>21.428156778199188</v>
      </c>
      <c r="S61" s="51">
        <f t="shared" si="48"/>
        <v>28.023145657088655</v>
      </c>
      <c r="T61" s="51">
        <f t="shared" si="48"/>
        <v>16.404680519264666</v>
      </c>
      <c r="U61" s="51">
        <f t="shared" si="48"/>
        <v>21.485343509905466</v>
      </c>
      <c r="V61" s="51">
        <f t="shared" si="48"/>
        <v>27.815149361733361</v>
      </c>
      <c r="W61" s="51" t="e">
        <f t="shared" si="48"/>
        <v>#DIV/0!</v>
      </c>
      <c r="X61" s="51">
        <f t="shared" si="48"/>
        <v>79.306190304577797</v>
      </c>
      <c r="Y61" s="51">
        <f t="shared" si="48"/>
        <v>139.29041795367692</v>
      </c>
      <c r="Z61" s="51" t="e">
        <f t="shared" si="48"/>
        <v>#DIV/0!</v>
      </c>
      <c r="AA61" s="51">
        <f t="shared" si="48"/>
        <v>30.229691584608137</v>
      </c>
      <c r="AB61" s="51">
        <f t="shared" si="48"/>
        <v>21.428156778199188</v>
      </c>
      <c r="AC61" s="436">
        <v>2470635144.8661599</v>
      </c>
    </row>
    <row r="62" spans="1:29" s="50" customFormat="1" ht="11.25" x14ac:dyDescent="0.2">
      <c r="A62" s="423">
        <v>36192</v>
      </c>
      <c r="B62" s="418">
        <v>1154644784</v>
      </c>
      <c r="C62" s="418">
        <v>1048356356</v>
      </c>
      <c r="D62" s="418">
        <v>530527363</v>
      </c>
      <c r="E62" s="418">
        <v>29199011</v>
      </c>
      <c r="F62" s="418">
        <v>80230330</v>
      </c>
      <c r="G62" s="418">
        <v>405839109</v>
      </c>
      <c r="H62" s="418">
        <v>15258913</v>
      </c>
      <c r="I62" s="418">
        <v>517828993</v>
      </c>
      <c r="J62" s="418">
        <v>42964505</v>
      </c>
      <c r="K62" s="418">
        <v>45522621</v>
      </c>
      <c r="L62" s="418">
        <v>17801302</v>
      </c>
      <c r="M62" s="418">
        <v>894459892</v>
      </c>
      <c r="N62" s="418">
        <v>530527363</v>
      </c>
      <c r="O62" s="50">
        <f t="shared" si="41"/>
        <v>2002</v>
      </c>
      <c r="P62" s="51">
        <f t="shared" ref="P62:AB62" si="49">P41/P$33*100</f>
        <v>48.831286280258333</v>
      </c>
      <c r="Q62" s="51">
        <f t="shared" si="49"/>
        <v>37.609112497656447</v>
      </c>
      <c r="R62" s="51">
        <f t="shared" si="49"/>
        <v>20.130153045094985</v>
      </c>
      <c r="S62" s="51">
        <f t="shared" si="49"/>
        <v>37.072345208837895</v>
      </c>
      <c r="T62" s="51">
        <f t="shared" si="49"/>
        <v>14.429207397260612</v>
      </c>
      <c r="U62" s="51">
        <f t="shared" si="49"/>
        <v>19.144534120643407</v>
      </c>
      <c r="V62" s="51">
        <f t="shared" si="49"/>
        <v>27.898464290326359</v>
      </c>
      <c r="W62" s="51" t="e">
        <f t="shared" si="49"/>
        <v>#DIV/0!</v>
      </c>
      <c r="X62" s="51">
        <f t="shared" si="49"/>
        <v>77.561900331094819</v>
      </c>
      <c r="Y62" s="51">
        <f t="shared" si="49"/>
        <v>145.55532417256808</v>
      </c>
      <c r="Z62" s="51" t="e">
        <f t="shared" si="49"/>
        <v>#DIV/0!</v>
      </c>
      <c r="AA62" s="51">
        <f t="shared" si="49"/>
        <v>27.145101778826675</v>
      </c>
      <c r="AB62" s="51">
        <f t="shared" si="49"/>
        <v>20.130153045094985</v>
      </c>
      <c r="AC62" s="436">
        <v>2643817206.9041901</v>
      </c>
    </row>
    <row r="63" spans="1:29" s="50" customFormat="1" ht="11.25" x14ac:dyDescent="0.2">
      <c r="A63" s="424">
        <v>36220</v>
      </c>
      <c r="B63" s="418">
        <v>1149492292</v>
      </c>
      <c r="C63" s="418">
        <v>1040507330</v>
      </c>
      <c r="D63" s="418">
        <v>515558850</v>
      </c>
      <c r="E63" s="418">
        <v>29254213</v>
      </c>
      <c r="F63" s="418">
        <v>79112840</v>
      </c>
      <c r="G63" s="418">
        <v>390599619</v>
      </c>
      <c r="H63" s="418">
        <v>16592178</v>
      </c>
      <c r="I63" s="418">
        <v>524948480</v>
      </c>
      <c r="J63" s="418">
        <v>44091458</v>
      </c>
      <c r="K63" s="418">
        <v>46616583</v>
      </c>
      <c r="L63" s="418">
        <v>18276921</v>
      </c>
      <c r="M63" s="418">
        <v>876465201</v>
      </c>
      <c r="N63" s="418">
        <v>515558850</v>
      </c>
      <c r="O63" s="50">
        <f t="shared" si="41"/>
        <v>2003</v>
      </c>
      <c r="P63" s="51">
        <f t="shared" ref="P63:AB63" si="50">P42/P$33*100</f>
        <v>46.467041042305709</v>
      </c>
      <c r="Q63" s="51">
        <f t="shared" si="50"/>
        <v>33.968810726549023</v>
      </c>
      <c r="R63" s="51">
        <f t="shared" si="50"/>
        <v>20.023968238856678</v>
      </c>
      <c r="S63" s="51">
        <f t="shared" si="50"/>
        <v>46.851940335837547</v>
      </c>
      <c r="T63" s="51">
        <f t="shared" si="50"/>
        <v>13.058074748435072</v>
      </c>
      <c r="U63" s="51">
        <f t="shared" si="50"/>
        <v>18.430135987761449</v>
      </c>
      <c r="V63" s="51">
        <f t="shared" si="50"/>
        <v>25.243121997991132</v>
      </c>
      <c r="W63" s="51" t="e">
        <f t="shared" si="50"/>
        <v>#DIV/0!</v>
      </c>
      <c r="X63" s="51">
        <f t="shared" si="50"/>
        <v>80.339194758442403</v>
      </c>
      <c r="Y63" s="51">
        <f t="shared" si="50"/>
        <v>163.44718991740513</v>
      </c>
      <c r="Z63" s="51" t="e">
        <f t="shared" si="50"/>
        <v>#DIV/0!</v>
      </c>
      <c r="AA63" s="51">
        <f t="shared" si="50"/>
        <v>25.227278735970316</v>
      </c>
      <c r="AB63" s="51">
        <f t="shared" si="50"/>
        <v>20.023968238856678</v>
      </c>
      <c r="AC63" s="436">
        <v>2820583439.6714702</v>
      </c>
    </row>
    <row r="64" spans="1:29" s="50" customFormat="1" ht="11.25" x14ac:dyDescent="0.2">
      <c r="A64" s="425">
        <v>36251</v>
      </c>
      <c r="B64" s="418">
        <v>1144506860</v>
      </c>
      <c r="C64" s="418">
        <v>1037052689</v>
      </c>
      <c r="D64" s="418">
        <v>514653370</v>
      </c>
      <c r="E64" s="418">
        <v>30451209</v>
      </c>
      <c r="F64" s="418">
        <v>79309811</v>
      </c>
      <c r="G64" s="418">
        <v>389115886</v>
      </c>
      <c r="H64" s="418">
        <v>15776464</v>
      </c>
      <c r="I64" s="418">
        <v>522399319</v>
      </c>
      <c r="J64" s="418">
        <v>40088770</v>
      </c>
      <c r="K64" s="418">
        <v>48670478</v>
      </c>
      <c r="L64" s="418">
        <v>18694923</v>
      </c>
      <c r="M64" s="418">
        <v>864337468</v>
      </c>
      <c r="N64" s="418">
        <v>514653370</v>
      </c>
      <c r="O64" s="50">
        <f t="shared" si="41"/>
        <v>2004</v>
      </c>
      <c r="P64" s="51">
        <f t="shared" ref="P64:AB64" si="51">P43/P$33*100</f>
        <v>42.776721778294537</v>
      </c>
      <c r="Q64" s="51">
        <f t="shared" si="51"/>
        <v>29.742306707741285</v>
      </c>
      <c r="R64" s="51">
        <f t="shared" si="51"/>
        <v>19.81573151991287</v>
      </c>
      <c r="S64" s="51">
        <f t="shared" si="51"/>
        <v>62.035601427807393</v>
      </c>
      <c r="T64" s="51">
        <f t="shared" si="51"/>
        <v>13.230663353595338</v>
      </c>
      <c r="U64" s="51">
        <f t="shared" si="51"/>
        <v>16.342606039038614</v>
      </c>
      <c r="V64" s="51">
        <f t="shared" si="51"/>
        <v>27.16349388904878</v>
      </c>
      <c r="W64" s="51" t="e">
        <f t="shared" si="51"/>
        <v>#DIV/0!</v>
      </c>
      <c r="X64" s="51">
        <f t="shared" si="51"/>
        <v>83.282900717930403</v>
      </c>
      <c r="Y64" s="51">
        <f t="shared" si="51"/>
        <v>255.4162925307736</v>
      </c>
      <c r="Z64" s="51" t="e">
        <f t="shared" si="51"/>
        <v>#DIV/0!</v>
      </c>
      <c r="AA64" s="51">
        <f t="shared" si="51"/>
        <v>23.559881551986454</v>
      </c>
      <c r="AB64" s="51">
        <f t="shared" si="51"/>
        <v>19.81573151991287</v>
      </c>
      <c r="AC64" s="436">
        <v>2990406315.37538</v>
      </c>
    </row>
    <row r="65" spans="1:29" s="50" customFormat="1" ht="11.25" x14ac:dyDescent="0.2">
      <c r="A65" s="426">
        <v>36281</v>
      </c>
      <c r="B65" s="418">
        <v>1166229822</v>
      </c>
      <c r="C65" s="418">
        <v>1064582761</v>
      </c>
      <c r="D65" s="418">
        <v>531537977</v>
      </c>
      <c r="E65" s="418">
        <v>31201886</v>
      </c>
      <c r="F65" s="418">
        <v>80093530</v>
      </c>
      <c r="G65" s="418">
        <v>401582434</v>
      </c>
      <c r="H65" s="418">
        <v>18660127</v>
      </c>
      <c r="I65" s="418">
        <v>533044784</v>
      </c>
      <c r="J65" s="418">
        <v>39926713</v>
      </c>
      <c r="K65" s="418">
        <v>43208673</v>
      </c>
      <c r="L65" s="418">
        <v>18511675</v>
      </c>
      <c r="M65" s="418">
        <v>881612814</v>
      </c>
      <c r="N65" s="418">
        <v>531537977</v>
      </c>
      <c r="O65" s="50">
        <f t="shared" si="41"/>
        <v>2005</v>
      </c>
      <c r="P65" s="51">
        <f t="shared" ref="P65:AB65" si="52">P44/P$33*100</f>
        <v>40.951535539970457</v>
      </c>
      <c r="Q65" s="51">
        <f t="shared" si="52"/>
        <v>30.086807111483228</v>
      </c>
      <c r="R65" s="51">
        <f t="shared" si="52"/>
        <v>23.678898229322741</v>
      </c>
      <c r="S65" s="51">
        <f t="shared" si="52"/>
        <v>87.160778457157733</v>
      </c>
      <c r="T65" s="51">
        <f t="shared" si="52"/>
        <v>18.154796514776159</v>
      </c>
      <c r="U65" s="51">
        <f t="shared" si="52"/>
        <v>17.41059966436465</v>
      </c>
      <c r="V65" s="51">
        <f t="shared" si="52"/>
        <v>35.148487688947952</v>
      </c>
      <c r="W65" s="51" t="e">
        <f t="shared" si="52"/>
        <v>#DIV/0!</v>
      </c>
      <c r="X65" s="51">
        <f t="shared" si="52"/>
        <v>89.86301558052277</v>
      </c>
      <c r="Y65" s="51">
        <f t="shared" si="52"/>
        <v>299.92751819674839</v>
      </c>
      <c r="Z65" s="51" t="e">
        <f t="shared" si="52"/>
        <v>#DIV/0!</v>
      </c>
      <c r="AA65" s="51">
        <f t="shared" si="52"/>
        <v>25.868049673323608</v>
      </c>
      <c r="AB65" s="51">
        <f t="shared" si="52"/>
        <v>23.678898229322741</v>
      </c>
      <c r="AC65" s="436">
        <v>3320482625.17518</v>
      </c>
    </row>
    <row r="66" spans="1:29" s="50" customFormat="1" ht="11.25" x14ac:dyDescent="0.2">
      <c r="A66" s="427">
        <v>36312</v>
      </c>
      <c r="B66" s="418">
        <v>1141372953</v>
      </c>
      <c r="C66" s="418">
        <v>1040195568</v>
      </c>
      <c r="D66" s="418">
        <v>537165698</v>
      </c>
      <c r="E66" s="418">
        <v>31581580</v>
      </c>
      <c r="F66" s="418">
        <v>79225739</v>
      </c>
      <c r="G66" s="418">
        <v>407701737</v>
      </c>
      <c r="H66" s="418">
        <v>18656642</v>
      </c>
      <c r="I66" s="418">
        <v>503029870</v>
      </c>
      <c r="J66" s="418">
        <v>38044599</v>
      </c>
      <c r="K66" s="418">
        <v>44291321</v>
      </c>
      <c r="L66" s="418">
        <v>18841465</v>
      </c>
      <c r="M66" s="418">
        <v>882298124</v>
      </c>
      <c r="N66" s="418">
        <v>537165698</v>
      </c>
      <c r="O66" s="50">
        <f t="shared" si="41"/>
        <v>2006</v>
      </c>
      <c r="P66" s="51">
        <f t="shared" ref="P66:AB66" si="53">P45/P$33*100</f>
        <v>38.758409091213174</v>
      </c>
      <c r="Q66" s="51">
        <f t="shared" si="53"/>
        <v>30.380790757819227</v>
      </c>
      <c r="R66" s="51">
        <f t="shared" si="53"/>
        <v>28.13991962264269</v>
      </c>
      <c r="S66" s="51">
        <f t="shared" si="53"/>
        <v>117.03287423349326</v>
      </c>
      <c r="T66" s="51">
        <f t="shared" si="53"/>
        <v>29.159765293205524</v>
      </c>
      <c r="U66" s="51">
        <f t="shared" si="53"/>
        <v>17.814861681527276</v>
      </c>
      <c r="V66" s="51">
        <f t="shared" si="53"/>
        <v>36.414065125252733</v>
      </c>
      <c r="W66" s="51" t="e">
        <f t="shared" si="53"/>
        <v>#DIV/0!</v>
      </c>
      <c r="X66" s="51">
        <f t="shared" si="53"/>
        <v>80.358566991903558</v>
      </c>
      <c r="Y66" s="51">
        <f t="shared" si="53"/>
        <v>209.45738059881953</v>
      </c>
      <c r="Z66" s="51" t="e">
        <f t="shared" si="53"/>
        <v>#DIV/0!</v>
      </c>
      <c r="AA66" s="51">
        <f t="shared" si="53"/>
        <v>29.160993261490315</v>
      </c>
      <c r="AB66" s="51">
        <f t="shared" si="53"/>
        <v>28.13991962264269</v>
      </c>
      <c r="AC66" s="436">
        <v>3361870459.2073898</v>
      </c>
    </row>
    <row r="67" spans="1:29" s="50" customFormat="1" ht="11.25" x14ac:dyDescent="0.2">
      <c r="A67" s="428">
        <v>36342</v>
      </c>
      <c r="B67" s="418">
        <v>1152197577.6099999</v>
      </c>
      <c r="C67" s="418">
        <v>1036200303.61</v>
      </c>
      <c r="D67" s="418">
        <v>530569073.61000001</v>
      </c>
      <c r="E67" s="418">
        <v>31259150</v>
      </c>
      <c r="F67" s="418">
        <v>79289512</v>
      </c>
      <c r="G67" s="418">
        <v>401951716.61000001</v>
      </c>
      <c r="H67" s="418">
        <v>18068695</v>
      </c>
      <c r="I67" s="418">
        <v>505631230</v>
      </c>
      <c r="J67" s="418">
        <v>37900542</v>
      </c>
      <c r="K67" s="418">
        <v>45724190</v>
      </c>
      <c r="L67" s="418">
        <v>32372542</v>
      </c>
      <c r="M67" s="418">
        <v>833638256.61000001</v>
      </c>
      <c r="N67" s="418">
        <v>530569073.61000001</v>
      </c>
      <c r="O67" s="50">
        <f t="shared" si="41"/>
        <v>2007</v>
      </c>
      <c r="P67" s="51">
        <f t="shared" ref="P67:AB67" si="54">P46/P$33*100</f>
        <v>41.706317108169522</v>
      </c>
      <c r="Q67" s="51">
        <f t="shared" si="54"/>
        <v>35.287284068035333</v>
      </c>
      <c r="R67" s="51">
        <f t="shared" si="54"/>
        <v>34.104265585695451</v>
      </c>
      <c r="S67" s="51">
        <f t="shared" si="54"/>
        <v>142.89297005099291</v>
      </c>
      <c r="T67" s="51">
        <f t="shared" si="54"/>
        <v>34.956530236387373</v>
      </c>
      <c r="U67" s="51">
        <f t="shared" si="54"/>
        <v>21.867997794776141</v>
      </c>
      <c r="V67" s="51">
        <f t="shared" si="54"/>
        <v>39.35874665003297</v>
      </c>
      <c r="W67" s="51" t="e">
        <f t="shared" si="54"/>
        <v>#DIV/0!</v>
      </c>
      <c r="X67" s="51">
        <f t="shared" si="54"/>
        <v>67.437268265915591</v>
      </c>
      <c r="Y67" s="51">
        <f t="shared" si="54"/>
        <v>190.3382246203611</v>
      </c>
      <c r="Z67" s="51" t="e">
        <f t="shared" si="54"/>
        <v>#DIV/0!</v>
      </c>
      <c r="AA67" s="51">
        <f t="shared" si="54"/>
        <v>34.855927457210214</v>
      </c>
      <c r="AB67" s="51">
        <f t="shared" si="54"/>
        <v>34.104265585695451</v>
      </c>
      <c r="AC67" s="436">
        <v>3625321090.4386902</v>
      </c>
    </row>
    <row r="68" spans="1:29" s="50" customFormat="1" ht="11.25" x14ac:dyDescent="0.2">
      <c r="A68" s="429">
        <v>36373</v>
      </c>
      <c r="B68" s="418">
        <v>1148936737.74</v>
      </c>
      <c r="C68" s="418">
        <v>1030257611.74</v>
      </c>
      <c r="D68" s="418">
        <v>519908789.74000001</v>
      </c>
      <c r="E68" s="418">
        <v>32725208</v>
      </c>
      <c r="F68" s="418">
        <v>78450464</v>
      </c>
      <c r="G68" s="418">
        <v>390261189.74000001</v>
      </c>
      <c r="H68" s="418">
        <v>18471928</v>
      </c>
      <c r="I68" s="418">
        <v>510348822</v>
      </c>
      <c r="J68" s="418">
        <v>37935204</v>
      </c>
      <c r="K68" s="418">
        <v>47964566</v>
      </c>
      <c r="L68" s="418">
        <v>32779356</v>
      </c>
      <c r="M68" s="418">
        <v>814610526.74000001</v>
      </c>
      <c r="N68" s="418">
        <v>519908789.74000001</v>
      </c>
      <c r="O68" s="50">
        <f t="shared" si="41"/>
        <v>2008</v>
      </c>
      <c r="P68" s="51">
        <f t="shared" ref="P68:AB68" si="55">P47/P$33*100</f>
        <v>45.402979080115408</v>
      </c>
      <c r="Q68" s="51">
        <f t="shared" si="55"/>
        <v>39.774827378778795</v>
      </c>
      <c r="R68" s="51">
        <f t="shared" si="55"/>
        <v>38.891135148576126</v>
      </c>
      <c r="S68" s="51">
        <f t="shared" si="55"/>
        <v>150.59453154439618</v>
      </c>
      <c r="T68" s="51">
        <f t="shared" si="55"/>
        <v>39.624545145845083</v>
      </c>
      <c r="U68" s="51">
        <f t="shared" si="55"/>
        <v>26.511613735035784</v>
      </c>
      <c r="V68" s="51">
        <f t="shared" si="55"/>
        <v>41.88509591986918</v>
      </c>
      <c r="W68" s="51" t="e">
        <f t="shared" si="55"/>
        <v>#DIV/0!</v>
      </c>
      <c r="X68" s="51">
        <f t="shared" si="55"/>
        <v>74.051970012107887</v>
      </c>
      <c r="Y68" s="51">
        <f t="shared" si="55"/>
        <v>204.91402449501618</v>
      </c>
      <c r="Z68" s="51" t="e">
        <f t="shared" si="55"/>
        <v>#DIV/0!</v>
      </c>
      <c r="AA68" s="51">
        <f t="shared" si="55"/>
        <v>39.415991356178317</v>
      </c>
      <c r="AB68" s="51">
        <f t="shared" si="55"/>
        <v>38.891135148576126</v>
      </c>
      <c r="AC68" s="436">
        <v>3758568318.7231398</v>
      </c>
    </row>
    <row r="69" spans="1:29" s="50" customFormat="1" ht="11.25" x14ac:dyDescent="0.2">
      <c r="A69" s="430">
        <v>36404</v>
      </c>
      <c r="B69" s="418">
        <v>1147819707.6199999</v>
      </c>
      <c r="C69" s="418">
        <v>1027205143.62</v>
      </c>
      <c r="D69" s="418">
        <v>514160799.62</v>
      </c>
      <c r="E69" s="418">
        <v>32370127</v>
      </c>
      <c r="F69" s="418">
        <v>77925462</v>
      </c>
      <c r="G69" s="418">
        <v>384320383.62</v>
      </c>
      <c r="H69" s="418">
        <v>19544827</v>
      </c>
      <c r="I69" s="418">
        <v>513044344</v>
      </c>
      <c r="J69" s="418">
        <v>37867066</v>
      </c>
      <c r="K69" s="418">
        <v>49099408</v>
      </c>
      <c r="L69" s="418">
        <v>33648090</v>
      </c>
      <c r="M69" s="418">
        <v>807341039.62</v>
      </c>
      <c r="N69" s="418">
        <v>514160799.62</v>
      </c>
      <c r="O69" s="50">
        <f t="shared" si="41"/>
        <v>2009</v>
      </c>
      <c r="P69" s="51">
        <f t="shared" ref="P69:AB69" si="56">P48/P$33*100</f>
        <v>49.552568669325034</v>
      </c>
      <c r="Q69" s="51">
        <f t="shared" si="56"/>
        <v>42.219427334218231</v>
      </c>
      <c r="R69" s="51">
        <f t="shared" si="56"/>
        <v>41.354553786808786</v>
      </c>
      <c r="S69" s="51">
        <f t="shared" si="56"/>
        <v>133.24353205821623</v>
      </c>
      <c r="T69" s="51">
        <f t="shared" si="56"/>
        <v>45.410979050664515</v>
      </c>
      <c r="U69" s="51">
        <f t="shared" si="56"/>
        <v>30.805262392048132</v>
      </c>
      <c r="V69" s="51">
        <f t="shared" si="56"/>
        <v>36.869989920362514</v>
      </c>
      <c r="W69" s="51" t="e">
        <f t="shared" si="56"/>
        <v>#DIV/0!</v>
      </c>
      <c r="X69" s="51">
        <f t="shared" si="56"/>
        <v>113.99843020633165</v>
      </c>
      <c r="Y69" s="51">
        <f t="shared" si="56"/>
        <v>284.35065987514207</v>
      </c>
      <c r="Z69" s="51" t="e">
        <f t="shared" si="56"/>
        <v>#DIV/0!</v>
      </c>
      <c r="AA69" s="51">
        <f t="shared" si="56"/>
        <v>41.756399185158543</v>
      </c>
      <c r="AB69" s="51">
        <f t="shared" si="56"/>
        <v>41.354553786808786</v>
      </c>
      <c r="AC69" s="436">
        <v>4088614165.9363198</v>
      </c>
    </row>
    <row r="70" spans="1:29" s="50" customFormat="1" ht="11.25" x14ac:dyDescent="0.2">
      <c r="A70" s="431">
        <v>36434</v>
      </c>
      <c r="B70" s="418">
        <v>1158932886.23</v>
      </c>
      <c r="C70" s="418">
        <v>1032662692.23</v>
      </c>
      <c r="D70" s="418">
        <v>515338106.23000002</v>
      </c>
      <c r="E70" s="418">
        <v>32746353</v>
      </c>
      <c r="F70" s="418">
        <v>78197434</v>
      </c>
      <c r="G70" s="418">
        <v>378987959.23000002</v>
      </c>
      <c r="H70" s="418">
        <v>25406360</v>
      </c>
      <c r="I70" s="418">
        <v>517324586</v>
      </c>
      <c r="J70" s="418">
        <v>37935872</v>
      </c>
      <c r="K70" s="418">
        <v>54063484</v>
      </c>
      <c r="L70" s="418">
        <v>34270838</v>
      </c>
      <c r="M70" s="418">
        <v>806796893.23000002</v>
      </c>
      <c r="N70" s="418">
        <v>515338106.23000002</v>
      </c>
      <c r="O70" s="50">
        <f t="shared" si="41"/>
        <v>2010</v>
      </c>
      <c r="P70" s="51">
        <f t="shared" ref="P70:AB70" si="57">P49/P$33*100</f>
        <v>52.822269926437428</v>
      </c>
      <c r="Q70" s="51">
        <f t="shared" si="57"/>
        <v>39.7052543732852</v>
      </c>
      <c r="R70" s="51">
        <f t="shared" si="57"/>
        <v>38.90659076481063</v>
      </c>
      <c r="S70" s="51">
        <f t="shared" si="57"/>
        <v>112.48963738625908</v>
      </c>
      <c r="T70" s="51">
        <f t="shared" si="57"/>
        <v>47.276886187476272</v>
      </c>
      <c r="U70" s="51">
        <f t="shared" si="57"/>
        <v>29.317122742839548</v>
      </c>
      <c r="V70" s="51">
        <f t="shared" si="57"/>
        <v>34.504795733786437</v>
      </c>
      <c r="W70" s="51" t="e">
        <f t="shared" si="57"/>
        <v>#DIV/0!</v>
      </c>
      <c r="X70" s="51">
        <f t="shared" si="57"/>
        <v>170.55097539260262</v>
      </c>
      <c r="Y70" s="51">
        <f t="shared" si="57"/>
        <v>515.0825326573397</v>
      </c>
      <c r="Z70" s="51" t="e">
        <f t="shared" si="57"/>
        <v>#DIV/0!</v>
      </c>
      <c r="AA70" s="51">
        <f t="shared" si="57"/>
        <v>38.97212498013635</v>
      </c>
      <c r="AB70" s="51">
        <f t="shared" si="57"/>
        <v>38.90659076481063</v>
      </c>
      <c r="AC70" s="436">
        <v>4120401546.3899498</v>
      </c>
    </row>
    <row r="71" spans="1:29" s="50" customFormat="1" ht="11.25" x14ac:dyDescent="0.2">
      <c r="A71" s="432">
        <v>36465</v>
      </c>
      <c r="B71" s="418">
        <v>1271497714.3399999</v>
      </c>
      <c r="C71" s="418">
        <v>1040814936.34</v>
      </c>
      <c r="D71" s="418">
        <v>516724439.33999997</v>
      </c>
      <c r="E71" s="418">
        <v>34353521</v>
      </c>
      <c r="F71" s="418">
        <v>77853395</v>
      </c>
      <c r="G71" s="418">
        <v>378727581.33999997</v>
      </c>
      <c r="H71" s="418">
        <v>25789942</v>
      </c>
      <c r="I71" s="418">
        <v>524090497</v>
      </c>
      <c r="J71" s="418">
        <v>39015982</v>
      </c>
      <c r="K71" s="418">
        <v>53003585</v>
      </c>
      <c r="L71" s="418">
        <v>138663211</v>
      </c>
      <c r="M71" s="418">
        <v>814361346.34000003</v>
      </c>
      <c r="N71" s="418">
        <v>516724439.33999997</v>
      </c>
      <c r="O71" s="50">
        <f t="shared" si="41"/>
        <v>2011</v>
      </c>
      <c r="P71" s="51">
        <f t="shared" ref="P71:AB71" si="58">P50/P$33*100</f>
        <v>55.253614365975324</v>
      </c>
      <c r="Q71" s="51">
        <f t="shared" si="58"/>
        <v>40.714546938361529</v>
      </c>
      <c r="R71" s="51">
        <f t="shared" si="58"/>
        <v>39.976316478415733</v>
      </c>
      <c r="S71" s="51">
        <f t="shared" si="58"/>
        <v>119.09592496628052</v>
      </c>
      <c r="T71" s="51">
        <f t="shared" si="58"/>
        <v>46.401880771436019</v>
      </c>
      <c r="U71" s="51">
        <f t="shared" si="58"/>
        <v>30.286393797689083</v>
      </c>
      <c r="V71" s="51">
        <f t="shared" si="58"/>
        <v>34.903555981927717</v>
      </c>
      <c r="W71" s="51" t="e">
        <f t="shared" si="58"/>
        <v>#DIV/0!</v>
      </c>
      <c r="X71" s="51">
        <f t="shared" si="58"/>
        <v>170.71563512626562</v>
      </c>
      <c r="Y71" s="51">
        <f t="shared" si="58"/>
        <v>563.67708292562622</v>
      </c>
      <c r="Z71" s="51" t="e">
        <f t="shared" si="58"/>
        <v>#DIV/0!</v>
      </c>
      <c r="AA71" s="51">
        <f t="shared" si="58"/>
        <v>40.067110261376207</v>
      </c>
      <c r="AB71" s="51">
        <f t="shared" si="58"/>
        <v>39.976316478415733</v>
      </c>
      <c r="AC71" s="436">
        <v>4314387293.8198099</v>
      </c>
    </row>
    <row r="72" spans="1:29" s="50" customFormat="1" ht="11.25" x14ac:dyDescent="0.2">
      <c r="A72" s="417">
        <v>36495</v>
      </c>
      <c r="B72" s="418">
        <v>1284125057.4000001</v>
      </c>
      <c r="C72" s="418">
        <v>1044358662.4</v>
      </c>
      <c r="D72" s="418">
        <v>521858289.39999998</v>
      </c>
      <c r="E72" s="418">
        <v>34458846</v>
      </c>
      <c r="F72" s="418">
        <v>77182253</v>
      </c>
      <c r="G72" s="418">
        <v>383944958.39999998</v>
      </c>
      <c r="H72" s="418">
        <v>26272232</v>
      </c>
      <c r="I72" s="418">
        <v>522500373</v>
      </c>
      <c r="J72" s="418">
        <v>43868345</v>
      </c>
      <c r="K72" s="418">
        <v>54870732</v>
      </c>
      <c r="L72" s="418">
        <v>141027318</v>
      </c>
      <c r="M72" s="418">
        <v>818256079.39999998</v>
      </c>
      <c r="N72" s="418">
        <v>521858289.39999998</v>
      </c>
      <c r="O72" s="50" t="str">
        <f t="shared" si="41"/>
        <v>2012 ene-sept</v>
      </c>
      <c r="P72" s="51">
        <f t="shared" ref="P72:AB72" si="59">P51/P$33*100</f>
        <v>56.769725370563272</v>
      </c>
      <c r="Q72" s="51">
        <f t="shared" si="59"/>
        <v>43.113834183108033</v>
      </c>
      <c r="R72" s="51">
        <f t="shared" si="59"/>
        <v>42.384982772547083</v>
      </c>
      <c r="S72" s="51">
        <f t="shared" si="59"/>
        <v>135.36215893249152</v>
      </c>
      <c r="T72" s="51">
        <f t="shared" si="59"/>
        <v>48.248455125896633</v>
      </c>
      <c r="U72" s="51">
        <f t="shared" si="59"/>
        <v>31.314798161023518</v>
      </c>
      <c r="V72" s="51">
        <f t="shared" si="59"/>
        <v>37.629867109728423</v>
      </c>
      <c r="W72" s="51" t="e">
        <f t="shared" si="59"/>
        <v>#DIV/0!</v>
      </c>
      <c r="X72" s="51">
        <f t="shared" si="59"/>
        <v>177.39158487121216</v>
      </c>
      <c r="Y72" s="51">
        <f>Y51/Y$33*100</f>
        <v>538.16841613483564</v>
      </c>
      <c r="Z72" s="51" t="e">
        <f t="shared" si="59"/>
        <v>#DIV/0!</v>
      </c>
      <c r="AA72" s="51">
        <f t="shared" si="59"/>
        <v>42.474837466897341</v>
      </c>
      <c r="AB72" s="51">
        <f t="shared" si="59"/>
        <v>42.384982772547083</v>
      </c>
      <c r="AC72" s="436">
        <v>4530403514.8095198</v>
      </c>
    </row>
    <row r="73" spans="1:29" s="50" customFormat="1" ht="11.25" x14ac:dyDescent="0.2">
      <c r="A73" s="422">
        <v>36526</v>
      </c>
      <c r="B73" s="418">
        <v>1268375519.46</v>
      </c>
      <c r="C73" s="418">
        <v>1026391084.46</v>
      </c>
      <c r="D73" s="418">
        <v>509433221.45999998</v>
      </c>
      <c r="E73" s="418">
        <v>33182870</v>
      </c>
      <c r="F73" s="418">
        <v>76697740</v>
      </c>
      <c r="G73" s="418">
        <v>377983548.45999998</v>
      </c>
      <c r="H73" s="418">
        <v>21569063</v>
      </c>
      <c r="I73" s="418">
        <v>516957863</v>
      </c>
      <c r="J73" s="418">
        <v>43606283</v>
      </c>
      <c r="K73" s="418">
        <v>55129509</v>
      </c>
      <c r="L73" s="418">
        <v>143248643</v>
      </c>
      <c r="M73" s="418">
        <v>801493156.46000004</v>
      </c>
      <c r="N73" s="418">
        <v>509433221.45999998</v>
      </c>
      <c r="P73" s="51"/>
      <c r="Q73" s="51"/>
      <c r="R73" s="51"/>
      <c r="S73" s="51"/>
      <c r="T73" s="51"/>
      <c r="U73" s="51"/>
      <c r="V73" s="51"/>
      <c r="W73" s="51"/>
      <c r="X73" s="51"/>
      <c r="Y73" s="51"/>
      <c r="Z73" s="51"/>
      <c r="AA73" s="51"/>
      <c r="AB73" s="51"/>
      <c r="AC73" s="436">
        <v>4861214008.41611</v>
      </c>
    </row>
    <row r="74" spans="1:29" s="50" customFormat="1" ht="11.25" x14ac:dyDescent="0.2">
      <c r="A74" s="423">
        <v>36557</v>
      </c>
      <c r="B74" s="418">
        <v>1260958814.8699999</v>
      </c>
      <c r="C74" s="418">
        <v>1016208113.87</v>
      </c>
      <c r="D74" s="418">
        <v>497119461.87</v>
      </c>
      <c r="E74" s="418">
        <v>32975582</v>
      </c>
      <c r="F74" s="418">
        <v>74248599</v>
      </c>
      <c r="G74" s="418">
        <v>368228789.87</v>
      </c>
      <c r="H74" s="418">
        <v>21666491</v>
      </c>
      <c r="I74" s="418">
        <v>519088652</v>
      </c>
      <c r="J74" s="418">
        <v>43848808</v>
      </c>
      <c r="K74" s="418">
        <v>56035064</v>
      </c>
      <c r="L74" s="418">
        <v>144866829</v>
      </c>
      <c r="M74" s="418">
        <v>785599091.87</v>
      </c>
      <c r="N74" s="418">
        <v>497119461.87</v>
      </c>
      <c r="O74" s="50" t="s">
        <v>558</v>
      </c>
      <c r="P74" s="51"/>
      <c r="Q74" s="51"/>
      <c r="R74" s="51"/>
      <c r="S74" s="51"/>
      <c r="T74" s="51"/>
      <c r="U74" s="51"/>
      <c r="V74" s="51"/>
      <c r="W74" s="51"/>
      <c r="X74" s="51"/>
      <c r="Y74" s="51"/>
      <c r="Z74" s="51"/>
      <c r="AA74" s="51"/>
      <c r="AB74" s="51"/>
      <c r="AC74" s="436">
        <v>4992252499.6817503</v>
      </c>
    </row>
    <row r="75" spans="1:29" s="50" customFormat="1" ht="40.5" customHeight="1" x14ac:dyDescent="0.2">
      <c r="A75" s="424">
        <v>36586</v>
      </c>
      <c r="B75" s="418">
        <v>1261952310.78</v>
      </c>
      <c r="C75" s="418">
        <v>1023506519.78</v>
      </c>
      <c r="D75" s="418">
        <v>499798257.77999997</v>
      </c>
      <c r="E75" s="418">
        <v>33137116</v>
      </c>
      <c r="F75" s="418">
        <v>75848594</v>
      </c>
      <c r="G75" s="418">
        <v>369229230.77999997</v>
      </c>
      <c r="H75" s="418">
        <v>21583317</v>
      </c>
      <c r="I75" s="418">
        <v>523708262</v>
      </c>
      <c r="J75" s="418">
        <v>44249814</v>
      </c>
      <c r="K75" s="418">
        <v>51797080</v>
      </c>
      <c r="L75" s="418">
        <v>142398897</v>
      </c>
      <c r="M75" s="418">
        <v>784525816.77999997</v>
      </c>
      <c r="N75" s="418">
        <v>499798257.77999997</v>
      </c>
      <c r="O75" s="437" t="s">
        <v>22</v>
      </c>
      <c r="P75" s="438" t="s">
        <v>73</v>
      </c>
      <c r="Q75" s="438" t="s">
        <v>987</v>
      </c>
      <c r="R75" s="438" t="s">
        <v>988</v>
      </c>
      <c r="S75" s="438" t="s">
        <v>65</v>
      </c>
      <c r="T75" s="438" t="s">
        <v>66</v>
      </c>
      <c r="U75" s="438" t="s">
        <v>989</v>
      </c>
      <c r="V75" s="438" t="s">
        <v>990</v>
      </c>
      <c r="W75" s="438" t="s">
        <v>991</v>
      </c>
      <c r="X75" s="51"/>
      <c r="Y75" s="51"/>
      <c r="Z75" s="51"/>
      <c r="AC75" s="436">
        <v>5266192824.0624399</v>
      </c>
    </row>
    <row r="76" spans="1:29" s="50" customFormat="1" ht="11.25" x14ac:dyDescent="0.2">
      <c r="A76" s="425">
        <v>36617</v>
      </c>
      <c r="B76" s="418">
        <v>1266928496.1900001</v>
      </c>
      <c r="C76" s="418">
        <v>1020205722.1900001</v>
      </c>
      <c r="D76" s="418">
        <v>505174573.19</v>
      </c>
      <c r="E76" s="418">
        <v>34178691</v>
      </c>
      <c r="F76" s="418">
        <v>75009813</v>
      </c>
      <c r="G76" s="418">
        <v>372866127.19</v>
      </c>
      <c r="H76" s="418">
        <v>23119942</v>
      </c>
      <c r="I76" s="418">
        <v>515031149</v>
      </c>
      <c r="J76" s="418">
        <v>44221939</v>
      </c>
      <c r="K76" s="418">
        <v>50617459</v>
      </c>
      <c r="L76" s="418">
        <v>151883376</v>
      </c>
      <c r="M76" s="418">
        <v>773780771.19000006</v>
      </c>
      <c r="N76" s="418">
        <v>505174573.19</v>
      </c>
      <c r="O76" s="439">
        <v>1994</v>
      </c>
      <c r="P76" s="440">
        <v>100</v>
      </c>
      <c r="Q76" s="440">
        <v>100</v>
      </c>
      <c r="R76" s="440">
        <v>100</v>
      </c>
      <c r="S76" s="440">
        <v>100</v>
      </c>
      <c r="T76" s="440">
        <v>100</v>
      </c>
      <c r="U76" s="440">
        <v>100</v>
      </c>
      <c r="V76" s="440">
        <v>100</v>
      </c>
      <c r="W76" s="440">
        <v>100</v>
      </c>
      <c r="X76" s="51"/>
      <c r="Y76" s="51"/>
      <c r="Z76" s="51"/>
      <c r="AC76" s="436">
        <v>5528329959.5037498</v>
      </c>
    </row>
    <row r="77" spans="1:29" s="50" customFormat="1" ht="11.25" x14ac:dyDescent="0.2">
      <c r="A77" s="426">
        <v>36647</v>
      </c>
      <c r="B77" s="418">
        <v>1262061156.4200001</v>
      </c>
      <c r="C77" s="418">
        <v>1008080392.42</v>
      </c>
      <c r="D77" s="418">
        <v>508905894.42000002</v>
      </c>
      <c r="E77" s="418">
        <v>35155801</v>
      </c>
      <c r="F77" s="418">
        <v>74664425</v>
      </c>
      <c r="G77" s="418">
        <v>376747057.42000002</v>
      </c>
      <c r="H77" s="418">
        <v>22338611</v>
      </c>
      <c r="I77" s="418">
        <v>499174498</v>
      </c>
      <c r="J77" s="418">
        <v>43328529</v>
      </c>
      <c r="K77" s="418">
        <v>56574694</v>
      </c>
      <c r="L77" s="418">
        <v>154077541</v>
      </c>
      <c r="M77" s="418">
        <v>777382897.41999996</v>
      </c>
      <c r="N77" s="418">
        <v>508905894.42000002</v>
      </c>
      <c r="O77" s="439">
        <v>1995</v>
      </c>
      <c r="P77" s="440">
        <v>90.296856358032841</v>
      </c>
      <c r="Q77" s="440">
        <v>88.676496352387119</v>
      </c>
      <c r="R77" s="440">
        <v>84.285381620568103</v>
      </c>
      <c r="S77" s="440">
        <v>73.234451569757908</v>
      </c>
      <c r="T77" s="440">
        <v>90.86433459886689</v>
      </c>
      <c r="U77" s="440">
        <v>83.976525098604498</v>
      </c>
      <c r="V77" s="440">
        <v>101.94655695825038</v>
      </c>
      <c r="W77" s="440">
        <v>159.42422814729798</v>
      </c>
      <c r="X77" s="51"/>
      <c r="Y77" s="51"/>
      <c r="Z77" s="51"/>
      <c r="AC77" s="436">
        <v>5878679405.8393497</v>
      </c>
    </row>
    <row r="78" spans="1:29" s="50" customFormat="1" ht="11.25" x14ac:dyDescent="0.2">
      <c r="A78" s="427">
        <v>36678</v>
      </c>
      <c r="B78" s="418">
        <v>1273370040</v>
      </c>
      <c r="C78" s="418">
        <v>1022479221</v>
      </c>
      <c r="D78" s="418">
        <v>519493377</v>
      </c>
      <c r="E78" s="418">
        <v>35877464</v>
      </c>
      <c r="F78" s="418">
        <v>70840784</v>
      </c>
      <c r="G78" s="418">
        <v>390401542</v>
      </c>
      <c r="H78" s="418">
        <v>22373587</v>
      </c>
      <c r="I78" s="418">
        <v>502985844</v>
      </c>
      <c r="J78" s="418">
        <v>44430386</v>
      </c>
      <c r="K78" s="418">
        <v>60703729</v>
      </c>
      <c r="L78" s="418">
        <v>145756704</v>
      </c>
      <c r="M78" s="418">
        <v>786396068</v>
      </c>
      <c r="N78" s="418">
        <v>519493377</v>
      </c>
      <c r="O78" s="439">
        <v>1996</v>
      </c>
      <c r="P78" s="440">
        <v>78.505110717952149</v>
      </c>
      <c r="Q78" s="440">
        <v>77.893395723937317</v>
      </c>
      <c r="R78" s="440">
        <v>52.003212275786623</v>
      </c>
      <c r="S78" s="440">
        <v>45.629047232050155</v>
      </c>
      <c r="T78" s="440">
        <v>50.97492654566301</v>
      </c>
      <c r="U78" s="440">
        <v>53.421345325605174</v>
      </c>
      <c r="V78" s="440">
        <v>106.46085638826064</v>
      </c>
      <c r="W78" s="440">
        <v>73.71370832418782</v>
      </c>
      <c r="AC78" s="436">
        <v>6013121839.1824198</v>
      </c>
    </row>
    <row r="79" spans="1:29" s="50" customFormat="1" ht="11.25" x14ac:dyDescent="0.2">
      <c r="A79" s="428">
        <v>36708</v>
      </c>
      <c r="B79" s="418">
        <v>1258233843.04</v>
      </c>
      <c r="C79" s="418">
        <v>1011953000.04</v>
      </c>
      <c r="D79" s="418">
        <v>511592531.04000002</v>
      </c>
      <c r="E79" s="418">
        <v>37059397</v>
      </c>
      <c r="F79" s="418">
        <v>70383888</v>
      </c>
      <c r="G79" s="418">
        <v>383455827.04000002</v>
      </c>
      <c r="H79" s="418">
        <v>20693419</v>
      </c>
      <c r="I79" s="418">
        <v>500360469</v>
      </c>
      <c r="J79" s="418">
        <v>44490937</v>
      </c>
      <c r="K79" s="418">
        <v>54128937</v>
      </c>
      <c r="L79" s="418">
        <v>147660969</v>
      </c>
      <c r="M79" s="418">
        <v>771353067.03999996</v>
      </c>
      <c r="N79" s="418">
        <v>511592531.04000002</v>
      </c>
      <c r="O79" s="439">
        <v>1997</v>
      </c>
      <c r="P79" s="440">
        <v>69.420058427714011</v>
      </c>
      <c r="Q79" s="440">
        <v>67.967005444031059</v>
      </c>
      <c r="R79" s="440">
        <v>37.149469233454504</v>
      </c>
      <c r="S79" s="440">
        <v>29.329151164027532</v>
      </c>
      <c r="T79" s="440">
        <v>33.303638124876123</v>
      </c>
      <c r="U79" s="440">
        <v>39.651232170618414</v>
      </c>
      <c r="V79" s="440">
        <v>100.2229761174486</v>
      </c>
      <c r="W79" s="440">
        <v>90.413187152897578</v>
      </c>
      <c r="AC79" s="436">
        <v>6259394069.4059401</v>
      </c>
    </row>
    <row r="80" spans="1:29" s="50" customFormat="1" ht="11.25" x14ac:dyDescent="0.2">
      <c r="A80" s="429">
        <v>36739</v>
      </c>
      <c r="B80" s="418">
        <v>1268235368.6199999</v>
      </c>
      <c r="C80" s="418">
        <v>1000568306.62</v>
      </c>
      <c r="D80" s="418">
        <v>506403163.62</v>
      </c>
      <c r="E80" s="418">
        <v>38158410</v>
      </c>
      <c r="F80" s="418">
        <v>70018341</v>
      </c>
      <c r="G80" s="418">
        <v>377286090.62</v>
      </c>
      <c r="H80" s="418">
        <v>20940322</v>
      </c>
      <c r="I80" s="418">
        <v>494165143</v>
      </c>
      <c r="J80" s="418">
        <v>44494179</v>
      </c>
      <c r="K80" s="418">
        <v>55302662</v>
      </c>
      <c r="L80" s="418">
        <v>167870221</v>
      </c>
      <c r="M80" s="418">
        <v>763936671.62</v>
      </c>
      <c r="N80" s="418">
        <v>506403163.62</v>
      </c>
      <c r="O80" s="439">
        <v>1998</v>
      </c>
      <c r="P80" s="440">
        <v>65.207734131703489</v>
      </c>
      <c r="Q80" s="440">
        <v>62.487494421078118</v>
      </c>
      <c r="R80" s="440">
        <v>33.757450703654243</v>
      </c>
      <c r="S80" s="440">
        <v>25.813171189339741</v>
      </c>
      <c r="T80" s="440">
        <v>29.486776468029241</v>
      </c>
      <c r="U80" s="440">
        <v>36.37028819687044</v>
      </c>
      <c r="V80" s="440">
        <v>88.223961307911054</v>
      </c>
      <c r="W80" s="440">
        <v>135.88891452424474</v>
      </c>
      <c r="AC80" s="436">
        <v>6478176176.4730701</v>
      </c>
    </row>
    <row r="81" spans="1:29" s="50" customFormat="1" ht="11.25" x14ac:dyDescent="0.2">
      <c r="A81" s="430">
        <v>36770</v>
      </c>
      <c r="B81" s="418">
        <v>1261102826.4000001</v>
      </c>
      <c r="C81" s="418">
        <v>994927263.39999998</v>
      </c>
      <c r="D81" s="418">
        <v>516139974.39999998</v>
      </c>
      <c r="E81" s="418">
        <v>38564023</v>
      </c>
      <c r="F81" s="418">
        <v>68403906</v>
      </c>
      <c r="G81" s="418">
        <v>387628332.39999998</v>
      </c>
      <c r="H81" s="418">
        <v>21543713</v>
      </c>
      <c r="I81" s="418">
        <v>478787289</v>
      </c>
      <c r="J81" s="418">
        <v>44711885</v>
      </c>
      <c r="K81" s="418">
        <v>65663230</v>
      </c>
      <c r="L81" s="418">
        <v>155800448</v>
      </c>
      <c r="M81" s="418">
        <v>762094555.39999998</v>
      </c>
      <c r="N81" s="418">
        <v>516139974.39999998</v>
      </c>
      <c r="O81" s="439">
        <v>1999</v>
      </c>
      <c r="P81" s="440">
        <v>58.980580815817042</v>
      </c>
      <c r="Q81" s="440">
        <v>54.666461143110801</v>
      </c>
      <c r="R81" s="440">
        <v>27.514407873261089</v>
      </c>
      <c r="S81" s="440">
        <v>21.657315596230799</v>
      </c>
      <c r="T81" s="440">
        <v>24.962509429403877</v>
      </c>
      <c r="U81" s="440">
        <v>29.033957268040211</v>
      </c>
      <c r="V81" s="440">
        <v>83.841800027451541</v>
      </c>
      <c r="W81" s="440">
        <v>132.06223681761918</v>
      </c>
      <c r="AC81" s="436">
        <v>6670346444.75595</v>
      </c>
    </row>
    <row r="82" spans="1:29" s="50" customFormat="1" ht="11.25" x14ac:dyDescent="0.2">
      <c r="A82" s="431">
        <v>36800</v>
      </c>
      <c r="B82" s="418">
        <v>1256098309.5699999</v>
      </c>
      <c r="C82" s="418">
        <v>991262700.57000005</v>
      </c>
      <c r="D82" s="418">
        <v>513124992.56999999</v>
      </c>
      <c r="E82" s="418">
        <v>39276850</v>
      </c>
      <c r="F82" s="418">
        <v>68761441</v>
      </c>
      <c r="G82" s="418">
        <v>383418889.56999999</v>
      </c>
      <c r="H82" s="418">
        <v>21667812</v>
      </c>
      <c r="I82" s="418">
        <v>478137708</v>
      </c>
      <c r="J82" s="418">
        <v>44936340</v>
      </c>
      <c r="K82" s="418">
        <v>63062790</v>
      </c>
      <c r="L82" s="418">
        <v>156836479</v>
      </c>
      <c r="M82" s="418">
        <v>755988834.57000005</v>
      </c>
      <c r="N82" s="418">
        <v>513124992.56999999</v>
      </c>
      <c r="O82" s="439">
        <v>2000</v>
      </c>
      <c r="P82" s="440">
        <v>54.179724038870269</v>
      </c>
      <c r="Q82" s="440">
        <v>45.073747451753789</v>
      </c>
      <c r="R82" s="440">
        <v>22.841418920931424</v>
      </c>
      <c r="S82" s="440">
        <v>21.518514974441494</v>
      </c>
      <c r="T82" s="440">
        <v>19.428896784843435</v>
      </c>
      <c r="U82" s="440">
        <v>23.814404230751315</v>
      </c>
      <c r="V82" s="440">
        <v>79.443641925920517</v>
      </c>
      <c r="W82" s="440">
        <v>131.2281501962598</v>
      </c>
      <c r="AC82" s="436">
        <v>6456088031.033</v>
      </c>
    </row>
    <row r="83" spans="1:29" s="50" customFormat="1" ht="11.25" x14ac:dyDescent="0.2">
      <c r="A83" s="432">
        <v>36831</v>
      </c>
      <c r="B83" s="418">
        <v>1265836617.3800001</v>
      </c>
      <c r="C83" s="418">
        <v>999037507.38</v>
      </c>
      <c r="D83" s="418">
        <v>518100361.38</v>
      </c>
      <c r="E83" s="418">
        <v>41236188</v>
      </c>
      <c r="F83" s="418">
        <v>70102682</v>
      </c>
      <c r="G83" s="418">
        <v>384337692.38</v>
      </c>
      <c r="H83" s="418">
        <v>22423799</v>
      </c>
      <c r="I83" s="418">
        <v>480937146</v>
      </c>
      <c r="J83" s="418">
        <v>45589429</v>
      </c>
      <c r="K83" s="418">
        <v>57150211</v>
      </c>
      <c r="L83" s="418">
        <v>164059470</v>
      </c>
      <c r="M83" s="418">
        <v>759395189.38</v>
      </c>
      <c r="N83" s="418">
        <v>518100361.38</v>
      </c>
      <c r="O83" s="439">
        <v>2001</v>
      </c>
      <c r="P83" s="440">
        <v>51.227020088791718</v>
      </c>
      <c r="Q83" s="440">
        <v>40.585745225963521</v>
      </c>
      <c r="R83" s="440">
        <v>21.428156778199188</v>
      </c>
      <c r="S83" s="440">
        <v>28.023145657088655</v>
      </c>
      <c r="T83" s="440">
        <v>16.404680519264666</v>
      </c>
      <c r="U83" s="440">
        <v>21.485343509905466</v>
      </c>
      <c r="V83" s="440">
        <v>79.306190304577797</v>
      </c>
      <c r="W83" s="440">
        <v>139.29041795367692</v>
      </c>
      <c r="AC83" s="436">
        <v>6580251018.6883698</v>
      </c>
    </row>
    <row r="84" spans="1:29" s="50" customFormat="1" ht="11.25" x14ac:dyDescent="0.2">
      <c r="A84" s="417">
        <v>36861</v>
      </c>
      <c r="B84" s="418">
        <v>1262892024</v>
      </c>
      <c r="C84" s="418">
        <v>966433905</v>
      </c>
      <c r="D84" s="418">
        <v>516867884</v>
      </c>
      <c r="E84" s="418">
        <v>43343774</v>
      </c>
      <c r="F84" s="418">
        <v>69112873</v>
      </c>
      <c r="G84" s="418">
        <v>375843631</v>
      </c>
      <c r="H84" s="418">
        <v>28567606</v>
      </c>
      <c r="I84" s="418">
        <v>449566021</v>
      </c>
      <c r="J84" s="418">
        <v>48082191</v>
      </c>
      <c r="K84" s="418">
        <v>49087479</v>
      </c>
      <c r="L84" s="418">
        <v>199288449</v>
      </c>
      <c r="M84" s="418">
        <v>745982218</v>
      </c>
      <c r="N84" s="418">
        <v>516867884</v>
      </c>
      <c r="O84" s="439">
        <v>2002</v>
      </c>
      <c r="P84" s="440">
        <v>48.831286280258333</v>
      </c>
      <c r="Q84" s="440">
        <v>37.609112497656447</v>
      </c>
      <c r="R84" s="440">
        <v>20.130153045094985</v>
      </c>
      <c r="S84" s="440">
        <v>37.072345208837895</v>
      </c>
      <c r="T84" s="440">
        <v>14.429207397260612</v>
      </c>
      <c r="U84" s="440">
        <v>19.144534120643407</v>
      </c>
      <c r="V84" s="440">
        <v>77.561900331094819</v>
      </c>
      <c r="W84" s="440">
        <v>145.55532417256808</v>
      </c>
      <c r="AC84" s="436">
        <v>6684482711.3902197</v>
      </c>
    </row>
    <row r="85" spans="1:29" s="50" customFormat="1" ht="11.25" x14ac:dyDescent="0.2">
      <c r="A85" s="422">
        <v>36892</v>
      </c>
      <c r="B85" s="418">
        <v>1249515825</v>
      </c>
      <c r="C85" s="418">
        <v>954639204</v>
      </c>
      <c r="D85" s="418">
        <v>504419185</v>
      </c>
      <c r="E85" s="418">
        <v>44403628</v>
      </c>
      <c r="F85" s="418">
        <v>65087631</v>
      </c>
      <c r="G85" s="418">
        <v>367725244</v>
      </c>
      <c r="H85" s="418">
        <v>27202682</v>
      </c>
      <c r="I85" s="418">
        <v>450220019</v>
      </c>
      <c r="J85" s="418">
        <v>47105362</v>
      </c>
      <c r="K85" s="418">
        <v>50025147</v>
      </c>
      <c r="L85" s="418">
        <v>197746112</v>
      </c>
      <c r="M85" s="418">
        <v>732434642</v>
      </c>
      <c r="N85" s="418">
        <v>504419185</v>
      </c>
      <c r="O85" s="439">
        <v>2003</v>
      </c>
      <c r="P85" s="440">
        <v>46.467041042305709</v>
      </c>
      <c r="Q85" s="440">
        <v>33.968810726549023</v>
      </c>
      <c r="R85" s="440">
        <v>20.023968238856678</v>
      </c>
      <c r="S85" s="440">
        <v>46.851940335837547</v>
      </c>
      <c r="T85" s="440">
        <v>13.058074748435072</v>
      </c>
      <c r="U85" s="440">
        <v>18.430135987761449</v>
      </c>
      <c r="V85" s="440">
        <v>80.339194758442403</v>
      </c>
      <c r="W85" s="440">
        <v>163.44718991740513</v>
      </c>
      <c r="AC85" s="436">
        <v>6810602867.4331598</v>
      </c>
    </row>
    <row r="86" spans="1:29" s="50" customFormat="1" ht="11.25" x14ac:dyDescent="0.2">
      <c r="A86" s="423">
        <v>36923</v>
      </c>
      <c r="B86" s="418">
        <v>1257929627</v>
      </c>
      <c r="C86" s="418">
        <v>961546071</v>
      </c>
      <c r="D86" s="418">
        <v>508953685</v>
      </c>
      <c r="E86" s="418">
        <v>45067536</v>
      </c>
      <c r="F86" s="418">
        <v>68460675</v>
      </c>
      <c r="G86" s="418">
        <v>367218208</v>
      </c>
      <c r="H86" s="418">
        <v>28207266</v>
      </c>
      <c r="I86" s="418">
        <v>452592386</v>
      </c>
      <c r="J86" s="418">
        <v>47298901</v>
      </c>
      <c r="K86" s="418">
        <v>54617683</v>
      </c>
      <c r="L86" s="418">
        <v>194466972</v>
      </c>
      <c r="M86" s="418">
        <v>732826689</v>
      </c>
      <c r="N86" s="418">
        <v>508953685</v>
      </c>
      <c r="O86" s="439">
        <v>2004</v>
      </c>
      <c r="P86" s="440">
        <v>42.776721778294537</v>
      </c>
      <c r="Q86" s="440">
        <v>29.742306707741285</v>
      </c>
      <c r="R86" s="440">
        <v>19.81573151991287</v>
      </c>
      <c r="S86" s="440">
        <v>62.035601427807393</v>
      </c>
      <c r="T86" s="440">
        <v>13.230663353595338</v>
      </c>
      <c r="U86" s="440">
        <v>16.342606039038614</v>
      </c>
      <c r="V86" s="440">
        <v>83.282900717930403</v>
      </c>
      <c r="W86" s="440">
        <v>255.4162925307736</v>
      </c>
      <c r="AC86" s="436">
        <v>6331196395.6290398</v>
      </c>
    </row>
    <row r="87" spans="1:29" s="50" customFormat="1" ht="11.25" x14ac:dyDescent="0.2">
      <c r="A87" s="424">
        <v>36951</v>
      </c>
      <c r="B87" s="418">
        <v>1254831677</v>
      </c>
      <c r="C87" s="418">
        <v>958221870</v>
      </c>
      <c r="D87" s="418">
        <v>507561490</v>
      </c>
      <c r="E87" s="418">
        <v>47351859</v>
      </c>
      <c r="F87" s="418">
        <v>64629007</v>
      </c>
      <c r="G87" s="418">
        <v>367129618</v>
      </c>
      <c r="H87" s="418">
        <v>28451006</v>
      </c>
      <c r="I87" s="418">
        <v>450660380</v>
      </c>
      <c r="J87" s="418">
        <v>46142990</v>
      </c>
      <c r="K87" s="418">
        <v>59511927</v>
      </c>
      <c r="L87" s="418">
        <v>190954890</v>
      </c>
      <c r="M87" s="418">
        <v>728128326</v>
      </c>
      <c r="N87" s="418">
        <v>507561490</v>
      </c>
      <c r="O87" s="439">
        <v>2005</v>
      </c>
      <c r="P87" s="440">
        <v>40.951535539970457</v>
      </c>
      <c r="Q87" s="440">
        <v>30.086807111483228</v>
      </c>
      <c r="R87" s="440">
        <v>23.678898229322741</v>
      </c>
      <c r="S87" s="440">
        <v>87.160778457157733</v>
      </c>
      <c r="T87" s="440">
        <v>18.154796514776159</v>
      </c>
      <c r="U87" s="440">
        <v>17.41059966436465</v>
      </c>
      <c r="V87" s="440">
        <v>89.86301558052277</v>
      </c>
      <c r="W87" s="440">
        <v>299.92751819674839</v>
      </c>
      <c r="AC87" s="436">
        <v>6837850426.6591196</v>
      </c>
    </row>
    <row r="88" spans="1:29" s="50" customFormat="1" ht="11.25" x14ac:dyDescent="0.2">
      <c r="A88" s="425">
        <v>36982</v>
      </c>
      <c r="B88" s="418">
        <v>1255917526</v>
      </c>
      <c r="C88" s="418">
        <v>952855483</v>
      </c>
      <c r="D88" s="418">
        <v>507415488</v>
      </c>
      <c r="E88" s="418">
        <v>49006145</v>
      </c>
      <c r="F88" s="418">
        <v>64796415</v>
      </c>
      <c r="G88" s="418">
        <v>364141778</v>
      </c>
      <c r="H88" s="418">
        <v>29471150</v>
      </c>
      <c r="I88" s="418">
        <v>445439995</v>
      </c>
      <c r="J88" s="418">
        <v>46287439</v>
      </c>
      <c r="K88" s="418">
        <v>65570680</v>
      </c>
      <c r="L88" s="418">
        <v>191203924</v>
      </c>
      <c r="M88" s="418">
        <v>724786519</v>
      </c>
      <c r="N88" s="418">
        <v>507415488</v>
      </c>
      <c r="O88" s="439">
        <v>2006</v>
      </c>
      <c r="P88" s="440">
        <v>38.758409091213174</v>
      </c>
      <c r="Q88" s="440">
        <v>30.380790757819227</v>
      </c>
      <c r="R88" s="440">
        <v>28.13991962264269</v>
      </c>
      <c r="S88" s="440">
        <v>117.03287423349326</v>
      </c>
      <c r="T88" s="440">
        <v>29.159765293205524</v>
      </c>
      <c r="U88" s="440">
        <v>17.814861681527276</v>
      </c>
      <c r="V88" s="440">
        <v>80.358566991903558</v>
      </c>
      <c r="W88" s="440">
        <v>209.45738059881953</v>
      </c>
      <c r="AC88" s="436">
        <v>6941970907.1135101</v>
      </c>
    </row>
    <row r="89" spans="1:29" s="50" customFormat="1" ht="11.25" x14ac:dyDescent="0.2">
      <c r="A89" s="426">
        <v>37012</v>
      </c>
      <c r="B89" s="418">
        <v>1255209796</v>
      </c>
      <c r="C89" s="418">
        <v>950988159</v>
      </c>
      <c r="D89" s="418">
        <v>503783105</v>
      </c>
      <c r="E89" s="418">
        <v>47330431</v>
      </c>
      <c r="F89" s="418">
        <v>64534368</v>
      </c>
      <c r="G89" s="418">
        <v>361827733</v>
      </c>
      <c r="H89" s="418">
        <v>30090573</v>
      </c>
      <c r="I89" s="418">
        <v>447205054</v>
      </c>
      <c r="J89" s="418">
        <v>46295325</v>
      </c>
      <c r="K89" s="418">
        <v>68252725</v>
      </c>
      <c r="L89" s="418">
        <v>189673587</v>
      </c>
      <c r="M89" s="418">
        <v>716266890</v>
      </c>
      <c r="N89" s="418">
        <v>503783105</v>
      </c>
      <c r="O89" s="439">
        <v>2007</v>
      </c>
      <c r="P89" s="440">
        <v>41.706317108169522</v>
      </c>
      <c r="Q89" s="440">
        <v>35.287284068035333</v>
      </c>
      <c r="R89" s="440">
        <v>34.104265585695451</v>
      </c>
      <c r="S89" s="440">
        <v>142.89297005099291</v>
      </c>
      <c r="T89" s="440">
        <v>34.956530236387373</v>
      </c>
      <c r="U89" s="440">
        <v>21.867997794776141</v>
      </c>
      <c r="V89" s="440">
        <v>67.437268265915591</v>
      </c>
      <c r="W89" s="440">
        <v>190.3382246203611</v>
      </c>
      <c r="AC89" s="436">
        <v>7151168221.3677397</v>
      </c>
    </row>
    <row r="90" spans="1:29" s="50" customFormat="1" ht="11.25" x14ac:dyDescent="0.2">
      <c r="A90" s="427">
        <v>37043</v>
      </c>
      <c r="B90" s="418">
        <v>1245535662</v>
      </c>
      <c r="C90" s="418">
        <v>945009397</v>
      </c>
      <c r="D90" s="418">
        <v>496806006</v>
      </c>
      <c r="E90" s="418">
        <v>49208540</v>
      </c>
      <c r="F90" s="418">
        <v>64353344</v>
      </c>
      <c r="G90" s="418">
        <v>356519632</v>
      </c>
      <c r="H90" s="418">
        <v>26724490</v>
      </c>
      <c r="I90" s="418">
        <v>448203391</v>
      </c>
      <c r="J90" s="418">
        <v>46765528</v>
      </c>
      <c r="K90" s="418">
        <v>65422704</v>
      </c>
      <c r="L90" s="418">
        <v>188338033</v>
      </c>
      <c r="M90" s="418">
        <v>703581621</v>
      </c>
      <c r="N90" s="418">
        <v>496806006</v>
      </c>
      <c r="O90" s="439">
        <v>2008</v>
      </c>
      <c r="P90" s="440">
        <v>45.402979080115408</v>
      </c>
      <c r="Q90" s="440">
        <v>39.774827378778795</v>
      </c>
      <c r="R90" s="440">
        <v>38.891135148576126</v>
      </c>
      <c r="S90" s="440">
        <v>150.59453154439618</v>
      </c>
      <c r="T90" s="440">
        <v>39.624545145845083</v>
      </c>
      <c r="U90" s="440">
        <v>26.511613735035784</v>
      </c>
      <c r="V90" s="440">
        <v>74.051970012107887</v>
      </c>
      <c r="W90" s="440">
        <v>204.91402449501618</v>
      </c>
      <c r="AC90" s="436">
        <v>7293564597.0011702</v>
      </c>
    </row>
    <row r="91" spans="1:29" s="50" customFormat="1" ht="11.25" x14ac:dyDescent="0.2">
      <c r="A91" s="428">
        <v>37073</v>
      </c>
      <c r="B91" s="418">
        <v>1243811423</v>
      </c>
      <c r="C91" s="418">
        <v>939597485</v>
      </c>
      <c r="D91" s="418">
        <v>489508520</v>
      </c>
      <c r="E91" s="418">
        <v>50184995</v>
      </c>
      <c r="F91" s="418">
        <v>62505215</v>
      </c>
      <c r="G91" s="418">
        <v>350924148</v>
      </c>
      <c r="H91" s="418">
        <v>25894162</v>
      </c>
      <c r="I91" s="418">
        <v>450088965</v>
      </c>
      <c r="J91" s="418">
        <v>47043617</v>
      </c>
      <c r="K91" s="418">
        <v>69225404</v>
      </c>
      <c r="L91" s="418">
        <v>187944917</v>
      </c>
      <c r="M91" s="418">
        <v>690081532</v>
      </c>
      <c r="N91" s="418">
        <v>489508520</v>
      </c>
      <c r="O91" s="439">
        <v>2009</v>
      </c>
      <c r="P91" s="440">
        <v>49.552568669325034</v>
      </c>
      <c r="Q91" s="440">
        <v>42.219427334218231</v>
      </c>
      <c r="R91" s="440">
        <v>41.354553786808786</v>
      </c>
      <c r="S91" s="440">
        <v>133.24353205821623</v>
      </c>
      <c r="T91" s="440">
        <v>45.410979050664515</v>
      </c>
      <c r="U91" s="440">
        <v>30.805262392048132</v>
      </c>
      <c r="V91" s="440">
        <v>113.99843020633165</v>
      </c>
      <c r="W91" s="440">
        <v>284.35065987514207</v>
      </c>
      <c r="AC91" s="436">
        <v>7441940327.6214705</v>
      </c>
    </row>
    <row r="92" spans="1:29" s="50" customFormat="1" ht="11.25" x14ac:dyDescent="0.2">
      <c r="A92" s="429">
        <v>37104</v>
      </c>
      <c r="B92" s="418">
        <v>1241912604</v>
      </c>
      <c r="C92" s="418">
        <v>944049811</v>
      </c>
      <c r="D92" s="418">
        <v>493631435</v>
      </c>
      <c r="E92" s="418">
        <v>50421435</v>
      </c>
      <c r="F92" s="418">
        <v>62047297</v>
      </c>
      <c r="G92" s="418">
        <v>352535224</v>
      </c>
      <c r="H92" s="418">
        <v>28627479</v>
      </c>
      <c r="I92" s="418">
        <v>450418376</v>
      </c>
      <c r="J92" s="418">
        <v>46990948</v>
      </c>
      <c r="K92" s="418">
        <v>63612449</v>
      </c>
      <c r="L92" s="418">
        <v>187259396</v>
      </c>
      <c r="M92" s="418">
        <v>691222061</v>
      </c>
      <c r="N92" s="418">
        <v>493631435</v>
      </c>
      <c r="O92" s="439">
        <v>2010</v>
      </c>
      <c r="P92" s="440">
        <v>52.822269926437428</v>
      </c>
      <c r="Q92" s="440">
        <v>39.7052543732852</v>
      </c>
      <c r="R92" s="440">
        <v>38.90659076481063</v>
      </c>
      <c r="S92" s="440">
        <v>112.48963738625908</v>
      </c>
      <c r="T92" s="440">
        <v>47.276886187476272</v>
      </c>
      <c r="U92" s="440">
        <v>29.317122742839548</v>
      </c>
      <c r="V92" s="440">
        <v>170.55097539260262</v>
      </c>
      <c r="W92" s="440">
        <v>515.0825326573397</v>
      </c>
      <c r="AC92" s="436">
        <v>7550988637.9916296</v>
      </c>
    </row>
    <row r="93" spans="1:29" s="50" customFormat="1" ht="11.25" x14ac:dyDescent="0.2">
      <c r="A93" s="430">
        <v>37135</v>
      </c>
      <c r="B93" s="418">
        <v>1241704942</v>
      </c>
      <c r="C93" s="418">
        <v>948700843</v>
      </c>
      <c r="D93" s="418">
        <v>497313764</v>
      </c>
      <c r="E93" s="418">
        <v>51049535</v>
      </c>
      <c r="F93" s="418">
        <v>62339205</v>
      </c>
      <c r="G93" s="418">
        <v>354595997</v>
      </c>
      <c r="H93" s="418">
        <v>29329027</v>
      </c>
      <c r="I93" s="418">
        <v>451387079</v>
      </c>
      <c r="J93" s="418">
        <v>47354660</v>
      </c>
      <c r="K93" s="418">
        <v>57863478</v>
      </c>
      <c r="L93" s="418">
        <v>187785961</v>
      </c>
      <c r="M93" s="418">
        <v>694395139</v>
      </c>
      <c r="N93" s="418">
        <v>497313764</v>
      </c>
      <c r="O93" s="439">
        <v>2011</v>
      </c>
      <c r="P93" s="440">
        <v>55.253614365975324</v>
      </c>
      <c r="Q93" s="440">
        <v>40.714546938361529</v>
      </c>
      <c r="R93" s="440">
        <v>39.976316478415733</v>
      </c>
      <c r="S93" s="440">
        <v>119.09592496628052</v>
      </c>
      <c r="T93" s="440">
        <v>46.401880771436019</v>
      </c>
      <c r="U93" s="440">
        <v>30.286393797689083</v>
      </c>
      <c r="V93" s="440">
        <v>170.71563512626562</v>
      </c>
      <c r="W93" s="440">
        <v>563.67708292562622</v>
      </c>
      <c r="AC93" s="436">
        <v>7936719969.3857298</v>
      </c>
    </row>
    <row r="94" spans="1:29" s="50" customFormat="1" ht="11.25" x14ac:dyDescent="0.2">
      <c r="A94" s="431">
        <v>37165</v>
      </c>
      <c r="B94" s="418">
        <v>1252097495</v>
      </c>
      <c r="C94" s="418">
        <v>936702581</v>
      </c>
      <c r="D94" s="418">
        <v>494055226</v>
      </c>
      <c r="E94" s="418">
        <v>52461944</v>
      </c>
      <c r="F94" s="418">
        <v>62326840</v>
      </c>
      <c r="G94" s="418">
        <v>349499805</v>
      </c>
      <c r="H94" s="418">
        <v>29766637</v>
      </c>
      <c r="I94" s="418">
        <v>442647355</v>
      </c>
      <c r="J94" s="418">
        <v>47046176</v>
      </c>
      <c r="K94" s="418">
        <v>70439623</v>
      </c>
      <c r="L94" s="418">
        <v>197909115</v>
      </c>
      <c r="M94" s="418">
        <v>687721979</v>
      </c>
      <c r="N94" s="418">
        <v>494055226</v>
      </c>
      <c r="O94" s="441" t="s">
        <v>553</v>
      </c>
      <c r="P94" s="442">
        <v>56.769725370563272</v>
      </c>
      <c r="Q94" s="442">
        <v>43.113834183108033</v>
      </c>
      <c r="R94" s="442">
        <v>42.384982772547083</v>
      </c>
      <c r="S94" s="442">
        <v>135.36215893249152</v>
      </c>
      <c r="T94" s="442">
        <v>48.248455125896633</v>
      </c>
      <c r="U94" s="442">
        <v>31.314798161023518</v>
      </c>
      <c r="V94" s="442">
        <v>177.39158487121216</v>
      </c>
      <c r="W94" s="442">
        <v>538.16841613483564</v>
      </c>
      <c r="AC94" s="436">
        <v>8053215235.9911804</v>
      </c>
    </row>
    <row r="95" spans="1:29" s="50" customFormat="1" ht="11.25" x14ac:dyDescent="0.2">
      <c r="A95" s="432">
        <v>37196</v>
      </c>
      <c r="B95" s="418">
        <v>1228346910</v>
      </c>
      <c r="C95" s="418">
        <v>936537481</v>
      </c>
      <c r="D95" s="418">
        <v>496166081</v>
      </c>
      <c r="E95" s="418">
        <v>56310580</v>
      </c>
      <c r="F95" s="418">
        <v>60712683</v>
      </c>
      <c r="G95" s="418">
        <v>347379090</v>
      </c>
      <c r="H95" s="418">
        <v>31763728</v>
      </c>
      <c r="I95" s="418">
        <v>440371400</v>
      </c>
      <c r="J95" s="418">
        <v>43165892</v>
      </c>
      <c r="K95" s="418">
        <v>51163818</v>
      </c>
      <c r="L95" s="418">
        <v>197479719</v>
      </c>
      <c r="M95" s="418">
        <v>680303828</v>
      </c>
      <c r="N95" s="418">
        <v>496166081</v>
      </c>
      <c r="O95" s="439"/>
      <c r="P95" s="439"/>
      <c r="Q95" s="439"/>
      <c r="R95" s="439"/>
      <c r="S95" s="439"/>
      <c r="T95" s="439"/>
      <c r="U95" s="439"/>
      <c r="V95" s="439"/>
      <c r="W95" s="439"/>
      <c r="AC95" s="436">
        <v>8500389209.8227997</v>
      </c>
    </row>
    <row r="96" spans="1:29" s="50" customFormat="1" ht="11.25" x14ac:dyDescent="0.2">
      <c r="A96" s="417">
        <v>37226</v>
      </c>
      <c r="B96" s="418">
        <v>1239055393</v>
      </c>
      <c r="C96" s="418">
        <v>924447474</v>
      </c>
      <c r="D96" s="418">
        <v>494613847</v>
      </c>
      <c r="E96" s="418">
        <v>58152532</v>
      </c>
      <c r="F96" s="418">
        <v>59667939</v>
      </c>
      <c r="G96" s="418">
        <v>342394201</v>
      </c>
      <c r="H96" s="418">
        <v>34399175</v>
      </c>
      <c r="I96" s="418">
        <v>429833627</v>
      </c>
      <c r="J96" s="418">
        <v>46937988</v>
      </c>
      <c r="K96" s="418">
        <v>72339730</v>
      </c>
      <c r="L96" s="418">
        <v>195330201</v>
      </c>
      <c r="M96" s="418">
        <v>674585144</v>
      </c>
      <c r="N96" s="418">
        <v>494613847</v>
      </c>
      <c r="AC96" s="436">
        <v>8683441919.0589409</v>
      </c>
    </row>
    <row r="97" spans="1:29" s="50" customFormat="1" ht="11.25" x14ac:dyDescent="0.2">
      <c r="A97" s="422">
        <v>37257</v>
      </c>
      <c r="B97" s="418">
        <v>1212038484</v>
      </c>
      <c r="C97" s="418">
        <v>890852958</v>
      </c>
      <c r="D97" s="418">
        <v>460976284</v>
      </c>
      <c r="E97" s="418">
        <v>58783622</v>
      </c>
      <c r="F97" s="418">
        <v>57684477</v>
      </c>
      <c r="G97" s="418">
        <v>313704002</v>
      </c>
      <c r="H97" s="418">
        <v>30804183</v>
      </c>
      <c r="I97" s="418">
        <v>429876674</v>
      </c>
      <c r="J97" s="418">
        <v>46537625</v>
      </c>
      <c r="K97" s="418">
        <v>81069884</v>
      </c>
      <c r="L97" s="418">
        <v>193578017</v>
      </c>
      <c r="M97" s="418">
        <v>638557189</v>
      </c>
      <c r="N97" s="418">
        <v>460976284</v>
      </c>
      <c r="AC97" s="436">
        <v>9062246515.1263695</v>
      </c>
    </row>
    <row r="98" spans="1:29" s="50" customFormat="1" ht="11.25" x14ac:dyDescent="0.2">
      <c r="A98" s="423">
        <v>37288</v>
      </c>
      <c r="B98" s="418">
        <v>1192846372</v>
      </c>
      <c r="C98" s="418">
        <v>889306036</v>
      </c>
      <c r="D98" s="418">
        <v>458609006</v>
      </c>
      <c r="E98" s="418">
        <v>59240209</v>
      </c>
      <c r="F98" s="418">
        <v>57594586</v>
      </c>
      <c r="G98" s="418">
        <v>310123786</v>
      </c>
      <c r="H98" s="418">
        <v>31650425</v>
      </c>
      <c r="I98" s="418">
        <v>430697030</v>
      </c>
      <c r="J98" s="418">
        <v>46310569</v>
      </c>
      <c r="K98" s="418">
        <v>63859559</v>
      </c>
      <c r="L98" s="418">
        <v>193370208</v>
      </c>
      <c r="M98" s="418">
        <v>635926678</v>
      </c>
      <c r="N98" s="418">
        <v>458609006</v>
      </c>
      <c r="AC98" s="436">
        <v>8752269958.1499004</v>
      </c>
    </row>
    <row r="99" spans="1:29" s="50" customFormat="1" ht="11.25" x14ac:dyDescent="0.2">
      <c r="A99" s="424">
        <v>37316</v>
      </c>
      <c r="B99" s="418">
        <v>1198476424</v>
      </c>
      <c r="C99" s="418">
        <v>890244020</v>
      </c>
      <c r="D99" s="418">
        <v>458984677</v>
      </c>
      <c r="E99" s="418">
        <v>59450537</v>
      </c>
      <c r="F99" s="418">
        <v>57192855</v>
      </c>
      <c r="G99" s="418">
        <v>311148258</v>
      </c>
      <c r="H99" s="418">
        <v>31193027</v>
      </c>
      <c r="I99" s="418">
        <v>431259343</v>
      </c>
      <c r="J99" s="418">
        <v>46661728</v>
      </c>
      <c r="K99" s="418">
        <v>67805434</v>
      </c>
      <c r="L99" s="418">
        <v>193765242</v>
      </c>
      <c r="M99" s="418">
        <v>634419797</v>
      </c>
      <c r="N99" s="418">
        <v>458984677</v>
      </c>
      <c r="AC99" s="436">
        <v>9200944169.4675503</v>
      </c>
    </row>
    <row r="100" spans="1:29" s="50" customFormat="1" ht="11.25" x14ac:dyDescent="0.2">
      <c r="A100" s="425">
        <v>37347</v>
      </c>
      <c r="B100" s="418">
        <v>1183406577</v>
      </c>
      <c r="C100" s="418">
        <v>888093593</v>
      </c>
      <c r="D100" s="418">
        <v>459797493</v>
      </c>
      <c r="E100" s="418">
        <v>61496593</v>
      </c>
      <c r="F100" s="418">
        <v>57506523</v>
      </c>
      <c r="G100" s="418">
        <v>309796117</v>
      </c>
      <c r="H100" s="418">
        <v>30998260</v>
      </c>
      <c r="I100" s="418">
        <v>428296100</v>
      </c>
      <c r="J100" s="418">
        <v>46526611</v>
      </c>
      <c r="K100" s="418">
        <v>54738377</v>
      </c>
      <c r="L100" s="418">
        <v>194047996</v>
      </c>
      <c r="M100" s="418">
        <v>633064980</v>
      </c>
      <c r="N100" s="418">
        <v>459797493</v>
      </c>
      <c r="AC100" s="436">
        <v>9341421953.0328407</v>
      </c>
    </row>
    <row r="101" spans="1:29" s="50" customFormat="1" ht="11.25" x14ac:dyDescent="0.2">
      <c r="A101" s="426">
        <v>37377</v>
      </c>
      <c r="B101" s="418">
        <v>1202680747</v>
      </c>
      <c r="C101" s="418">
        <v>889252234</v>
      </c>
      <c r="D101" s="418">
        <v>465485122</v>
      </c>
      <c r="E101" s="418">
        <v>64573637</v>
      </c>
      <c r="F101" s="418">
        <v>57366489</v>
      </c>
      <c r="G101" s="418">
        <v>313307074</v>
      </c>
      <c r="H101" s="418">
        <v>30237922</v>
      </c>
      <c r="I101" s="418">
        <v>423767112</v>
      </c>
      <c r="J101" s="418">
        <v>46819926</v>
      </c>
      <c r="K101" s="418">
        <v>71436986</v>
      </c>
      <c r="L101" s="418">
        <v>195171601</v>
      </c>
      <c r="M101" s="418">
        <v>637084056</v>
      </c>
      <c r="N101" s="418">
        <v>465485122</v>
      </c>
      <c r="AC101" s="436">
        <v>9712313896.6159</v>
      </c>
    </row>
    <row r="102" spans="1:29" s="50" customFormat="1" ht="11.25" x14ac:dyDescent="0.2">
      <c r="A102" s="427">
        <v>37408</v>
      </c>
      <c r="B102" s="418">
        <v>1199466286</v>
      </c>
      <c r="C102" s="418">
        <v>895407018</v>
      </c>
      <c r="D102" s="418">
        <v>473712682</v>
      </c>
      <c r="E102" s="418">
        <v>66880569</v>
      </c>
      <c r="F102" s="418">
        <v>57868653</v>
      </c>
      <c r="G102" s="418">
        <v>318709633</v>
      </c>
      <c r="H102" s="418">
        <v>30253827</v>
      </c>
      <c r="I102" s="418">
        <v>421694336</v>
      </c>
      <c r="J102" s="418">
        <v>46174943</v>
      </c>
      <c r="K102" s="418">
        <v>65591031</v>
      </c>
      <c r="L102" s="418">
        <v>192293294</v>
      </c>
      <c r="M102" s="418">
        <v>642704352</v>
      </c>
      <c r="N102" s="418">
        <v>473712682</v>
      </c>
      <c r="AC102" s="436">
        <v>9791537068.4084492</v>
      </c>
    </row>
    <row r="103" spans="1:29" s="50" customFormat="1" ht="11.25" x14ac:dyDescent="0.2">
      <c r="A103" s="428">
        <v>37438</v>
      </c>
      <c r="B103" s="418">
        <v>1209538037</v>
      </c>
      <c r="C103" s="418">
        <v>907611207</v>
      </c>
      <c r="D103" s="418">
        <v>483061405</v>
      </c>
      <c r="E103" s="418">
        <v>68528632</v>
      </c>
      <c r="F103" s="418">
        <v>57859211</v>
      </c>
      <c r="G103" s="418">
        <v>326490550</v>
      </c>
      <c r="H103" s="418">
        <v>30183012</v>
      </c>
      <c r="I103" s="418">
        <v>424549802</v>
      </c>
      <c r="J103" s="418">
        <v>46034705</v>
      </c>
      <c r="K103" s="418">
        <v>60644410</v>
      </c>
      <c r="L103" s="418">
        <v>195247715</v>
      </c>
      <c r="M103" s="418">
        <v>650105003</v>
      </c>
      <c r="N103" s="418">
        <v>483061405</v>
      </c>
      <c r="AC103" s="436">
        <v>10406339800.1684</v>
      </c>
    </row>
    <row r="104" spans="1:29" s="50" customFormat="1" ht="11.25" x14ac:dyDescent="0.2">
      <c r="A104" s="429">
        <v>37469</v>
      </c>
      <c r="B104" s="418">
        <v>1232993240</v>
      </c>
      <c r="C104" s="418">
        <v>915546136</v>
      </c>
      <c r="D104" s="418">
        <v>489623913</v>
      </c>
      <c r="E104" s="418">
        <v>71564556</v>
      </c>
      <c r="F104" s="418">
        <v>57508470</v>
      </c>
      <c r="G104" s="418">
        <v>331768727</v>
      </c>
      <c r="H104" s="418">
        <v>28782160</v>
      </c>
      <c r="I104" s="418">
        <v>425922223</v>
      </c>
      <c r="J104" s="418">
        <v>46383886</v>
      </c>
      <c r="K104" s="418">
        <v>72823714</v>
      </c>
      <c r="L104" s="418">
        <v>198239504</v>
      </c>
      <c r="M104" s="418">
        <v>655940303</v>
      </c>
      <c r="N104" s="418">
        <v>489623913</v>
      </c>
      <c r="AC104" s="436">
        <v>10541058677.150101</v>
      </c>
    </row>
    <row r="105" spans="1:29" s="50" customFormat="1" ht="11.25" x14ac:dyDescent="0.2">
      <c r="A105" s="430">
        <v>37500</v>
      </c>
      <c r="B105" s="418">
        <v>1227910727</v>
      </c>
      <c r="C105" s="418">
        <v>917370167</v>
      </c>
      <c r="D105" s="418">
        <v>490354130</v>
      </c>
      <c r="E105" s="418">
        <v>73294007</v>
      </c>
      <c r="F105" s="418">
        <v>57651177</v>
      </c>
      <c r="G105" s="418">
        <v>331499287</v>
      </c>
      <c r="H105" s="418">
        <v>27909659</v>
      </c>
      <c r="I105" s="418">
        <v>427016037</v>
      </c>
      <c r="J105" s="418">
        <v>46949483</v>
      </c>
      <c r="K105" s="418">
        <v>63922599</v>
      </c>
      <c r="L105" s="418">
        <v>199668478</v>
      </c>
      <c r="M105" s="418">
        <v>654372993</v>
      </c>
      <c r="N105" s="418">
        <v>490354130</v>
      </c>
      <c r="AC105" s="436">
        <v>10777428360.426901</v>
      </c>
    </row>
    <row r="106" spans="1:29" s="50" customFormat="1" ht="11.25" x14ac:dyDescent="0.2">
      <c r="A106" s="431">
        <v>37530</v>
      </c>
      <c r="B106" s="418">
        <v>1252764037</v>
      </c>
      <c r="C106" s="418">
        <v>898726979</v>
      </c>
      <c r="D106" s="418">
        <v>501875910</v>
      </c>
      <c r="E106" s="418">
        <v>75119909</v>
      </c>
      <c r="F106" s="418">
        <v>56922106</v>
      </c>
      <c r="G106" s="418">
        <v>341604164</v>
      </c>
      <c r="H106" s="418">
        <v>28229731</v>
      </c>
      <c r="I106" s="418">
        <v>396851069</v>
      </c>
      <c r="J106" s="418">
        <v>46537899</v>
      </c>
      <c r="K106" s="418">
        <v>62399843</v>
      </c>
      <c r="L106" s="418">
        <v>245099316</v>
      </c>
      <c r="M106" s="418">
        <v>660961767</v>
      </c>
      <c r="N106" s="418">
        <v>501875910</v>
      </c>
      <c r="AC106" s="436">
        <v>10700044059.0462</v>
      </c>
    </row>
    <row r="107" spans="1:29" s="50" customFormat="1" ht="11.25" x14ac:dyDescent="0.2">
      <c r="A107" s="432">
        <v>37561</v>
      </c>
      <c r="B107" s="418">
        <v>1279887425</v>
      </c>
      <c r="C107" s="418">
        <v>903848792</v>
      </c>
      <c r="D107" s="418">
        <v>512561606</v>
      </c>
      <c r="E107" s="418">
        <v>77594448</v>
      </c>
      <c r="F107" s="418">
        <v>56632925</v>
      </c>
      <c r="G107" s="418">
        <v>348041765</v>
      </c>
      <c r="H107" s="418">
        <v>30292468</v>
      </c>
      <c r="I107" s="418">
        <v>391287186</v>
      </c>
      <c r="J107" s="418">
        <v>46748255</v>
      </c>
      <c r="K107" s="418">
        <v>82687548</v>
      </c>
      <c r="L107" s="418">
        <v>246602830</v>
      </c>
      <c r="M107" s="418">
        <v>671976884</v>
      </c>
      <c r="N107" s="418">
        <v>512561606</v>
      </c>
      <c r="AC107" s="436">
        <v>11215537316.185301</v>
      </c>
    </row>
    <row r="108" spans="1:29" s="50" customFormat="1" ht="11.25" x14ac:dyDescent="0.2">
      <c r="A108" s="417">
        <v>37591</v>
      </c>
      <c r="B108" s="418">
        <v>1266882529</v>
      </c>
      <c r="C108" s="418">
        <v>924137305</v>
      </c>
      <c r="D108" s="418">
        <v>531186706</v>
      </c>
      <c r="E108" s="418">
        <v>80377265</v>
      </c>
      <c r="F108" s="418">
        <v>56424545</v>
      </c>
      <c r="G108" s="418">
        <v>364277053</v>
      </c>
      <c r="H108" s="418">
        <v>30107843</v>
      </c>
      <c r="I108" s="418">
        <v>392950599</v>
      </c>
      <c r="J108" s="418">
        <v>49509577</v>
      </c>
      <c r="K108" s="418">
        <v>56241325</v>
      </c>
      <c r="L108" s="418">
        <v>236994322</v>
      </c>
      <c r="M108" s="418">
        <v>687497979</v>
      </c>
      <c r="N108" s="418">
        <v>531186706</v>
      </c>
      <c r="AC108" s="436">
        <v>11429853877.4918</v>
      </c>
    </row>
    <row r="109" spans="1:29" s="50" customFormat="1" ht="11.25" x14ac:dyDescent="0.2">
      <c r="A109" s="422">
        <v>37622</v>
      </c>
      <c r="B109" s="418">
        <v>1288603755</v>
      </c>
      <c r="C109" s="418">
        <v>927760024</v>
      </c>
      <c r="D109" s="418">
        <v>532943935</v>
      </c>
      <c r="E109" s="418">
        <v>81296897</v>
      </c>
      <c r="F109" s="418">
        <v>56062895</v>
      </c>
      <c r="G109" s="418">
        <v>367068044</v>
      </c>
      <c r="H109" s="418">
        <v>28516099</v>
      </c>
      <c r="I109" s="418">
        <v>394816089</v>
      </c>
      <c r="J109" s="418">
        <v>49333397</v>
      </c>
      <c r="K109" s="418">
        <v>76773321</v>
      </c>
      <c r="L109" s="418">
        <v>234737013</v>
      </c>
      <c r="M109" s="418">
        <v>686261841</v>
      </c>
      <c r="N109" s="418">
        <v>532943935</v>
      </c>
      <c r="AC109" s="436">
        <v>11937910254.1875</v>
      </c>
    </row>
    <row r="110" spans="1:29" s="50" customFormat="1" ht="11.25" x14ac:dyDescent="0.2">
      <c r="A110" s="423">
        <v>37653</v>
      </c>
      <c r="B110" s="418">
        <v>1301960397</v>
      </c>
      <c r="C110" s="418">
        <v>926438029</v>
      </c>
      <c r="D110" s="418">
        <v>531582143</v>
      </c>
      <c r="E110" s="418">
        <v>83356155</v>
      </c>
      <c r="F110" s="418">
        <v>56291280</v>
      </c>
      <c r="G110" s="418">
        <v>364426949</v>
      </c>
      <c r="H110" s="418">
        <v>27507759</v>
      </c>
      <c r="I110" s="418">
        <v>394855886</v>
      </c>
      <c r="J110" s="418">
        <v>50288611</v>
      </c>
      <c r="K110" s="418">
        <v>79641168</v>
      </c>
      <c r="L110" s="418">
        <v>245592589</v>
      </c>
      <c r="M110" s="418">
        <v>682388028</v>
      </c>
      <c r="N110" s="418">
        <v>531582143</v>
      </c>
      <c r="AC110" s="436">
        <v>11657164287.9013</v>
      </c>
    </row>
    <row r="111" spans="1:29" s="50" customFormat="1" ht="11.25" x14ac:dyDescent="0.2">
      <c r="A111" s="424">
        <v>37681</v>
      </c>
      <c r="B111" s="418">
        <v>1321868639</v>
      </c>
      <c r="C111" s="418">
        <v>918726402</v>
      </c>
      <c r="D111" s="418">
        <v>530081121</v>
      </c>
      <c r="E111" s="418">
        <v>84527468</v>
      </c>
      <c r="F111" s="418">
        <v>55289464</v>
      </c>
      <c r="G111" s="418">
        <v>360784799</v>
      </c>
      <c r="H111" s="418">
        <v>29479390</v>
      </c>
      <c r="I111" s="418">
        <v>388645281</v>
      </c>
      <c r="J111" s="418">
        <v>49503533</v>
      </c>
      <c r="K111" s="418">
        <v>106955556</v>
      </c>
      <c r="L111" s="418">
        <v>246683148</v>
      </c>
      <c r="M111" s="418">
        <v>678461424</v>
      </c>
      <c r="N111" s="418">
        <v>530081121</v>
      </c>
      <c r="AC111" s="436">
        <v>12407969034.2055</v>
      </c>
    </row>
    <row r="112" spans="1:29" s="50" customFormat="1" ht="11.25" x14ac:dyDescent="0.2">
      <c r="A112" s="425">
        <v>37712</v>
      </c>
      <c r="B112" s="418">
        <v>1258992692</v>
      </c>
      <c r="C112" s="418">
        <v>899162084</v>
      </c>
      <c r="D112" s="418">
        <v>527240452</v>
      </c>
      <c r="E112" s="418">
        <v>87525254</v>
      </c>
      <c r="F112" s="418">
        <v>56694973</v>
      </c>
      <c r="G112" s="418">
        <v>355332487</v>
      </c>
      <c r="H112" s="418">
        <v>27687738</v>
      </c>
      <c r="I112" s="418">
        <v>371921632</v>
      </c>
      <c r="J112" s="418">
        <v>49711362</v>
      </c>
      <c r="K112" s="418">
        <v>68923974</v>
      </c>
      <c r="L112" s="418">
        <v>241195272</v>
      </c>
      <c r="M112" s="418">
        <v>672346078</v>
      </c>
      <c r="N112" s="418">
        <v>527240452</v>
      </c>
      <c r="AC112" s="436">
        <v>12421845274.617201</v>
      </c>
    </row>
    <row r="113" spans="1:29" s="50" customFormat="1" ht="11.25" x14ac:dyDescent="0.2">
      <c r="A113" s="426">
        <v>37742</v>
      </c>
      <c r="B113" s="418">
        <v>1262587912</v>
      </c>
      <c r="C113" s="418">
        <v>902875818</v>
      </c>
      <c r="D113" s="418">
        <v>532515782</v>
      </c>
      <c r="E113" s="418">
        <v>88154452</v>
      </c>
      <c r="F113" s="418">
        <v>57200398</v>
      </c>
      <c r="G113" s="418">
        <v>358042435</v>
      </c>
      <c r="H113" s="418">
        <v>29118497</v>
      </c>
      <c r="I113" s="418">
        <v>370360036</v>
      </c>
      <c r="J113" s="418">
        <v>50224163</v>
      </c>
      <c r="K113" s="418">
        <v>65241837</v>
      </c>
      <c r="L113" s="418">
        <v>244246094</v>
      </c>
      <c r="M113" s="418">
        <v>673733586</v>
      </c>
      <c r="N113" s="418">
        <v>532515782</v>
      </c>
      <c r="AC113" s="436">
        <v>12238045725.8815</v>
      </c>
    </row>
    <row r="114" spans="1:29" s="50" customFormat="1" ht="11.25" x14ac:dyDescent="0.2">
      <c r="A114" s="427">
        <v>37773</v>
      </c>
      <c r="B114" s="418">
        <v>1261903482</v>
      </c>
      <c r="C114" s="418">
        <v>889393908</v>
      </c>
      <c r="D114" s="418">
        <v>521749998</v>
      </c>
      <c r="E114" s="418">
        <v>90941746</v>
      </c>
      <c r="F114" s="418">
        <v>56873255</v>
      </c>
      <c r="G114" s="418">
        <v>344324897</v>
      </c>
      <c r="H114" s="418">
        <v>29610100</v>
      </c>
      <c r="I114" s="418">
        <v>367643910</v>
      </c>
      <c r="J114" s="418">
        <v>54366388</v>
      </c>
      <c r="K114" s="418">
        <v>67745635</v>
      </c>
      <c r="L114" s="418">
        <v>250397551</v>
      </c>
      <c r="M114" s="418">
        <v>660454996</v>
      </c>
      <c r="N114" s="418">
        <v>521749998</v>
      </c>
      <c r="AC114" s="436">
        <v>11354031147.1684</v>
      </c>
    </row>
    <row r="115" spans="1:29" s="50" customFormat="1" ht="11.25" x14ac:dyDescent="0.2">
      <c r="A115" s="428">
        <v>37803</v>
      </c>
      <c r="B115" s="418">
        <v>1247883823</v>
      </c>
      <c r="C115" s="418">
        <v>881303655</v>
      </c>
      <c r="D115" s="418">
        <v>515748725</v>
      </c>
      <c r="E115" s="418">
        <v>93586928</v>
      </c>
      <c r="F115" s="418">
        <v>57305296</v>
      </c>
      <c r="G115" s="418">
        <v>336751809</v>
      </c>
      <c r="H115" s="418">
        <v>28104692</v>
      </c>
      <c r="I115" s="418">
        <v>365554930</v>
      </c>
      <c r="J115" s="418">
        <v>52560006</v>
      </c>
      <c r="K115" s="418">
        <v>65224841</v>
      </c>
      <c r="L115" s="418">
        <v>248795321</v>
      </c>
      <c r="M115" s="418">
        <v>649581829</v>
      </c>
      <c r="N115" s="418">
        <v>515748725</v>
      </c>
      <c r="AC115" s="436">
        <v>11606266749.173201</v>
      </c>
    </row>
    <row r="116" spans="1:29" s="50" customFormat="1" ht="11.25" x14ac:dyDescent="0.2">
      <c r="A116" s="429">
        <v>37834</v>
      </c>
      <c r="B116" s="418">
        <v>1281840810</v>
      </c>
      <c r="C116" s="418">
        <v>894650292</v>
      </c>
      <c r="D116" s="418">
        <v>528437586</v>
      </c>
      <c r="E116" s="418">
        <v>96989852</v>
      </c>
      <c r="F116" s="418">
        <v>58094125</v>
      </c>
      <c r="G116" s="418">
        <v>342682431</v>
      </c>
      <c r="H116" s="418">
        <v>30671178</v>
      </c>
      <c r="I116" s="418">
        <v>366212706</v>
      </c>
      <c r="J116" s="418">
        <v>54378837</v>
      </c>
      <c r="K116" s="418">
        <v>82988336</v>
      </c>
      <c r="L116" s="418">
        <v>249823345</v>
      </c>
      <c r="M116" s="418">
        <v>661607089</v>
      </c>
      <c r="N116" s="418">
        <v>528437586</v>
      </c>
      <c r="AC116" s="436">
        <v>12114821524.333099</v>
      </c>
    </row>
    <row r="117" spans="1:29" s="50" customFormat="1" ht="11.25" x14ac:dyDescent="0.2">
      <c r="A117" s="430">
        <v>37865</v>
      </c>
      <c r="B117" s="418">
        <v>1310221761</v>
      </c>
      <c r="C117" s="418">
        <v>898048182</v>
      </c>
      <c r="D117" s="418">
        <v>531750306</v>
      </c>
      <c r="E117" s="418">
        <v>104203518</v>
      </c>
      <c r="F117" s="418">
        <v>59503134</v>
      </c>
      <c r="G117" s="418">
        <v>336689985</v>
      </c>
      <c r="H117" s="418">
        <v>31353669</v>
      </c>
      <c r="I117" s="418">
        <v>366297876</v>
      </c>
      <c r="J117" s="418">
        <v>54620104</v>
      </c>
      <c r="K117" s="418">
        <v>98076920</v>
      </c>
      <c r="L117" s="418">
        <v>259476555</v>
      </c>
      <c r="M117" s="418">
        <v>663164663</v>
      </c>
      <c r="N117" s="418">
        <v>531750306</v>
      </c>
      <c r="AC117" s="436">
        <v>12673879569.6966</v>
      </c>
    </row>
    <row r="118" spans="1:29" s="50" customFormat="1" ht="11.25" x14ac:dyDescent="0.2">
      <c r="A118" s="431">
        <v>37895</v>
      </c>
      <c r="B118" s="418">
        <v>1308541981</v>
      </c>
      <c r="C118" s="418">
        <v>894843015</v>
      </c>
      <c r="D118" s="418">
        <v>533327940</v>
      </c>
      <c r="E118" s="418">
        <v>106571700</v>
      </c>
      <c r="F118" s="418">
        <v>58812676</v>
      </c>
      <c r="G118" s="418">
        <v>336218686</v>
      </c>
      <c r="H118" s="418">
        <v>31724878</v>
      </c>
      <c r="I118" s="418">
        <v>361515075</v>
      </c>
      <c r="J118" s="418">
        <v>56553066</v>
      </c>
      <c r="K118" s="418">
        <v>94222942</v>
      </c>
      <c r="L118" s="418">
        <v>262922958</v>
      </c>
      <c r="M118" s="418">
        <v>662665883</v>
      </c>
      <c r="N118" s="418">
        <v>533327940</v>
      </c>
      <c r="AC118" s="436">
        <v>12448647600.128901</v>
      </c>
    </row>
    <row r="119" spans="1:29" s="50" customFormat="1" ht="11.25" x14ac:dyDescent="0.2">
      <c r="A119" s="432">
        <v>37926</v>
      </c>
      <c r="B119" s="418">
        <v>1310456243</v>
      </c>
      <c r="C119" s="418">
        <v>905083284</v>
      </c>
      <c r="D119" s="418">
        <v>542997982</v>
      </c>
      <c r="E119" s="418">
        <v>110349464</v>
      </c>
      <c r="F119" s="418">
        <v>58963159</v>
      </c>
      <c r="G119" s="418">
        <v>339565161</v>
      </c>
      <c r="H119" s="418">
        <v>34120198</v>
      </c>
      <c r="I119" s="418">
        <v>362085302</v>
      </c>
      <c r="J119" s="418">
        <v>58514143</v>
      </c>
      <c r="K119" s="418">
        <v>90854535</v>
      </c>
      <c r="L119" s="418">
        <v>256004281</v>
      </c>
      <c r="M119" s="418">
        <v>671444070</v>
      </c>
      <c r="N119" s="418">
        <v>542997982</v>
      </c>
      <c r="AC119" s="436">
        <v>12907099067.4188</v>
      </c>
    </row>
    <row r="120" spans="1:29" s="50" customFormat="1" ht="11.25" x14ac:dyDescent="0.2">
      <c r="A120" s="417">
        <v>37956</v>
      </c>
      <c r="B120" s="418">
        <v>1309355307</v>
      </c>
      <c r="C120" s="418">
        <v>886240159</v>
      </c>
      <c r="D120" s="418">
        <v>552475676</v>
      </c>
      <c r="E120" s="418">
        <v>117030040</v>
      </c>
      <c r="F120" s="418">
        <v>59369927</v>
      </c>
      <c r="G120" s="418">
        <v>342210646</v>
      </c>
      <c r="H120" s="418">
        <v>33865063</v>
      </c>
      <c r="I120" s="418">
        <v>333764483</v>
      </c>
      <c r="J120" s="418">
        <v>64372236</v>
      </c>
      <c r="K120" s="418">
        <v>103268561</v>
      </c>
      <c r="L120" s="418">
        <v>255474351</v>
      </c>
      <c r="M120" s="418">
        <v>676832701</v>
      </c>
      <c r="N120" s="418">
        <v>552475676</v>
      </c>
      <c r="AC120" s="436">
        <v>13224351817.8307</v>
      </c>
    </row>
    <row r="121" spans="1:29" s="50" customFormat="1" ht="11.25" x14ac:dyDescent="0.2">
      <c r="A121" s="422">
        <v>37987</v>
      </c>
      <c r="B121" s="418">
        <v>1294890925</v>
      </c>
      <c r="C121" s="418">
        <v>879740364</v>
      </c>
      <c r="D121" s="418">
        <v>546077575</v>
      </c>
      <c r="E121" s="418">
        <v>117746396</v>
      </c>
      <c r="F121" s="418">
        <v>59478942</v>
      </c>
      <c r="G121" s="418">
        <v>337493064</v>
      </c>
      <c r="H121" s="418">
        <v>31359173</v>
      </c>
      <c r="I121" s="418">
        <v>333662789</v>
      </c>
      <c r="J121" s="418">
        <v>63934438</v>
      </c>
      <c r="K121" s="418">
        <v>107726136</v>
      </c>
      <c r="L121" s="418">
        <v>243489987</v>
      </c>
      <c r="M121" s="418">
        <v>668900924</v>
      </c>
      <c r="N121" s="418">
        <v>546077575</v>
      </c>
      <c r="AC121" s="436">
        <v>13778750525.554701</v>
      </c>
    </row>
    <row r="122" spans="1:29" s="50" customFormat="1" ht="11.25" x14ac:dyDescent="0.2">
      <c r="A122" s="423">
        <v>38018</v>
      </c>
      <c r="B122" s="418">
        <v>1330149957</v>
      </c>
      <c r="C122" s="418">
        <v>881854019</v>
      </c>
      <c r="D122" s="418">
        <v>548013556</v>
      </c>
      <c r="E122" s="418">
        <v>122612325</v>
      </c>
      <c r="F122" s="418">
        <v>59880847</v>
      </c>
      <c r="G122" s="418">
        <v>334358820</v>
      </c>
      <c r="H122" s="418">
        <v>31161564</v>
      </c>
      <c r="I122" s="418">
        <v>333840463</v>
      </c>
      <c r="J122" s="418">
        <v>63263383</v>
      </c>
      <c r="K122" s="418">
        <v>143625764</v>
      </c>
      <c r="L122" s="418">
        <v>241406791</v>
      </c>
      <c r="M122" s="418">
        <v>670427797</v>
      </c>
      <c r="N122" s="418">
        <v>548013556</v>
      </c>
      <c r="AC122" s="436">
        <v>13578774874.218901</v>
      </c>
    </row>
    <row r="123" spans="1:29" s="50" customFormat="1" ht="11.25" x14ac:dyDescent="0.2">
      <c r="A123" s="424">
        <v>38047</v>
      </c>
      <c r="B123" s="418">
        <v>1353977936</v>
      </c>
      <c r="C123" s="418">
        <v>888311864</v>
      </c>
      <c r="D123" s="418">
        <v>554824198</v>
      </c>
      <c r="E123" s="418">
        <v>126009594</v>
      </c>
      <c r="F123" s="418">
        <v>60780247</v>
      </c>
      <c r="G123" s="418">
        <v>336088648</v>
      </c>
      <c r="H123" s="418">
        <v>31945709</v>
      </c>
      <c r="I123" s="418">
        <v>333487666</v>
      </c>
      <c r="J123" s="418">
        <v>62852236</v>
      </c>
      <c r="K123" s="418">
        <v>149866377</v>
      </c>
      <c r="L123" s="418">
        <v>252947459</v>
      </c>
      <c r="M123" s="418">
        <v>676171775</v>
      </c>
      <c r="N123" s="418">
        <v>554824198</v>
      </c>
      <c r="AC123" s="436">
        <v>14019046267.4513</v>
      </c>
    </row>
    <row r="124" spans="1:29" s="50" customFormat="1" ht="11.25" x14ac:dyDescent="0.2">
      <c r="A124" s="425">
        <v>38078</v>
      </c>
      <c r="B124" s="418">
        <v>1343789194</v>
      </c>
      <c r="C124" s="418">
        <v>892592907</v>
      </c>
      <c r="D124" s="418">
        <v>558786595</v>
      </c>
      <c r="E124" s="418">
        <v>129921503</v>
      </c>
      <c r="F124" s="418">
        <v>61967578</v>
      </c>
      <c r="G124" s="418">
        <v>334202484</v>
      </c>
      <c r="H124" s="418">
        <v>32695030</v>
      </c>
      <c r="I124" s="418">
        <v>333806312</v>
      </c>
      <c r="J124" s="418">
        <v>64716825</v>
      </c>
      <c r="K124" s="418">
        <v>138734762</v>
      </c>
      <c r="L124" s="418">
        <v>247744700</v>
      </c>
      <c r="M124" s="418">
        <v>678613377</v>
      </c>
      <c r="N124" s="418">
        <v>558786595</v>
      </c>
      <c r="AC124" s="436">
        <v>14455959851.2866</v>
      </c>
    </row>
    <row r="125" spans="1:29" s="50" customFormat="1" ht="11.25" x14ac:dyDescent="0.2">
      <c r="A125" s="426">
        <v>38108</v>
      </c>
      <c r="B125" s="418">
        <v>1359317596</v>
      </c>
      <c r="C125" s="418">
        <v>904044636</v>
      </c>
      <c r="D125" s="418">
        <v>569668377</v>
      </c>
      <c r="E125" s="418">
        <v>134057128</v>
      </c>
      <c r="F125" s="418">
        <v>63359197</v>
      </c>
      <c r="G125" s="418">
        <v>337169434</v>
      </c>
      <c r="H125" s="418">
        <v>35082618</v>
      </c>
      <c r="I125" s="418">
        <v>334376259</v>
      </c>
      <c r="J125" s="418">
        <v>61412336</v>
      </c>
      <c r="K125" s="418">
        <v>146154470</v>
      </c>
      <c r="L125" s="418">
        <v>247706154</v>
      </c>
      <c r="M125" s="418">
        <v>687606785</v>
      </c>
      <c r="N125" s="418">
        <v>569668377</v>
      </c>
      <c r="AC125" s="436">
        <v>15315502253.836399</v>
      </c>
    </row>
    <row r="126" spans="1:29" s="50" customFormat="1" ht="11.25" x14ac:dyDescent="0.2">
      <c r="A126" s="427">
        <v>38139</v>
      </c>
      <c r="B126" s="418">
        <v>1372554798</v>
      </c>
      <c r="C126" s="418">
        <v>913493224</v>
      </c>
      <c r="D126" s="418">
        <v>579144098</v>
      </c>
      <c r="E126" s="418">
        <v>138476448</v>
      </c>
      <c r="F126" s="418">
        <v>64759575</v>
      </c>
      <c r="G126" s="418">
        <v>338769343</v>
      </c>
      <c r="H126" s="418">
        <v>37138732</v>
      </c>
      <c r="I126" s="418">
        <v>334349126</v>
      </c>
      <c r="J126" s="418">
        <v>60586835</v>
      </c>
      <c r="K126" s="418">
        <v>143111389</v>
      </c>
      <c r="L126" s="418">
        <v>255363350</v>
      </c>
      <c r="M126" s="418">
        <v>694274918</v>
      </c>
      <c r="N126" s="418">
        <v>579144098</v>
      </c>
      <c r="AC126" s="436">
        <v>14917268562.8132</v>
      </c>
    </row>
    <row r="127" spans="1:29" s="50" customFormat="1" ht="11.25" x14ac:dyDescent="0.2">
      <c r="A127" s="428">
        <v>38169</v>
      </c>
      <c r="B127" s="418">
        <v>1325671265</v>
      </c>
      <c r="C127" s="418">
        <v>862574067</v>
      </c>
      <c r="D127" s="418">
        <v>591889684</v>
      </c>
      <c r="E127" s="418">
        <v>142642750</v>
      </c>
      <c r="F127" s="418">
        <v>66726467</v>
      </c>
      <c r="G127" s="418">
        <v>344280276</v>
      </c>
      <c r="H127" s="418">
        <v>38240191</v>
      </c>
      <c r="I127" s="418">
        <v>270684383</v>
      </c>
      <c r="J127" s="418">
        <v>60735345</v>
      </c>
      <c r="K127" s="418">
        <v>142200959</v>
      </c>
      <c r="L127" s="418">
        <v>260160894</v>
      </c>
      <c r="M127" s="418">
        <v>705110440</v>
      </c>
      <c r="N127" s="418">
        <v>591889684</v>
      </c>
      <c r="AC127" s="436">
        <v>15210598000.4307</v>
      </c>
    </row>
    <row r="128" spans="1:29" s="50" customFormat="1" ht="11.25" x14ac:dyDescent="0.2">
      <c r="A128" s="429">
        <v>38200</v>
      </c>
      <c r="B128" s="418">
        <v>1324092230</v>
      </c>
      <c r="C128" s="418">
        <v>863583644</v>
      </c>
      <c r="D128" s="418">
        <v>598671731</v>
      </c>
      <c r="E128" s="418">
        <v>148213440</v>
      </c>
      <c r="F128" s="418">
        <v>68913325</v>
      </c>
      <c r="G128" s="418">
        <v>343008699</v>
      </c>
      <c r="H128" s="418">
        <v>38536267</v>
      </c>
      <c r="I128" s="418">
        <v>264911913</v>
      </c>
      <c r="J128" s="418">
        <v>61994720</v>
      </c>
      <c r="K128" s="418">
        <v>146534118</v>
      </c>
      <c r="L128" s="418">
        <v>251979748</v>
      </c>
      <c r="M128" s="418">
        <v>709139753</v>
      </c>
      <c r="N128" s="418">
        <v>598671731</v>
      </c>
      <c r="AC128" s="443">
        <f>AVERAGE(AC126:AC127)</f>
        <v>15063933281.62195</v>
      </c>
    </row>
    <row r="129" spans="1:29" s="50" customFormat="1" ht="11.25" x14ac:dyDescent="0.2">
      <c r="A129" s="430">
        <v>38231</v>
      </c>
      <c r="B129" s="418">
        <v>1312205394</v>
      </c>
      <c r="C129" s="418">
        <v>879372361</v>
      </c>
      <c r="D129" s="418">
        <v>614820723</v>
      </c>
      <c r="E129" s="418">
        <v>154073910</v>
      </c>
      <c r="F129" s="418">
        <v>69292662</v>
      </c>
      <c r="G129" s="418">
        <v>351524298</v>
      </c>
      <c r="H129" s="418">
        <v>39929853</v>
      </c>
      <c r="I129" s="418">
        <v>264551638</v>
      </c>
      <c r="J129" s="418">
        <v>60451576</v>
      </c>
      <c r="K129" s="418">
        <v>133002523</v>
      </c>
      <c r="L129" s="418">
        <v>239378934</v>
      </c>
      <c r="M129" s="418">
        <v>723121305</v>
      </c>
      <c r="N129" s="418">
        <v>614820723</v>
      </c>
      <c r="AC129" s="443"/>
    </row>
    <row r="130" spans="1:29" s="50" customFormat="1" ht="15" x14ac:dyDescent="0.25">
      <c r="A130" s="431">
        <v>38261</v>
      </c>
      <c r="B130" s="418">
        <v>1362012673</v>
      </c>
      <c r="C130" s="418">
        <v>913034633</v>
      </c>
      <c r="D130" s="418">
        <v>648556311</v>
      </c>
      <c r="E130" s="418">
        <v>161404261</v>
      </c>
      <c r="F130" s="418">
        <v>70937016</v>
      </c>
      <c r="G130" s="418">
        <v>373716636</v>
      </c>
      <c r="H130" s="418">
        <v>42498398</v>
      </c>
      <c r="I130" s="418">
        <v>264478322</v>
      </c>
      <c r="J130" s="418">
        <v>62848529</v>
      </c>
      <c r="K130" s="418">
        <v>146746846</v>
      </c>
      <c r="L130" s="418">
        <v>239382665</v>
      </c>
      <c r="M130" s="418">
        <v>756374002</v>
      </c>
      <c r="N130" s="418">
        <v>648556311</v>
      </c>
      <c r="AC130" s="444"/>
    </row>
    <row r="131" spans="1:29" s="50" customFormat="1" ht="15" x14ac:dyDescent="0.25">
      <c r="A131" s="432">
        <v>38292</v>
      </c>
      <c r="B131" s="418">
        <v>1386139215</v>
      </c>
      <c r="C131" s="418">
        <v>933196510</v>
      </c>
      <c r="D131" s="418">
        <v>668257084</v>
      </c>
      <c r="E131" s="418">
        <v>170243378</v>
      </c>
      <c r="F131" s="418">
        <v>73236137</v>
      </c>
      <c r="G131" s="418">
        <v>384206476</v>
      </c>
      <c r="H131" s="418">
        <v>40571093</v>
      </c>
      <c r="I131" s="418">
        <v>264939426</v>
      </c>
      <c r="J131" s="418">
        <v>63759215</v>
      </c>
      <c r="K131" s="418">
        <v>169305395</v>
      </c>
      <c r="L131" s="418">
        <v>219878095</v>
      </c>
      <c r="M131" s="418">
        <v>768088944</v>
      </c>
      <c r="N131" s="418">
        <v>668257084</v>
      </c>
      <c r="AC131" s="444"/>
    </row>
    <row r="132" spans="1:29" s="50" customFormat="1" ht="15" x14ac:dyDescent="0.25">
      <c r="A132" s="417">
        <v>38322</v>
      </c>
      <c r="B132" s="418">
        <v>1391239489</v>
      </c>
      <c r="C132" s="418">
        <v>944124527</v>
      </c>
      <c r="D132" s="418">
        <v>687394556</v>
      </c>
      <c r="E132" s="418">
        <v>174432515</v>
      </c>
      <c r="F132" s="418">
        <v>74604722</v>
      </c>
      <c r="G132" s="418">
        <v>395735237</v>
      </c>
      <c r="H132" s="418">
        <v>42622082</v>
      </c>
      <c r="I132" s="418">
        <v>256729971</v>
      </c>
      <c r="J132" s="418">
        <v>71578339</v>
      </c>
      <c r="K132" s="418">
        <v>206281769</v>
      </c>
      <c r="L132" s="418">
        <v>169254854</v>
      </c>
      <c r="M132" s="418">
        <v>782298180</v>
      </c>
      <c r="N132" s="418">
        <v>687394556</v>
      </c>
      <c r="AC132" s="444"/>
    </row>
    <row r="133" spans="1:29" s="50" customFormat="1" ht="15" x14ac:dyDescent="0.25">
      <c r="A133" s="422">
        <v>38353</v>
      </c>
      <c r="B133" s="418">
        <v>1359663106</v>
      </c>
      <c r="C133" s="418">
        <v>949334586</v>
      </c>
      <c r="D133" s="418">
        <v>691799791</v>
      </c>
      <c r="E133" s="418">
        <v>178415511</v>
      </c>
      <c r="F133" s="418">
        <v>75563692</v>
      </c>
      <c r="G133" s="418">
        <v>396277919</v>
      </c>
      <c r="H133" s="418">
        <v>41542669</v>
      </c>
      <c r="I133" s="418">
        <v>257534795</v>
      </c>
      <c r="J133" s="418">
        <v>70957210</v>
      </c>
      <c r="K133" s="418">
        <v>180323148</v>
      </c>
      <c r="L133" s="418">
        <v>159048162</v>
      </c>
      <c r="M133" s="418">
        <v>785930609</v>
      </c>
      <c r="N133" s="418">
        <v>691799791</v>
      </c>
      <c r="AC133" s="444"/>
    </row>
    <row r="134" spans="1:29" s="50" customFormat="1" ht="15" x14ac:dyDescent="0.25">
      <c r="A134" s="423">
        <v>38384</v>
      </c>
      <c r="B134" s="418">
        <v>1370930684</v>
      </c>
      <c r="C134" s="418">
        <v>957679191</v>
      </c>
      <c r="D134" s="418">
        <v>700202689</v>
      </c>
      <c r="E134" s="418">
        <v>183210359</v>
      </c>
      <c r="F134" s="418">
        <v>78332648</v>
      </c>
      <c r="G134" s="418">
        <v>394197629</v>
      </c>
      <c r="H134" s="418">
        <v>44462053</v>
      </c>
      <c r="I134" s="418">
        <v>257476502</v>
      </c>
      <c r="J134" s="418">
        <v>71453072</v>
      </c>
      <c r="K134" s="418">
        <v>193817162</v>
      </c>
      <c r="L134" s="418">
        <v>147981259</v>
      </c>
      <c r="M134" s="418">
        <v>792028630</v>
      </c>
      <c r="N134" s="418">
        <v>700202689</v>
      </c>
      <c r="AC134" s="444"/>
    </row>
    <row r="135" spans="1:29" s="50" customFormat="1" ht="15" x14ac:dyDescent="0.25">
      <c r="A135" s="424">
        <v>38412</v>
      </c>
      <c r="B135" s="418">
        <v>1370343138</v>
      </c>
      <c r="C135" s="418">
        <v>968505978</v>
      </c>
      <c r="D135" s="418">
        <v>710974050</v>
      </c>
      <c r="E135" s="418">
        <v>189946878</v>
      </c>
      <c r="F135" s="418">
        <v>82357717</v>
      </c>
      <c r="G135" s="418">
        <v>393269454</v>
      </c>
      <c r="H135" s="418">
        <v>45400001</v>
      </c>
      <c r="I135" s="418">
        <v>257531928</v>
      </c>
      <c r="J135" s="418">
        <v>69443183</v>
      </c>
      <c r="K135" s="418">
        <v>183643173</v>
      </c>
      <c r="L135" s="418">
        <v>148750804</v>
      </c>
      <c r="M135" s="418">
        <v>797796460</v>
      </c>
      <c r="N135" s="418">
        <v>710974050</v>
      </c>
      <c r="AC135" s="444"/>
    </row>
    <row r="136" spans="1:29" s="50" customFormat="1" ht="15" x14ac:dyDescent="0.25">
      <c r="A136" s="425">
        <v>38443</v>
      </c>
      <c r="B136" s="418">
        <v>1395766505</v>
      </c>
      <c r="C136" s="418">
        <v>994865384</v>
      </c>
      <c r="D136" s="418">
        <v>736555181</v>
      </c>
      <c r="E136" s="418">
        <v>196243770</v>
      </c>
      <c r="F136" s="418">
        <v>86178604</v>
      </c>
      <c r="G136" s="418">
        <v>404905793</v>
      </c>
      <c r="H136" s="418">
        <v>49227014</v>
      </c>
      <c r="I136" s="418">
        <v>258310203</v>
      </c>
      <c r="J136" s="418">
        <v>70393708</v>
      </c>
      <c r="K136" s="418">
        <v>183013507</v>
      </c>
      <c r="L136" s="418">
        <v>147493906</v>
      </c>
      <c r="M136" s="418">
        <v>822335947</v>
      </c>
      <c r="N136" s="418">
        <v>736555181</v>
      </c>
      <c r="AC136" s="444"/>
    </row>
    <row r="137" spans="1:29" s="50" customFormat="1" ht="15" x14ac:dyDescent="0.25">
      <c r="A137" s="426">
        <v>38473</v>
      </c>
      <c r="B137" s="418">
        <v>1387469993</v>
      </c>
      <c r="C137" s="418">
        <v>994757646</v>
      </c>
      <c r="D137" s="418">
        <v>749787569</v>
      </c>
      <c r="E137" s="418">
        <v>202108123</v>
      </c>
      <c r="F137" s="418">
        <v>90594772</v>
      </c>
      <c r="G137" s="418">
        <v>405598323</v>
      </c>
      <c r="H137" s="418">
        <v>51486351</v>
      </c>
      <c r="I137" s="418">
        <v>244970077</v>
      </c>
      <c r="J137" s="418">
        <v>73084886</v>
      </c>
      <c r="K137" s="418">
        <v>177871479</v>
      </c>
      <c r="L137" s="418">
        <v>141755982</v>
      </c>
      <c r="M137" s="418">
        <v>834466139</v>
      </c>
      <c r="N137" s="418">
        <v>749787569</v>
      </c>
      <c r="AC137" s="444"/>
    </row>
    <row r="138" spans="1:29" s="50" customFormat="1" ht="15" x14ac:dyDescent="0.25">
      <c r="A138" s="427">
        <v>38504</v>
      </c>
      <c r="B138" s="418">
        <v>1393416470</v>
      </c>
      <c r="C138" s="418">
        <v>999152417</v>
      </c>
      <c r="D138" s="418">
        <v>758053561</v>
      </c>
      <c r="E138" s="418">
        <v>209444090</v>
      </c>
      <c r="F138" s="418">
        <v>94562926</v>
      </c>
      <c r="G138" s="418">
        <v>402892408</v>
      </c>
      <c r="H138" s="418">
        <v>51154137</v>
      </c>
      <c r="I138" s="418">
        <v>241098856</v>
      </c>
      <c r="J138" s="418">
        <v>73175590</v>
      </c>
      <c r="K138" s="418">
        <v>181018958</v>
      </c>
      <c r="L138" s="418">
        <v>140069505</v>
      </c>
      <c r="M138" s="418">
        <v>839583005</v>
      </c>
      <c r="N138" s="418">
        <v>758053561</v>
      </c>
      <c r="AC138" s="444"/>
    </row>
    <row r="139" spans="1:29" s="50" customFormat="1" ht="15" x14ac:dyDescent="0.25">
      <c r="A139" s="428">
        <v>38534</v>
      </c>
      <c r="B139" s="418">
        <v>1406597408</v>
      </c>
      <c r="C139" s="418">
        <v>1002783490</v>
      </c>
      <c r="D139" s="418">
        <v>775526207</v>
      </c>
      <c r="E139" s="418">
        <v>216399376</v>
      </c>
      <c r="F139" s="418">
        <v>97732420</v>
      </c>
      <c r="G139" s="418">
        <v>410209332</v>
      </c>
      <c r="H139" s="418">
        <v>51185079</v>
      </c>
      <c r="I139" s="418">
        <v>227257283</v>
      </c>
      <c r="J139" s="418">
        <v>74017383</v>
      </c>
      <c r="K139" s="418">
        <v>189664204</v>
      </c>
      <c r="L139" s="418">
        <v>140132331</v>
      </c>
      <c r="M139" s="418">
        <v>845422655</v>
      </c>
      <c r="N139" s="418">
        <v>775526207</v>
      </c>
      <c r="AC139" s="444"/>
    </row>
    <row r="140" spans="1:29" s="50" customFormat="1" ht="15" x14ac:dyDescent="0.25">
      <c r="A140" s="429">
        <v>38565</v>
      </c>
      <c r="B140" s="418">
        <v>1397084292</v>
      </c>
      <c r="C140" s="418">
        <v>985061659</v>
      </c>
      <c r="D140" s="418">
        <v>781513083</v>
      </c>
      <c r="E140" s="418">
        <v>224170846</v>
      </c>
      <c r="F140" s="418">
        <v>99254564</v>
      </c>
      <c r="G140" s="418">
        <v>405576766</v>
      </c>
      <c r="H140" s="418">
        <v>52510907</v>
      </c>
      <c r="I140" s="418">
        <v>203548576</v>
      </c>
      <c r="J140" s="418">
        <v>74272310</v>
      </c>
      <c r="K140" s="418">
        <v>195523552</v>
      </c>
      <c r="L140" s="418">
        <v>142226771</v>
      </c>
      <c r="M140" s="418">
        <v>844055657</v>
      </c>
      <c r="N140" s="418">
        <v>781513083</v>
      </c>
      <c r="AC140" s="444"/>
    </row>
    <row r="141" spans="1:29" s="50" customFormat="1" ht="15" x14ac:dyDescent="0.25">
      <c r="A141" s="430">
        <v>38596</v>
      </c>
      <c r="B141" s="418">
        <v>1382070399</v>
      </c>
      <c r="C141" s="418">
        <v>951093212</v>
      </c>
      <c r="D141" s="418">
        <v>791510886</v>
      </c>
      <c r="E141" s="418">
        <v>232717444</v>
      </c>
      <c r="F141" s="418">
        <v>106288473</v>
      </c>
      <c r="G141" s="418">
        <v>397081802</v>
      </c>
      <c r="H141" s="418">
        <v>55423167</v>
      </c>
      <c r="I141" s="418">
        <v>159582326</v>
      </c>
      <c r="J141" s="418">
        <v>75687479</v>
      </c>
      <c r="K141" s="418">
        <v>202222177</v>
      </c>
      <c r="L141" s="418">
        <v>153067531</v>
      </c>
      <c r="M141" s="418">
        <v>844896169</v>
      </c>
      <c r="N141" s="418">
        <v>791510886</v>
      </c>
      <c r="AC141" s="444"/>
    </row>
    <row r="142" spans="1:29" s="50" customFormat="1" ht="15" x14ac:dyDescent="0.25">
      <c r="A142" s="431">
        <v>38626</v>
      </c>
      <c r="B142" s="418">
        <v>1391028568</v>
      </c>
      <c r="C142" s="418">
        <v>961971863</v>
      </c>
      <c r="D142" s="418">
        <v>813298679</v>
      </c>
      <c r="E142" s="418">
        <v>248515597</v>
      </c>
      <c r="F142" s="418">
        <v>111546731</v>
      </c>
      <c r="G142" s="418">
        <v>398471862</v>
      </c>
      <c r="H142" s="418">
        <v>54764489</v>
      </c>
      <c r="I142" s="418">
        <v>148673184</v>
      </c>
      <c r="J142" s="418">
        <v>75344833</v>
      </c>
      <c r="K142" s="418">
        <v>187528085</v>
      </c>
      <c r="L142" s="418">
        <v>166183787</v>
      </c>
      <c r="M142" s="418">
        <v>862437848</v>
      </c>
      <c r="N142" s="418">
        <v>813298679</v>
      </c>
      <c r="AC142" s="444"/>
    </row>
    <row r="143" spans="1:29" s="50" customFormat="1" ht="15" x14ac:dyDescent="0.25">
      <c r="A143" s="432">
        <v>38657</v>
      </c>
      <c r="B143" s="418">
        <v>1421156982</v>
      </c>
      <c r="C143" s="418">
        <v>984452937</v>
      </c>
      <c r="D143" s="418">
        <v>843142014</v>
      </c>
      <c r="E143" s="418">
        <v>257985973</v>
      </c>
      <c r="F143" s="418">
        <v>117551184</v>
      </c>
      <c r="G143" s="418">
        <v>408623373</v>
      </c>
      <c r="H143" s="418">
        <v>58981484</v>
      </c>
      <c r="I143" s="418">
        <v>141310923</v>
      </c>
      <c r="J143" s="418">
        <v>75556645</v>
      </c>
      <c r="K143" s="418">
        <v>195079560</v>
      </c>
      <c r="L143" s="418">
        <v>166067840</v>
      </c>
      <c r="M143" s="418">
        <v>891547812</v>
      </c>
      <c r="N143" s="418">
        <v>843142014</v>
      </c>
      <c r="AC143" s="444"/>
    </row>
    <row r="144" spans="1:29" s="50" customFormat="1" ht="11.25" x14ac:dyDescent="0.2">
      <c r="A144" s="417">
        <v>38687</v>
      </c>
      <c r="B144" s="418">
        <v>1412144497</v>
      </c>
      <c r="C144" s="418">
        <v>989778245</v>
      </c>
      <c r="D144" s="418">
        <v>886799611</v>
      </c>
      <c r="E144" s="418">
        <v>267983945</v>
      </c>
      <c r="F144" s="418">
        <v>135458171</v>
      </c>
      <c r="G144" s="418">
        <v>422721086</v>
      </c>
      <c r="H144" s="418">
        <v>60636409</v>
      </c>
      <c r="I144" s="418">
        <v>102978634</v>
      </c>
      <c r="J144" s="418">
        <v>79224258</v>
      </c>
      <c r="K144" s="418">
        <v>176998346</v>
      </c>
      <c r="L144" s="418">
        <v>166143648</v>
      </c>
      <c r="M144" s="418">
        <v>932837594</v>
      </c>
      <c r="N144" s="418">
        <v>886799611</v>
      </c>
    </row>
    <row r="145" spans="1:14" s="50" customFormat="1" ht="11.25" x14ac:dyDescent="0.2">
      <c r="A145" s="422">
        <v>38718</v>
      </c>
      <c r="B145" s="418">
        <v>1417256333</v>
      </c>
      <c r="C145" s="418">
        <v>994111873</v>
      </c>
      <c r="D145" s="418">
        <v>892056289</v>
      </c>
      <c r="E145" s="418">
        <v>271696926</v>
      </c>
      <c r="F145" s="418">
        <v>142464970</v>
      </c>
      <c r="G145" s="418">
        <v>419575643</v>
      </c>
      <c r="H145" s="418">
        <v>58318750</v>
      </c>
      <c r="I145" s="418">
        <v>102055584</v>
      </c>
      <c r="J145" s="418">
        <v>79924955</v>
      </c>
      <c r="K145" s="418">
        <v>190698278</v>
      </c>
      <c r="L145" s="418">
        <v>152521227</v>
      </c>
      <c r="M145" s="418">
        <v>937642949</v>
      </c>
      <c r="N145" s="418">
        <v>892056289</v>
      </c>
    </row>
    <row r="146" spans="1:14" s="50" customFormat="1" ht="11.25" x14ac:dyDescent="0.2">
      <c r="A146" s="423">
        <v>38749</v>
      </c>
      <c r="B146" s="418">
        <v>1395723224</v>
      </c>
      <c r="C146" s="418">
        <v>1010665624</v>
      </c>
      <c r="D146" s="418">
        <v>909656779</v>
      </c>
      <c r="E146" s="418">
        <v>281861597</v>
      </c>
      <c r="F146" s="418">
        <v>146089592</v>
      </c>
      <c r="G146" s="418">
        <v>424303219</v>
      </c>
      <c r="H146" s="418">
        <v>57402371</v>
      </c>
      <c r="I146" s="418">
        <v>101008845</v>
      </c>
      <c r="J146" s="418">
        <v>78569714</v>
      </c>
      <c r="K146" s="418">
        <v>147948132</v>
      </c>
      <c r="L146" s="418">
        <v>158539754</v>
      </c>
      <c r="M146" s="418">
        <v>954565243</v>
      </c>
      <c r="N146" s="418">
        <v>909656779</v>
      </c>
    </row>
    <row r="147" spans="1:14" s="50" customFormat="1" ht="11.25" x14ac:dyDescent="0.2">
      <c r="A147" s="424">
        <v>38777</v>
      </c>
      <c r="B147" s="418">
        <v>1422118063</v>
      </c>
      <c r="C147" s="418">
        <v>1043625030</v>
      </c>
      <c r="D147" s="418">
        <v>943508758</v>
      </c>
      <c r="E147" s="418">
        <v>288853809</v>
      </c>
      <c r="F147" s="418">
        <v>157097095</v>
      </c>
      <c r="G147" s="418">
        <v>438779944</v>
      </c>
      <c r="H147" s="418">
        <v>58777910</v>
      </c>
      <c r="I147" s="418">
        <v>100116272</v>
      </c>
      <c r="J147" s="418">
        <v>79979417</v>
      </c>
      <c r="K147" s="418">
        <v>141773259</v>
      </c>
      <c r="L147" s="418">
        <v>156740357</v>
      </c>
      <c r="M147" s="418">
        <v>983458010</v>
      </c>
      <c r="N147" s="418">
        <v>943508758</v>
      </c>
    </row>
    <row r="148" spans="1:14" s="50" customFormat="1" ht="11.25" x14ac:dyDescent="0.2">
      <c r="A148" s="425">
        <v>38808</v>
      </c>
      <c r="B148" s="418">
        <v>1464747115</v>
      </c>
      <c r="C148" s="418">
        <v>1071440248</v>
      </c>
      <c r="D148" s="418">
        <v>976230477</v>
      </c>
      <c r="E148" s="418">
        <v>301606149</v>
      </c>
      <c r="F148" s="418">
        <v>165077885</v>
      </c>
      <c r="G148" s="418">
        <v>448975771</v>
      </c>
      <c r="H148" s="418">
        <v>60570672</v>
      </c>
      <c r="I148" s="418">
        <v>95209771</v>
      </c>
      <c r="J148" s="418">
        <v>75347299</v>
      </c>
      <c r="K148" s="418">
        <v>147732695</v>
      </c>
      <c r="L148" s="418">
        <v>170226873</v>
      </c>
      <c r="M148" s="418">
        <v>1015345922</v>
      </c>
      <c r="N148" s="418">
        <v>976230477</v>
      </c>
    </row>
    <row r="149" spans="1:14" s="50" customFormat="1" ht="11.25" x14ac:dyDescent="0.2">
      <c r="A149" s="426">
        <v>38838</v>
      </c>
      <c r="B149" s="418">
        <v>1487447567</v>
      </c>
      <c r="C149" s="418">
        <v>1084840016</v>
      </c>
      <c r="D149" s="418">
        <v>990109565</v>
      </c>
      <c r="E149" s="418">
        <v>310760470</v>
      </c>
      <c r="F149" s="418">
        <v>170546742</v>
      </c>
      <c r="G149" s="418">
        <v>448730991</v>
      </c>
      <c r="H149" s="418">
        <v>60071362</v>
      </c>
      <c r="I149" s="418">
        <v>94730451</v>
      </c>
      <c r="J149" s="418">
        <v>73538176</v>
      </c>
      <c r="K149" s="418">
        <v>166855597</v>
      </c>
      <c r="L149" s="418">
        <v>162213778</v>
      </c>
      <c r="M149" s="418">
        <v>1028347585</v>
      </c>
      <c r="N149" s="418">
        <v>990109565</v>
      </c>
    </row>
    <row r="150" spans="1:14" s="50" customFormat="1" ht="11.25" x14ac:dyDescent="0.2">
      <c r="A150" s="427">
        <v>38869</v>
      </c>
      <c r="B150" s="418">
        <v>1499245317</v>
      </c>
      <c r="C150" s="418">
        <v>1084808216</v>
      </c>
      <c r="D150" s="418">
        <v>1013774056</v>
      </c>
      <c r="E150" s="418">
        <v>320767947</v>
      </c>
      <c r="F150" s="418">
        <v>174458475</v>
      </c>
      <c r="G150" s="418">
        <v>460862893</v>
      </c>
      <c r="H150" s="418">
        <v>57684741</v>
      </c>
      <c r="I150" s="418">
        <v>71034160</v>
      </c>
      <c r="J150" s="418">
        <v>72248388</v>
      </c>
      <c r="K150" s="418">
        <v>176546847</v>
      </c>
      <c r="L150" s="418">
        <v>165641866</v>
      </c>
      <c r="M150" s="418">
        <v>1049888950</v>
      </c>
      <c r="N150" s="418">
        <v>1013774056</v>
      </c>
    </row>
    <row r="151" spans="1:14" s="50" customFormat="1" ht="11.25" x14ac:dyDescent="0.2">
      <c r="A151" s="428">
        <v>38899</v>
      </c>
      <c r="B151" s="418">
        <v>1466892133</v>
      </c>
      <c r="C151" s="418">
        <v>1096245499</v>
      </c>
      <c r="D151" s="418">
        <v>1025636155</v>
      </c>
      <c r="E151" s="418">
        <v>330241351</v>
      </c>
      <c r="F151" s="418">
        <v>181483565</v>
      </c>
      <c r="G151" s="418">
        <v>456109679</v>
      </c>
      <c r="H151" s="418">
        <v>57801560</v>
      </c>
      <c r="I151" s="418">
        <v>70609344</v>
      </c>
      <c r="J151" s="418">
        <v>72014225</v>
      </c>
      <c r="K151" s="418">
        <v>132087734</v>
      </c>
      <c r="L151" s="418">
        <v>166544675</v>
      </c>
      <c r="M151" s="418">
        <v>1060870011</v>
      </c>
      <c r="N151" s="418">
        <v>1025636155</v>
      </c>
    </row>
    <row r="152" spans="1:14" s="50" customFormat="1" ht="11.25" x14ac:dyDescent="0.2">
      <c r="A152" s="429">
        <v>38930</v>
      </c>
      <c r="B152" s="418">
        <v>1463247041</v>
      </c>
      <c r="C152" s="418">
        <v>1115876959</v>
      </c>
      <c r="D152" s="418">
        <v>1045665284</v>
      </c>
      <c r="E152" s="418">
        <v>339888457</v>
      </c>
      <c r="F152" s="418">
        <v>185298375</v>
      </c>
      <c r="G152" s="418">
        <v>460967552</v>
      </c>
      <c r="H152" s="418">
        <v>59510900</v>
      </c>
      <c r="I152" s="418">
        <v>70211675</v>
      </c>
      <c r="J152" s="418">
        <v>71851780</v>
      </c>
      <c r="K152" s="418">
        <v>127734017</v>
      </c>
      <c r="L152" s="418">
        <v>147784285</v>
      </c>
      <c r="M152" s="418">
        <v>1080308838</v>
      </c>
      <c r="N152" s="418">
        <v>1045665284</v>
      </c>
    </row>
    <row r="153" spans="1:14" s="50" customFormat="1" ht="11.25" x14ac:dyDescent="0.2">
      <c r="A153" s="430">
        <v>38961</v>
      </c>
      <c r="B153" s="418">
        <v>1474999541</v>
      </c>
      <c r="C153" s="418">
        <v>1150462420</v>
      </c>
      <c r="D153" s="418">
        <v>1081056047</v>
      </c>
      <c r="E153" s="418">
        <v>352681664</v>
      </c>
      <c r="F153" s="418">
        <v>193826080</v>
      </c>
      <c r="G153" s="418">
        <v>476633651</v>
      </c>
      <c r="H153" s="418">
        <v>57914652</v>
      </c>
      <c r="I153" s="418">
        <v>69406373</v>
      </c>
      <c r="J153" s="418">
        <v>71758969</v>
      </c>
      <c r="K153" s="418">
        <v>115714298</v>
      </c>
      <c r="L153" s="418">
        <v>137063854</v>
      </c>
      <c r="M153" s="418">
        <v>1115574734</v>
      </c>
      <c r="N153" s="418">
        <v>1081056047</v>
      </c>
    </row>
    <row r="154" spans="1:14" s="50" customFormat="1" ht="11.25" x14ac:dyDescent="0.2">
      <c r="A154" s="431">
        <v>38991</v>
      </c>
      <c r="B154" s="418">
        <v>1492129877</v>
      </c>
      <c r="C154" s="418">
        <v>1180914112</v>
      </c>
      <c r="D154" s="418">
        <v>1111747490</v>
      </c>
      <c r="E154" s="418">
        <v>365100408</v>
      </c>
      <c r="F154" s="418">
        <v>197608116</v>
      </c>
      <c r="G154" s="418">
        <v>489959670</v>
      </c>
      <c r="H154" s="418">
        <v>59079296</v>
      </c>
      <c r="I154" s="418">
        <v>69166622</v>
      </c>
      <c r="J154" s="418">
        <v>70101489</v>
      </c>
      <c r="K154" s="418">
        <v>132657357</v>
      </c>
      <c r="L154" s="418">
        <v>108456919</v>
      </c>
      <c r="M154" s="418">
        <v>1145452508</v>
      </c>
      <c r="N154" s="418">
        <v>1111747490</v>
      </c>
    </row>
    <row r="155" spans="1:14" s="50" customFormat="1" ht="11.25" x14ac:dyDescent="0.2">
      <c r="A155" s="432">
        <v>39022</v>
      </c>
      <c r="B155" s="418">
        <v>1545129809</v>
      </c>
      <c r="C155" s="418">
        <v>1210527452</v>
      </c>
      <c r="D155" s="418">
        <v>1141516390</v>
      </c>
      <c r="E155" s="418">
        <v>379301847</v>
      </c>
      <c r="F155" s="418">
        <v>198987529</v>
      </c>
      <c r="G155" s="418">
        <v>499078587</v>
      </c>
      <c r="H155" s="418">
        <v>64148427</v>
      </c>
      <c r="I155" s="418">
        <v>69011062</v>
      </c>
      <c r="J155" s="418">
        <v>71725637</v>
      </c>
      <c r="K155" s="418">
        <v>143960184</v>
      </c>
      <c r="L155" s="418">
        <v>118916536</v>
      </c>
      <c r="M155" s="418">
        <v>1174829368</v>
      </c>
      <c r="N155" s="418">
        <v>1141516390</v>
      </c>
    </row>
    <row r="156" spans="1:14" s="50" customFormat="1" ht="11.25" x14ac:dyDescent="0.2">
      <c r="A156" s="417">
        <v>39052</v>
      </c>
      <c r="B156" s="418">
        <v>1589587299</v>
      </c>
      <c r="C156" s="418">
        <v>1255092364</v>
      </c>
      <c r="D156" s="418">
        <v>1186754063</v>
      </c>
      <c r="E156" s="418">
        <v>384479524</v>
      </c>
      <c r="F156" s="418">
        <v>205044402</v>
      </c>
      <c r="G156" s="418">
        <v>531667154</v>
      </c>
      <c r="H156" s="418">
        <v>65562983</v>
      </c>
      <c r="I156" s="418">
        <v>68338301</v>
      </c>
      <c r="J156" s="418">
        <v>68374227</v>
      </c>
      <c r="K156" s="418">
        <v>136487904</v>
      </c>
      <c r="L156" s="418">
        <v>129632804</v>
      </c>
      <c r="M156" s="418">
        <v>1218382682</v>
      </c>
      <c r="N156" s="418">
        <v>1186754063</v>
      </c>
    </row>
    <row r="157" spans="1:14" s="50" customFormat="1" ht="11.25" x14ac:dyDescent="0.2">
      <c r="A157" s="422">
        <v>39083</v>
      </c>
      <c r="B157" s="418">
        <v>1594819947</v>
      </c>
      <c r="C157" s="418">
        <v>1248827701</v>
      </c>
      <c r="D157" s="418">
        <v>1180674305</v>
      </c>
      <c r="E157" s="418">
        <v>385128603</v>
      </c>
      <c r="F157" s="418">
        <v>195139096</v>
      </c>
      <c r="G157" s="418">
        <v>534258201</v>
      </c>
      <c r="H157" s="418">
        <v>66148405</v>
      </c>
      <c r="I157" s="418">
        <v>68153396</v>
      </c>
      <c r="J157" s="418">
        <v>71964952</v>
      </c>
      <c r="K157" s="418">
        <v>153626325</v>
      </c>
      <c r="L157" s="418">
        <v>120400969</v>
      </c>
      <c r="M157" s="418">
        <v>1212249489</v>
      </c>
      <c r="N157" s="418">
        <v>1180674305</v>
      </c>
    </row>
    <row r="158" spans="1:14" s="50" customFormat="1" ht="11.25" x14ac:dyDescent="0.2">
      <c r="A158" s="423">
        <v>39114</v>
      </c>
      <c r="B158" s="418">
        <v>1618906709</v>
      </c>
      <c r="C158" s="418">
        <v>1285848811</v>
      </c>
      <c r="D158" s="418">
        <v>1217865215</v>
      </c>
      <c r="E158" s="418">
        <v>392803991</v>
      </c>
      <c r="F158" s="418">
        <v>207607271</v>
      </c>
      <c r="G158" s="418">
        <v>550321143</v>
      </c>
      <c r="H158" s="418">
        <v>67132810</v>
      </c>
      <c r="I158" s="418">
        <v>67983596</v>
      </c>
      <c r="J158" s="418">
        <v>70258631</v>
      </c>
      <c r="K158" s="418">
        <v>141020415</v>
      </c>
      <c r="L158" s="418">
        <v>121778852</v>
      </c>
      <c r="M158" s="418">
        <v>1249110727</v>
      </c>
      <c r="N158" s="418">
        <v>1217865215</v>
      </c>
    </row>
    <row r="159" spans="1:14" s="50" customFormat="1" ht="11.25" x14ac:dyDescent="0.2">
      <c r="A159" s="424">
        <v>39142</v>
      </c>
      <c r="B159" s="418">
        <v>1606724820</v>
      </c>
      <c r="C159" s="418">
        <v>1292053612</v>
      </c>
      <c r="D159" s="418">
        <v>1247748505</v>
      </c>
      <c r="E159" s="418">
        <v>403446381</v>
      </c>
      <c r="F159" s="418">
        <v>213309979</v>
      </c>
      <c r="G159" s="418">
        <v>560002398</v>
      </c>
      <c r="H159" s="418">
        <v>70989747</v>
      </c>
      <c r="I159" s="418">
        <v>44305107</v>
      </c>
      <c r="J159" s="418">
        <v>71245743</v>
      </c>
      <c r="K159" s="418">
        <v>121749969</v>
      </c>
      <c r="L159" s="418">
        <v>121675496</v>
      </c>
      <c r="M159" s="418">
        <v>1278725702</v>
      </c>
      <c r="N159" s="418">
        <v>1247748505</v>
      </c>
    </row>
    <row r="160" spans="1:14" s="50" customFormat="1" ht="11.25" x14ac:dyDescent="0.2">
      <c r="A160" s="425">
        <v>39173</v>
      </c>
      <c r="B160" s="418">
        <v>1683848792</v>
      </c>
      <c r="C160" s="418">
        <v>1315906227</v>
      </c>
      <c r="D160" s="418">
        <v>1271772421</v>
      </c>
      <c r="E160" s="418">
        <v>412991729</v>
      </c>
      <c r="F160" s="418">
        <v>219295216</v>
      </c>
      <c r="G160" s="418">
        <v>568042140</v>
      </c>
      <c r="H160" s="418">
        <v>71443336</v>
      </c>
      <c r="I160" s="418">
        <v>44133806</v>
      </c>
      <c r="J160" s="418">
        <v>72153285</v>
      </c>
      <c r="K160" s="418">
        <v>179569254</v>
      </c>
      <c r="L160" s="418">
        <v>116220026</v>
      </c>
      <c r="M160" s="418">
        <v>1302492461</v>
      </c>
      <c r="N160" s="418">
        <v>1271772421</v>
      </c>
    </row>
    <row r="161" spans="1:14" s="50" customFormat="1" ht="11.25" x14ac:dyDescent="0.2">
      <c r="A161" s="426">
        <v>39203</v>
      </c>
      <c r="B161" s="418">
        <v>1668580354</v>
      </c>
      <c r="C161" s="418">
        <v>1340160838</v>
      </c>
      <c r="D161" s="418">
        <v>1296221420</v>
      </c>
      <c r="E161" s="418">
        <v>420873833</v>
      </c>
      <c r="F161" s="418">
        <v>222660146</v>
      </c>
      <c r="G161" s="418">
        <v>582415550</v>
      </c>
      <c r="H161" s="418">
        <v>70271891</v>
      </c>
      <c r="I161" s="418">
        <v>43939418</v>
      </c>
      <c r="J161" s="418">
        <v>69920010</v>
      </c>
      <c r="K161" s="418">
        <v>144328395</v>
      </c>
      <c r="L161" s="418">
        <v>114171111</v>
      </c>
      <c r="M161" s="418">
        <v>1326492176</v>
      </c>
      <c r="N161" s="418">
        <v>1296221420</v>
      </c>
    </row>
    <row r="162" spans="1:14" s="50" customFormat="1" ht="11.25" x14ac:dyDescent="0.2">
      <c r="A162" s="427">
        <v>39234</v>
      </c>
      <c r="B162" s="418">
        <v>1715699527</v>
      </c>
      <c r="C162" s="418">
        <v>1379058862</v>
      </c>
      <c r="D162" s="418">
        <v>1335411447</v>
      </c>
      <c r="E162" s="418">
        <v>430644171</v>
      </c>
      <c r="F162" s="418">
        <v>228988399</v>
      </c>
      <c r="G162" s="418">
        <v>605439090</v>
      </c>
      <c r="H162" s="418">
        <v>70339787</v>
      </c>
      <c r="I162" s="418">
        <v>43647415</v>
      </c>
      <c r="J162" s="418">
        <v>70844867</v>
      </c>
      <c r="K162" s="418">
        <v>152917348</v>
      </c>
      <c r="L162" s="418">
        <v>112878450</v>
      </c>
      <c r="M162" s="418">
        <v>1365127170</v>
      </c>
      <c r="N162" s="418">
        <v>1335411447</v>
      </c>
    </row>
    <row r="163" spans="1:14" s="50" customFormat="1" ht="11.25" x14ac:dyDescent="0.2">
      <c r="A163" s="428">
        <v>39264</v>
      </c>
      <c r="B163" s="418">
        <v>1737595800</v>
      </c>
      <c r="C163" s="418">
        <v>1397484154</v>
      </c>
      <c r="D163" s="418">
        <v>1354032891</v>
      </c>
      <c r="E163" s="418">
        <v>439609245</v>
      </c>
      <c r="F163" s="418">
        <v>236525364</v>
      </c>
      <c r="G163" s="418">
        <v>613656021</v>
      </c>
      <c r="H163" s="418">
        <v>64242261</v>
      </c>
      <c r="I163" s="418">
        <v>43451263</v>
      </c>
      <c r="J163" s="418">
        <v>72886134</v>
      </c>
      <c r="K163" s="418">
        <v>151861666</v>
      </c>
      <c r="L163" s="418">
        <v>115363846</v>
      </c>
      <c r="M163" s="418">
        <v>1383478514</v>
      </c>
      <c r="N163" s="418">
        <v>1354032891</v>
      </c>
    </row>
    <row r="164" spans="1:14" s="50" customFormat="1" ht="11.25" x14ac:dyDescent="0.2">
      <c r="A164" s="429">
        <v>39295</v>
      </c>
      <c r="B164" s="418">
        <v>1728122243</v>
      </c>
      <c r="C164" s="418">
        <v>1448063185</v>
      </c>
      <c r="D164" s="418">
        <v>1404769875</v>
      </c>
      <c r="E164" s="418">
        <v>451866583</v>
      </c>
      <c r="F164" s="418">
        <v>242512871</v>
      </c>
      <c r="G164" s="418">
        <v>638772419</v>
      </c>
      <c r="H164" s="418">
        <v>71618002</v>
      </c>
      <c r="I164" s="418">
        <v>43293310</v>
      </c>
      <c r="J164" s="418">
        <v>63392794</v>
      </c>
      <c r="K164" s="418">
        <v>97583991</v>
      </c>
      <c r="L164" s="418">
        <v>119082273</v>
      </c>
      <c r="M164" s="418">
        <v>1434031848</v>
      </c>
      <c r="N164" s="418">
        <v>1404769875</v>
      </c>
    </row>
    <row r="165" spans="1:14" s="50" customFormat="1" ht="11.25" x14ac:dyDescent="0.2">
      <c r="A165" s="430">
        <v>39326</v>
      </c>
      <c r="B165" s="418">
        <v>1816595986</v>
      </c>
      <c r="C165" s="418">
        <v>1487703298</v>
      </c>
      <c r="D165" s="418">
        <v>1444605506</v>
      </c>
      <c r="E165" s="418">
        <v>460535973</v>
      </c>
      <c r="F165" s="418">
        <v>247134233</v>
      </c>
      <c r="G165" s="418">
        <v>665916378</v>
      </c>
      <c r="H165" s="418">
        <v>71018922</v>
      </c>
      <c r="I165" s="418">
        <v>43097792</v>
      </c>
      <c r="J165" s="418">
        <v>58601120</v>
      </c>
      <c r="K165" s="418">
        <v>153991751</v>
      </c>
      <c r="L165" s="418">
        <v>116299817</v>
      </c>
      <c r="M165" s="418">
        <v>1473829495</v>
      </c>
      <c r="N165" s="418">
        <v>1444605506</v>
      </c>
    </row>
    <row r="166" spans="1:14" s="50" customFormat="1" ht="11.25" x14ac:dyDescent="0.2">
      <c r="A166" s="431">
        <v>39356</v>
      </c>
      <c r="B166" s="418">
        <v>1856577438</v>
      </c>
      <c r="C166" s="418">
        <v>1524826747</v>
      </c>
      <c r="D166" s="418">
        <v>1482752638</v>
      </c>
      <c r="E166" s="418">
        <v>468600264</v>
      </c>
      <c r="F166" s="418">
        <v>247014534</v>
      </c>
      <c r="G166" s="418">
        <v>695053378</v>
      </c>
      <c r="H166" s="418">
        <v>72084462</v>
      </c>
      <c r="I166" s="418">
        <v>42074109</v>
      </c>
      <c r="J166" s="418">
        <v>60550070</v>
      </c>
      <c r="K166" s="418">
        <v>163124463</v>
      </c>
      <c r="L166" s="418">
        <v>108076158</v>
      </c>
      <c r="M166" s="418">
        <v>1511767578</v>
      </c>
      <c r="N166" s="418">
        <v>1482752638</v>
      </c>
    </row>
    <row r="167" spans="1:14" s="50" customFormat="1" ht="11.25" x14ac:dyDescent="0.2">
      <c r="A167" s="432">
        <v>39387</v>
      </c>
      <c r="B167" s="418">
        <v>1845941941</v>
      </c>
      <c r="C167" s="418">
        <v>1554939157</v>
      </c>
      <c r="D167" s="418">
        <v>1513026408</v>
      </c>
      <c r="E167" s="418">
        <v>480245924</v>
      </c>
      <c r="F167" s="418">
        <v>254147839</v>
      </c>
      <c r="G167" s="418">
        <v>706687612</v>
      </c>
      <c r="H167" s="418">
        <v>71945033</v>
      </c>
      <c r="I167" s="418">
        <v>41912749</v>
      </c>
      <c r="J167" s="418">
        <v>58998971</v>
      </c>
      <c r="K167" s="418">
        <v>120954246</v>
      </c>
      <c r="L167" s="418">
        <v>111049567</v>
      </c>
      <c r="M167" s="418">
        <v>1541857830</v>
      </c>
      <c r="N167" s="418">
        <v>1513026408</v>
      </c>
    </row>
    <row r="168" spans="1:14" s="50" customFormat="1" ht="11.25" x14ac:dyDescent="0.2">
      <c r="A168" s="417">
        <v>39417</v>
      </c>
      <c r="B168" s="418">
        <v>1922720957</v>
      </c>
      <c r="C168" s="418">
        <v>1572981727</v>
      </c>
      <c r="D168" s="418">
        <v>1534143507</v>
      </c>
      <c r="E168" s="418">
        <v>483349126</v>
      </c>
      <c r="F168" s="418">
        <v>255066553</v>
      </c>
      <c r="G168" s="418">
        <v>717847665</v>
      </c>
      <c r="H168" s="418">
        <v>77880163</v>
      </c>
      <c r="I168" s="418">
        <v>38838220</v>
      </c>
      <c r="J168" s="418">
        <v>69665305</v>
      </c>
      <c r="K168" s="418">
        <v>163931538</v>
      </c>
      <c r="L168" s="418">
        <v>116142387</v>
      </c>
      <c r="M168" s="418">
        <v>1562740842</v>
      </c>
      <c r="N168" s="418">
        <v>1534143507</v>
      </c>
    </row>
    <row r="169" spans="1:14" s="50" customFormat="1" ht="11.25" x14ac:dyDescent="0.2">
      <c r="A169" s="422">
        <v>39448</v>
      </c>
      <c r="B169" s="418">
        <v>1927668253</v>
      </c>
      <c r="C169" s="418">
        <v>1590953425</v>
      </c>
      <c r="D169" s="418">
        <v>1552242985</v>
      </c>
      <c r="E169" s="418">
        <v>484216170</v>
      </c>
      <c r="F169" s="418">
        <v>264047833</v>
      </c>
      <c r="G169" s="418">
        <v>730708688</v>
      </c>
      <c r="H169" s="418">
        <v>73270294</v>
      </c>
      <c r="I169" s="418">
        <v>38710440</v>
      </c>
      <c r="J169" s="418">
        <v>70730736</v>
      </c>
      <c r="K169" s="418">
        <v>160662807</v>
      </c>
      <c r="L169" s="418">
        <v>105321285</v>
      </c>
      <c r="M169" s="418">
        <v>1576965235</v>
      </c>
      <c r="N169" s="418">
        <v>1552242985</v>
      </c>
    </row>
    <row r="170" spans="1:14" s="50" customFormat="1" ht="11.25" x14ac:dyDescent="0.2">
      <c r="A170" s="423">
        <v>39479</v>
      </c>
      <c r="B170" s="418">
        <v>1932219030</v>
      </c>
      <c r="C170" s="418">
        <v>1609270689</v>
      </c>
      <c r="D170" s="418">
        <v>1570709191</v>
      </c>
      <c r="E170" s="418">
        <v>488023630</v>
      </c>
      <c r="F170" s="418">
        <v>267308267</v>
      </c>
      <c r="G170" s="418">
        <v>742699223</v>
      </c>
      <c r="H170" s="418">
        <v>72678071</v>
      </c>
      <c r="I170" s="418">
        <v>38561498</v>
      </c>
      <c r="J170" s="418">
        <v>72287865</v>
      </c>
      <c r="K170" s="418">
        <v>154466641</v>
      </c>
      <c r="L170" s="418">
        <v>96193835</v>
      </c>
      <c r="M170" s="418">
        <v>1594897696</v>
      </c>
      <c r="N170" s="418">
        <v>1570709191</v>
      </c>
    </row>
    <row r="171" spans="1:14" s="50" customFormat="1" ht="11.25" x14ac:dyDescent="0.2">
      <c r="A171" s="424">
        <v>39508</v>
      </c>
      <c r="B171" s="418">
        <v>1958458866.03</v>
      </c>
      <c r="C171" s="418">
        <v>1630522144.03</v>
      </c>
      <c r="D171" s="418">
        <v>1592084649.03</v>
      </c>
      <c r="E171" s="418">
        <v>493098795.19</v>
      </c>
      <c r="F171" s="418">
        <v>268042017</v>
      </c>
      <c r="G171" s="418">
        <v>756356704</v>
      </c>
      <c r="H171" s="418">
        <v>74587132.849999994</v>
      </c>
      <c r="I171" s="418">
        <v>38437495</v>
      </c>
      <c r="J171" s="418">
        <v>70147623</v>
      </c>
      <c r="K171" s="418">
        <v>170020878</v>
      </c>
      <c r="L171" s="418">
        <v>87768221</v>
      </c>
      <c r="M171" s="418">
        <v>1616132294.03</v>
      </c>
      <c r="N171" s="418">
        <v>1592084649.03</v>
      </c>
    </row>
    <row r="172" spans="1:14" s="50" customFormat="1" ht="11.25" x14ac:dyDescent="0.2">
      <c r="A172" s="425">
        <v>39539</v>
      </c>
      <c r="B172" s="418">
        <v>1971897570.8599999</v>
      </c>
      <c r="C172" s="418">
        <v>1658659457.8599999</v>
      </c>
      <c r="D172" s="418">
        <v>1620357137.8599999</v>
      </c>
      <c r="E172" s="418">
        <v>496211866.5</v>
      </c>
      <c r="F172" s="418">
        <v>272028891</v>
      </c>
      <c r="G172" s="418">
        <v>777121000</v>
      </c>
      <c r="H172" s="418">
        <v>74995380.359999999</v>
      </c>
      <c r="I172" s="418">
        <v>38302320</v>
      </c>
      <c r="J172" s="418">
        <v>68060938</v>
      </c>
      <c r="K172" s="418">
        <v>165236525</v>
      </c>
      <c r="L172" s="418">
        <v>79940650</v>
      </c>
      <c r="M172" s="418">
        <v>1644226415.8599999</v>
      </c>
      <c r="N172" s="418">
        <v>1620357137.8599999</v>
      </c>
    </row>
    <row r="173" spans="1:14" s="50" customFormat="1" ht="11.25" x14ac:dyDescent="0.2">
      <c r="A173" s="426">
        <v>39569</v>
      </c>
      <c r="B173" s="418">
        <v>2028793144.49</v>
      </c>
      <c r="C173" s="418">
        <v>1678047045.49</v>
      </c>
      <c r="D173" s="418">
        <v>1639900184.49</v>
      </c>
      <c r="E173" s="418">
        <v>498968026.30000001</v>
      </c>
      <c r="F173" s="418">
        <v>276689281</v>
      </c>
      <c r="G173" s="418">
        <v>786486719</v>
      </c>
      <c r="H173" s="418">
        <v>77756158.200000003</v>
      </c>
      <c r="I173" s="418">
        <v>38146861</v>
      </c>
      <c r="J173" s="418">
        <v>78734866</v>
      </c>
      <c r="K173" s="418">
        <v>179964316</v>
      </c>
      <c r="L173" s="418">
        <v>92046917</v>
      </c>
      <c r="M173" s="418">
        <v>1662069983.49</v>
      </c>
      <c r="N173" s="418">
        <v>1639900184.49</v>
      </c>
    </row>
    <row r="174" spans="1:14" s="50" customFormat="1" ht="11.25" x14ac:dyDescent="0.2">
      <c r="A174" s="427">
        <v>39600</v>
      </c>
      <c r="B174" s="418">
        <v>2068086042</v>
      </c>
      <c r="C174" s="418">
        <v>1693876738</v>
      </c>
      <c r="D174" s="418">
        <v>1655871302</v>
      </c>
      <c r="E174" s="418">
        <v>501689809.94</v>
      </c>
      <c r="F174" s="418">
        <v>280515891</v>
      </c>
      <c r="G174" s="418">
        <v>790994365</v>
      </c>
      <c r="H174" s="418">
        <v>82671236.060000002</v>
      </c>
      <c r="I174" s="418">
        <v>38005436</v>
      </c>
      <c r="J174" s="418">
        <v>80402694</v>
      </c>
      <c r="K174" s="418">
        <v>199246619</v>
      </c>
      <c r="L174" s="418">
        <v>94559991</v>
      </c>
      <c r="M174" s="418">
        <v>1678273729</v>
      </c>
      <c r="N174" s="418">
        <v>1655871302</v>
      </c>
    </row>
    <row r="175" spans="1:14" s="50" customFormat="1" ht="11.25" x14ac:dyDescent="0.2">
      <c r="A175" s="428">
        <v>39630</v>
      </c>
      <c r="B175" s="418">
        <v>2064450285.24</v>
      </c>
      <c r="C175" s="418">
        <v>1703951200.24</v>
      </c>
      <c r="D175" s="418">
        <v>1666138364.24</v>
      </c>
      <c r="E175" s="418">
        <v>499311451.14999998</v>
      </c>
      <c r="F175" s="418">
        <v>285421888</v>
      </c>
      <c r="G175" s="418">
        <v>795371466</v>
      </c>
      <c r="H175" s="418">
        <v>86033559.090000004</v>
      </c>
      <c r="I175" s="418">
        <v>37812836</v>
      </c>
      <c r="J175" s="418">
        <v>81040463</v>
      </c>
      <c r="K175" s="418">
        <v>197263810</v>
      </c>
      <c r="L175" s="418">
        <v>82194812</v>
      </c>
      <c r="M175" s="418">
        <v>1688074063.24</v>
      </c>
      <c r="N175" s="418">
        <v>1666138364.24</v>
      </c>
    </row>
    <row r="176" spans="1:14" s="50" customFormat="1" ht="11.25" x14ac:dyDescent="0.2">
      <c r="A176" s="429">
        <v>39661</v>
      </c>
      <c r="B176" s="418">
        <v>2058105075.1300001</v>
      </c>
      <c r="C176" s="418">
        <v>1723474575.1300001</v>
      </c>
      <c r="D176" s="418">
        <v>1685995324.1300001</v>
      </c>
      <c r="E176" s="418">
        <v>499492425</v>
      </c>
      <c r="F176" s="418">
        <v>285214756</v>
      </c>
      <c r="G176" s="418">
        <v>815133854</v>
      </c>
      <c r="H176" s="418">
        <v>86154289.129999995</v>
      </c>
      <c r="I176" s="418">
        <v>37479251</v>
      </c>
      <c r="J176" s="418">
        <v>82754602</v>
      </c>
      <c r="K176" s="418">
        <v>176433617</v>
      </c>
      <c r="L176" s="418">
        <v>75442281</v>
      </c>
      <c r="M176" s="418">
        <v>1707606873.1300001</v>
      </c>
      <c r="N176" s="418">
        <v>1685995324.1300001</v>
      </c>
    </row>
    <row r="177" spans="1:14" s="50" customFormat="1" ht="11.25" x14ac:dyDescent="0.2">
      <c r="A177" s="430">
        <v>39692</v>
      </c>
      <c r="B177" s="418">
        <v>2034993088.8299999</v>
      </c>
      <c r="C177" s="418">
        <v>1737157552.8299999</v>
      </c>
      <c r="D177" s="418">
        <v>1699779968.8299999</v>
      </c>
      <c r="E177" s="418">
        <v>498191684.75999999</v>
      </c>
      <c r="F177" s="418">
        <v>288802371</v>
      </c>
      <c r="G177" s="418">
        <v>825055506</v>
      </c>
      <c r="H177" s="418">
        <v>87730407.079999998</v>
      </c>
      <c r="I177" s="418">
        <v>37377584</v>
      </c>
      <c r="J177" s="418">
        <v>83729575</v>
      </c>
      <c r="K177" s="418">
        <v>147662775</v>
      </c>
      <c r="L177" s="418">
        <v>66443186</v>
      </c>
      <c r="M177" s="418">
        <v>1721231321.8299999</v>
      </c>
      <c r="N177" s="418">
        <v>1699779968.8299999</v>
      </c>
    </row>
    <row r="178" spans="1:14" s="50" customFormat="1" ht="11.25" x14ac:dyDescent="0.2">
      <c r="A178" s="431">
        <v>39722</v>
      </c>
      <c r="B178" s="418">
        <v>2082696910.8599999</v>
      </c>
      <c r="C178" s="418">
        <v>1794806760.8599999</v>
      </c>
      <c r="D178" s="418">
        <v>1757636677.8599999</v>
      </c>
      <c r="E178" s="418">
        <v>496058712.26999998</v>
      </c>
      <c r="F178" s="418">
        <v>294410648</v>
      </c>
      <c r="G178" s="418">
        <v>878909599</v>
      </c>
      <c r="H178" s="418">
        <v>88257718.590000004</v>
      </c>
      <c r="I178" s="418">
        <v>37170083</v>
      </c>
      <c r="J178" s="418">
        <v>86674550</v>
      </c>
      <c r="K178" s="418">
        <v>144704846</v>
      </c>
      <c r="L178" s="418">
        <v>56510754</v>
      </c>
      <c r="M178" s="418">
        <v>1778848573.8599999</v>
      </c>
      <c r="N178" s="418">
        <v>1757636677.8599999</v>
      </c>
    </row>
    <row r="179" spans="1:14" s="50" customFormat="1" ht="11.25" x14ac:dyDescent="0.2">
      <c r="A179" s="432">
        <v>39753</v>
      </c>
      <c r="B179" s="418">
        <v>2088965558.6700001</v>
      </c>
      <c r="C179" s="418">
        <v>1818441429.6700001</v>
      </c>
      <c r="D179" s="418">
        <v>1781338455.6700001</v>
      </c>
      <c r="E179" s="418">
        <v>495590251.69999999</v>
      </c>
      <c r="F179" s="418">
        <v>299018700</v>
      </c>
      <c r="G179" s="418">
        <v>900163565</v>
      </c>
      <c r="H179" s="418">
        <v>86565938.969999999</v>
      </c>
      <c r="I179" s="418">
        <v>37102974</v>
      </c>
      <c r="J179" s="418">
        <v>87909603</v>
      </c>
      <c r="K179" s="418">
        <v>129004554</v>
      </c>
      <c r="L179" s="418">
        <v>53609972</v>
      </c>
      <c r="M179" s="418">
        <v>1802447436.6700001</v>
      </c>
      <c r="N179" s="418">
        <v>1781338455.6700001</v>
      </c>
    </row>
    <row r="180" spans="1:14" s="50" customFormat="1" ht="11.25" x14ac:dyDescent="0.2">
      <c r="A180" s="417">
        <v>39783</v>
      </c>
      <c r="B180" s="418">
        <v>2143744836.49</v>
      </c>
      <c r="C180" s="418">
        <v>1794596163.49</v>
      </c>
      <c r="D180" s="418">
        <v>1757718508.49</v>
      </c>
      <c r="E180" s="418">
        <v>480060052.19999999</v>
      </c>
      <c r="F180" s="418">
        <v>296311305</v>
      </c>
      <c r="G180" s="418">
        <v>904332207</v>
      </c>
      <c r="H180" s="418">
        <v>77014944.290000007</v>
      </c>
      <c r="I180" s="418">
        <v>36877655</v>
      </c>
      <c r="J180" s="418">
        <v>95147168</v>
      </c>
      <c r="K180" s="418">
        <v>196349179</v>
      </c>
      <c r="L180" s="418">
        <v>57652326</v>
      </c>
      <c r="M180" s="418">
        <v>1778636608.49</v>
      </c>
      <c r="N180" s="418">
        <v>1757718508.49</v>
      </c>
    </row>
    <row r="181" spans="1:14" s="50" customFormat="1" ht="11.25" x14ac:dyDescent="0.2">
      <c r="A181" s="422">
        <v>39814</v>
      </c>
      <c r="B181" s="418">
        <v>2099437337.45</v>
      </c>
      <c r="C181" s="418">
        <v>1810385657.45</v>
      </c>
      <c r="D181" s="418">
        <v>1773572559.45</v>
      </c>
      <c r="E181" s="418">
        <v>472923175.80000001</v>
      </c>
      <c r="F181" s="418">
        <v>300412740</v>
      </c>
      <c r="G181" s="418">
        <v>927727304</v>
      </c>
      <c r="H181" s="418">
        <v>72509339.640000001</v>
      </c>
      <c r="I181" s="418">
        <v>36813098</v>
      </c>
      <c r="J181" s="418">
        <v>98643000</v>
      </c>
      <c r="K181" s="418">
        <v>143721793</v>
      </c>
      <c r="L181" s="418">
        <v>46686887</v>
      </c>
      <c r="M181" s="418">
        <v>1794233370.45</v>
      </c>
      <c r="N181" s="418">
        <v>1773572559.45</v>
      </c>
    </row>
    <row r="182" spans="1:14" s="50" customFormat="1" ht="11.25" x14ac:dyDescent="0.2">
      <c r="A182" s="423">
        <v>39845</v>
      </c>
      <c r="B182" s="418">
        <v>2098606034.54</v>
      </c>
      <c r="C182" s="418">
        <v>1810717705.54</v>
      </c>
      <c r="D182" s="418">
        <v>1773997767.54</v>
      </c>
      <c r="E182" s="418">
        <v>457013227.26999998</v>
      </c>
      <c r="F182" s="418">
        <v>302696491</v>
      </c>
      <c r="G182" s="418">
        <v>941833478</v>
      </c>
      <c r="H182" s="418">
        <v>72454571.269999996</v>
      </c>
      <c r="I182" s="418">
        <v>36719938</v>
      </c>
      <c r="J182" s="418">
        <v>98647216</v>
      </c>
      <c r="K182" s="418">
        <v>142338148</v>
      </c>
      <c r="L182" s="418">
        <v>46902965</v>
      </c>
      <c r="M182" s="418">
        <v>1794399283.54</v>
      </c>
      <c r="N182" s="418">
        <v>1773997767.54</v>
      </c>
    </row>
    <row r="183" spans="1:14" s="50" customFormat="1" ht="11.25" x14ac:dyDescent="0.2">
      <c r="A183" s="424">
        <v>39873</v>
      </c>
      <c r="B183" s="418">
        <v>2121694682.4300001</v>
      </c>
      <c r="C183" s="418">
        <v>1782258327.4300001</v>
      </c>
      <c r="D183" s="418">
        <v>1745704662.4300001</v>
      </c>
      <c r="E183" s="418">
        <v>449198142</v>
      </c>
      <c r="F183" s="418">
        <v>307113549</v>
      </c>
      <c r="G183" s="418">
        <v>919727160</v>
      </c>
      <c r="H183" s="418">
        <v>69665811.430000007</v>
      </c>
      <c r="I183" s="418">
        <v>36553665</v>
      </c>
      <c r="J183" s="418">
        <v>97170500</v>
      </c>
      <c r="K183" s="418">
        <v>190109095</v>
      </c>
      <c r="L183" s="418">
        <v>52156760</v>
      </c>
      <c r="M183" s="418">
        <v>1765763049.4300001</v>
      </c>
      <c r="N183" s="418">
        <v>1745704662.4300001</v>
      </c>
    </row>
    <row r="184" spans="1:14" s="50" customFormat="1" ht="11.25" x14ac:dyDescent="0.2">
      <c r="A184" s="425">
        <v>39904</v>
      </c>
      <c r="B184" s="418">
        <v>2120252398.1500001</v>
      </c>
      <c r="C184" s="418">
        <v>1775975234.1500001</v>
      </c>
      <c r="D184" s="418">
        <v>1739532806.1500001</v>
      </c>
      <c r="E184" s="418">
        <v>440681108.94999999</v>
      </c>
      <c r="F184" s="418">
        <v>308799463</v>
      </c>
      <c r="G184" s="418">
        <v>919474404</v>
      </c>
      <c r="H184" s="418">
        <v>70577830.200000003</v>
      </c>
      <c r="I184" s="418">
        <v>36442428</v>
      </c>
      <c r="J184" s="418">
        <v>97700713</v>
      </c>
      <c r="K184" s="418">
        <v>198326754</v>
      </c>
      <c r="L184" s="418">
        <v>48249697</v>
      </c>
      <c r="M184" s="418">
        <v>1759534527.1500001</v>
      </c>
      <c r="N184" s="418">
        <v>1739532806.1500001</v>
      </c>
    </row>
    <row r="185" spans="1:14" s="50" customFormat="1" ht="11.25" x14ac:dyDescent="0.2">
      <c r="A185" s="426">
        <v>39934</v>
      </c>
      <c r="B185" s="418">
        <v>2122673483.5899999</v>
      </c>
      <c r="C185" s="418">
        <v>1765991188.5899999</v>
      </c>
      <c r="D185" s="418">
        <v>1729675564.5899999</v>
      </c>
      <c r="E185" s="418">
        <v>433932428.22000003</v>
      </c>
      <c r="F185" s="418">
        <v>311811030</v>
      </c>
      <c r="G185" s="418">
        <v>913601412</v>
      </c>
      <c r="H185" s="418">
        <v>70330694.370000005</v>
      </c>
      <c r="I185" s="418">
        <v>36315624</v>
      </c>
      <c r="J185" s="418">
        <v>101798359</v>
      </c>
      <c r="K185" s="418">
        <v>210306767</v>
      </c>
      <c r="L185" s="418">
        <v>44577169</v>
      </c>
      <c r="M185" s="418">
        <v>1749428435.5899999</v>
      </c>
      <c r="N185" s="418">
        <v>1729675564.5899999</v>
      </c>
    </row>
    <row r="186" spans="1:14" s="50" customFormat="1" ht="11.25" x14ac:dyDescent="0.2">
      <c r="A186" s="427">
        <v>39965</v>
      </c>
      <c r="B186" s="418">
        <v>2137365311</v>
      </c>
      <c r="C186" s="418">
        <v>1756424272</v>
      </c>
      <c r="D186" s="418">
        <v>1720281494</v>
      </c>
      <c r="E186" s="418">
        <v>428620967</v>
      </c>
      <c r="F186" s="418">
        <v>314523272</v>
      </c>
      <c r="G186" s="418">
        <v>907950830</v>
      </c>
      <c r="H186" s="418">
        <v>69186425</v>
      </c>
      <c r="I186" s="418">
        <v>36142778</v>
      </c>
      <c r="J186" s="418">
        <v>104221179</v>
      </c>
      <c r="K186" s="418">
        <v>214798235</v>
      </c>
      <c r="L186" s="418">
        <v>61921625</v>
      </c>
      <c r="M186" s="418">
        <v>1739944120</v>
      </c>
      <c r="N186" s="418">
        <v>1720281494</v>
      </c>
    </row>
    <row r="187" spans="1:14" s="50" customFormat="1" ht="11.25" x14ac:dyDescent="0.2">
      <c r="A187" s="428">
        <v>39995</v>
      </c>
      <c r="B187" s="418">
        <v>2118648806</v>
      </c>
      <c r="C187" s="418">
        <v>1757205158</v>
      </c>
      <c r="D187" s="418">
        <v>1721168890</v>
      </c>
      <c r="E187" s="418">
        <v>422727932</v>
      </c>
      <c r="F187" s="418">
        <v>317359685</v>
      </c>
      <c r="G187" s="418">
        <v>912422766</v>
      </c>
      <c r="H187" s="418">
        <v>68658507</v>
      </c>
      <c r="I187" s="418">
        <v>36036268</v>
      </c>
      <c r="J187" s="418">
        <v>109285287</v>
      </c>
      <c r="K187" s="418">
        <v>201699819</v>
      </c>
      <c r="L187" s="418">
        <v>50458542</v>
      </c>
      <c r="M187" s="418">
        <v>1740342182</v>
      </c>
      <c r="N187" s="418">
        <v>1721168890</v>
      </c>
    </row>
    <row r="188" spans="1:14" s="50" customFormat="1" ht="11.25" x14ac:dyDescent="0.2">
      <c r="A188" s="429">
        <v>40026</v>
      </c>
      <c r="B188" s="418">
        <v>2104547172</v>
      </c>
      <c r="C188" s="418">
        <v>1729601676</v>
      </c>
      <c r="D188" s="418">
        <v>1693500430</v>
      </c>
      <c r="E188" s="418">
        <v>416777878</v>
      </c>
      <c r="F188" s="418">
        <v>312698159</v>
      </c>
      <c r="G188" s="418">
        <v>897087622</v>
      </c>
      <c r="H188" s="418">
        <v>66936771</v>
      </c>
      <c r="I188" s="418">
        <v>36101246</v>
      </c>
      <c r="J188" s="418">
        <v>114110623</v>
      </c>
      <c r="K188" s="418">
        <v>201644194</v>
      </c>
      <c r="L188" s="418">
        <v>59190679</v>
      </c>
      <c r="M188" s="418">
        <v>1712495035</v>
      </c>
      <c r="N188" s="418">
        <v>1693500430</v>
      </c>
    </row>
    <row r="189" spans="1:14" s="50" customFormat="1" ht="11.25" x14ac:dyDescent="0.2">
      <c r="A189" s="430">
        <v>40057</v>
      </c>
      <c r="B189" s="418">
        <v>2205028137</v>
      </c>
      <c r="C189" s="418">
        <v>1751628998</v>
      </c>
      <c r="D189" s="418">
        <v>1715456052</v>
      </c>
      <c r="E189" s="418">
        <v>409235451</v>
      </c>
      <c r="F189" s="418">
        <v>317160736</v>
      </c>
      <c r="G189" s="418">
        <v>922255013</v>
      </c>
      <c r="H189" s="418">
        <v>66804852</v>
      </c>
      <c r="I189" s="418">
        <v>36172946</v>
      </c>
      <c r="J189" s="418">
        <v>131476110</v>
      </c>
      <c r="K189" s="418">
        <v>262111699</v>
      </c>
      <c r="L189" s="418">
        <v>59811330</v>
      </c>
      <c r="M189" s="418">
        <v>1734332529</v>
      </c>
      <c r="N189" s="418">
        <v>1715456052</v>
      </c>
    </row>
    <row r="190" spans="1:14" s="50" customFormat="1" ht="11.25" x14ac:dyDescent="0.2">
      <c r="A190" s="431">
        <v>40087</v>
      </c>
      <c r="B190" s="418">
        <v>2206101971</v>
      </c>
      <c r="C190" s="418">
        <v>1745845968</v>
      </c>
      <c r="D190" s="418">
        <v>1709893877</v>
      </c>
      <c r="E190" s="418">
        <v>406724617</v>
      </c>
      <c r="F190" s="418">
        <v>320423800</v>
      </c>
      <c r="G190" s="418">
        <v>916092228</v>
      </c>
      <c r="H190" s="418">
        <v>66653232</v>
      </c>
      <c r="I190" s="418">
        <v>35952091</v>
      </c>
      <c r="J190" s="418">
        <v>152873238</v>
      </c>
      <c r="K190" s="418">
        <v>259554469</v>
      </c>
      <c r="L190" s="418">
        <v>47828296</v>
      </c>
      <c r="M190" s="418">
        <v>1728601148</v>
      </c>
      <c r="N190" s="418">
        <v>1709893877</v>
      </c>
    </row>
    <row r="191" spans="1:14" s="50" customFormat="1" ht="11.25" x14ac:dyDescent="0.2">
      <c r="A191" s="432">
        <v>40118</v>
      </c>
      <c r="B191" s="418">
        <v>2280899283</v>
      </c>
      <c r="C191" s="418">
        <v>1774750761</v>
      </c>
      <c r="D191" s="418">
        <v>1738711005</v>
      </c>
      <c r="E191" s="418">
        <v>406490696</v>
      </c>
      <c r="F191" s="418">
        <v>337561433</v>
      </c>
      <c r="G191" s="418">
        <v>927990522</v>
      </c>
      <c r="H191" s="418">
        <v>66668354</v>
      </c>
      <c r="I191" s="418">
        <v>36039756</v>
      </c>
      <c r="J191" s="418">
        <v>164748304</v>
      </c>
      <c r="K191" s="418">
        <v>289254781</v>
      </c>
      <c r="L191" s="418">
        <v>52145437</v>
      </c>
      <c r="M191" s="418">
        <v>1741857530</v>
      </c>
      <c r="N191" s="418">
        <v>1738711005</v>
      </c>
    </row>
    <row r="192" spans="1:14" s="50" customFormat="1" ht="11.25" x14ac:dyDescent="0.2">
      <c r="A192" s="417">
        <v>40148</v>
      </c>
      <c r="B192" s="418">
        <v>2438643806</v>
      </c>
      <c r="C192" s="418">
        <v>1794379526</v>
      </c>
      <c r="D192" s="418">
        <v>1758253001</v>
      </c>
      <c r="E192" s="418">
        <v>398131578</v>
      </c>
      <c r="F192" s="418">
        <v>342975879</v>
      </c>
      <c r="G192" s="418">
        <v>942809612</v>
      </c>
      <c r="H192" s="418">
        <v>74335932</v>
      </c>
      <c r="I192" s="418">
        <v>36126525</v>
      </c>
      <c r="J192" s="418">
        <v>173993224</v>
      </c>
      <c r="K192" s="418">
        <v>434437411</v>
      </c>
      <c r="L192" s="418">
        <v>35833645</v>
      </c>
      <c r="M192" s="418">
        <v>1761124002</v>
      </c>
      <c r="N192" s="418">
        <v>1758253001</v>
      </c>
    </row>
    <row r="193" spans="1:14" s="50" customFormat="1" ht="11.25" x14ac:dyDescent="0.2">
      <c r="A193" s="422">
        <v>40179</v>
      </c>
      <c r="B193" s="418">
        <v>2355973313</v>
      </c>
      <c r="C193" s="418">
        <v>1778119700</v>
      </c>
      <c r="D193" s="418">
        <v>1741889998</v>
      </c>
      <c r="E193" s="418">
        <v>393581356</v>
      </c>
      <c r="F193" s="418">
        <v>347513453</v>
      </c>
      <c r="G193" s="418">
        <v>929400700</v>
      </c>
      <c r="H193" s="418">
        <v>71394489</v>
      </c>
      <c r="I193" s="418">
        <v>36229702</v>
      </c>
      <c r="J193" s="418">
        <v>182838349</v>
      </c>
      <c r="K193" s="418">
        <v>360407848</v>
      </c>
      <c r="L193" s="418">
        <v>34607416</v>
      </c>
      <c r="M193" s="418">
        <v>1744767319</v>
      </c>
      <c r="N193" s="418">
        <v>1741889998</v>
      </c>
    </row>
    <row r="194" spans="1:14" s="50" customFormat="1" ht="11.25" x14ac:dyDescent="0.2">
      <c r="A194" s="423">
        <v>40210</v>
      </c>
      <c r="B194" s="418">
        <v>2395077204</v>
      </c>
      <c r="C194" s="418">
        <v>1778711399</v>
      </c>
      <c r="D194" s="418">
        <v>1742383377</v>
      </c>
      <c r="E194" s="418">
        <v>390375730</v>
      </c>
      <c r="F194" s="418">
        <v>349943794</v>
      </c>
      <c r="G194" s="418">
        <v>931743990</v>
      </c>
      <c r="H194" s="418">
        <v>70319863</v>
      </c>
      <c r="I194" s="418">
        <v>36328022</v>
      </c>
      <c r="J194" s="418">
        <v>182220099</v>
      </c>
      <c r="K194" s="418">
        <v>391576296</v>
      </c>
      <c r="L194" s="418">
        <v>42569410</v>
      </c>
      <c r="M194" s="418">
        <v>1745259205</v>
      </c>
      <c r="N194" s="418">
        <v>1742383377</v>
      </c>
    </row>
    <row r="195" spans="1:14" s="50" customFormat="1" ht="11.25" x14ac:dyDescent="0.2">
      <c r="A195" s="424">
        <v>40238</v>
      </c>
      <c r="B195" s="418">
        <v>2419888618</v>
      </c>
      <c r="C195" s="418">
        <v>1775299770</v>
      </c>
      <c r="D195" s="418">
        <v>1738868989</v>
      </c>
      <c r="E195" s="418">
        <v>386412694</v>
      </c>
      <c r="F195" s="418">
        <v>351736668</v>
      </c>
      <c r="G195" s="418">
        <v>929758618</v>
      </c>
      <c r="H195" s="418">
        <v>70961009</v>
      </c>
      <c r="I195" s="418">
        <v>36430781</v>
      </c>
      <c r="J195" s="418">
        <v>189059113</v>
      </c>
      <c r="K195" s="418">
        <v>409217907</v>
      </c>
      <c r="L195" s="418">
        <v>46311828</v>
      </c>
      <c r="M195" s="418">
        <v>1741738430</v>
      </c>
      <c r="N195" s="418">
        <v>1738868989</v>
      </c>
    </row>
    <row r="196" spans="1:14" s="50" customFormat="1" ht="11.25" x14ac:dyDescent="0.2">
      <c r="A196" s="425">
        <v>40269</v>
      </c>
      <c r="B196" s="418">
        <v>2414622103</v>
      </c>
      <c r="C196" s="418">
        <v>1776359514</v>
      </c>
      <c r="D196" s="418">
        <v>1739830133</v>
      </c>
      <c r="E196" s="418">
        <v>387171866</v>
      </c>
      <c r="F196" s="418">
        <v>354082517</v>
      </c>
      <c r="G196" s="418">
        <v>928021084</v>
      </c>
      <c r="H196" s="418">
        <v>70554666</v>
      </c>
      <c r="I196" s="418">
        <v>36529381</v>
      </c>
      <c r="J196" s="418">
        <v>187541700</v>
      </c>
      <c r="K196" s="418">
        <v>401092617</v>
      </c>
      <c r="L196" s="418">
        <v>49628272</v>
      </c>
      <c r="M196" s="418">
        <v>1742685471</v>
      </c>
      <c r="N196" s="418">
        <v>1739830133</v>
      </c>
    </row>
    <row r="197" spans="1:14" s="50" customFormat="1" ht="11.25" x14ac:dyDescent="0.2">
      <c r="A197" s="426">
        <v>40299</v>
      </c>
      <c r="B197" s="418">
        <v>2413880702</v>
      </c>
      <c r="C197" s="418">
        <v>1790460111</v>
      </c>
      <c r="D197" s="418">
        <v>1753832806</v>
      </c>
      <c r="E197" s="418">
        <v>387592426</v>
      </c>
      <c r="F197" s="418">
        <v>356592316</v>
      </c>
      <c r="G197" s="418">
        <v>938613874</v>
      </c>
      <c r="H197" s="418">
        <v>71034190</v>
      </c>
      <c r="I197" s="418">
        <v>36627305</v>
      </c>
      <c r="J197" s="418">
        <v>194568520</v>
      </c>
      <c r="K197" s="418">
        <v>383006186</v>
      </c>
      <c r="L197" s="418">
        <v>45845885</v>
      </c>
      <c r="M197" s="418">
        <v>1756650987</v>
      </c>
      <c r="N197" s="418">
        <v>1753832806</v>
      </c>
    </row>
    <row r="198" spans="1:14" s="50" customFormat="1" ht="11.25" x14ac:dyDescent="0.2">
      <c r="A198" s="427">
        <v>40330</v>
      </c>
      <c r="B198" s="418">
        <v>2553286837</v>
      </c>
      <c r="C198" s="418">
        <v>1805405024</v>
      </c>
      <c r="D198" s="418">
        <v>1768672047</v>
      </c>
      <c r="E198" s="418">
        <v>392216642</v>
      </c>
      <c r="F198" s="418">
        <v>358843204</v>
      </c>
      <c r="G198" s="418">
        <v>944806886</v>
      </c>
      <c r="H198" s="418">
        <v>72805315</v>
      </c>
      <c r="I198" s="418">
        <v>36732977</v>
      </c>
      <c r="J198" s="418">
        <v>196921906</v>
      </c>
      <c r="K198" s="418">
        <v>502865200</v>
      </c>
      <c r="L198" s="418">
        <v>48094707</v>
      </c>
      <c r="M198" s="418">
        <v>1771460645</v>
      </c>
      <c r="N198" s="418">
        <v>1768672047</v>
      </c>
    </row>
    <row r="199" spans="1:14" s="50" customFormat="1" ht="11.25" x14ac:dyDescent="0.2">
      <c r="A199" s="428">
        <v>40360</v>
      </c>
      <c r="B199" s="418">
        <v>2553214511</v>
      </c>
      <c r="C199" s="418">
        <v>1804751962</v>
      </c>
      <c r="D199" s="418">
        <v>1767906893</v>
      </c>
      <c r="E199" s="418">
        <v>393197582</v>
      </c>
      <c r="F199" s="418">
        <v>362425762</v>
      </c>
      <c r="G199" s="418">
        <v>940200512</v>
      </c>
      <c r="H199" s="418">
        <v>72083037</v>
      </c>
      <c r="I199" s="418">
        <v>36845069</v>
      </c>
      <c r="J199" s="418">
        <v>204721131</v>
      </c>
      <c r="K199" s="418">
        <v>494257520</v>
      </c>
      <c r="L199" s="418">
        <v>49483898</v>
      </c>
      <c r="M199" s="418">
        <v>1770684566</v>
      </c>
      <c r="N199" s="418">
        <v>1767906893</v>
      </c>
    </row>
    <row r="200" spans="1:14" s="50" customFormat="1" ht="11.25" x14ac:dyDescent="0.2">
      <c r="A200" s="429">
        <v>40391</v>
      </c>
      <c r="B200" s="418">
        <v>2553719039</v>
      </c>
      <c r="C200" s="418">
        <v>1827962818</v>
      </c>
      <c r="D200" s="418">
        <v>1791020788</v>
      </c>
      <c r="E200" s="418">
        <v>397671972</v>
      </c>
      <c r="F200" s="418">
        <v>364002743</v>
      </c>
      <c r="G200" s="418">
        <v>956813854</v>
      </c>
      <c r="H200" s="418">
        <v>72532219</v>
      </c>
      <c r="I200" s="418">
        <v>36942030</v>
      </c>
      <c r="J200" s="418">
        <v>202559026</v>
      </c>
      <c r="K200" s="418">
        <v>471660202</v>
      </c>
      <c r="L200" s="418">
        <v>51536993</v>
      </c>
      <c r="M200" s="418">
        <v>1793769580</v>
      </c>
      <c r="N200" s="418">
        <v>1791020788</v>
      </c>
    </row>
    <row r="201" spans="1:14" s="50" customFormat="1" ht="11.25" x14ac:dyDescent="0.2">
      <c r="A201" s="430">
        <v>40422</v>
      </c>
      <c r="B201" s="418">
        <v>2629399337</v>
      </c>
      <c r="C201" s="418">
        <v>1863195108</v>
      </c>
      <c r="D201" s="418">
        <v>1826217508</v>
      </c>
      <c r="E201" s="418">
        <v>400058258</v>
      </c>
      <c r="F201" s="418">
        <v>366147720</v>
      </c>
      <c r="G201" s="418">
        <v>985731535</v>
      </c>
      <c r="H201" s="418">
        <v>74279995</v>
      </c>
      <c r="I201" s="418">
        <v>36977600</v>
      </c>
      <c r="J201" s="418">
        <v>204188588</v>
      </c>
      <c r="K201" s="418">
        <v>485544138</v>
      </c>
      <c r="L201" s="418">
        <v>76471503</v>
      </c>
      <c r="M201" s="418">
        <v>1828920166</v>
      </c>
      <c r="N201" s="418">
        <v>1826217508</v>
      </c>
    </row>
    <row r="202" spans="1:14" s="50" customFormat="1" ht="11.25" x14ac:dyDescent="0.2">
      <c r="A202" s="431">
        <v>40452</v>
      </c>
      <c r="B202" s="418">
        <v>2642838889</v>
      </c>
      <c r="C202" s="418">
        <v>1887465049</v>
      </c>
      <c r="D202" s="418">
        <v>1850327755</v>
      </c>
      <c r="E202" s="418">
        <v>404953113</v>
      </c>
      <c r="F202" s="418">
        <v>368699315</v>
      </c>
      <c r="G202" s="418">
        <v>1005768316</v>
      </c>
      <c r="H202" s="418">
        <v>70907011</v>
      </c>
      <c r="I202" s="418">
        <v>37137294</v>
      </c>
      <c r="J202" s="418">
        <v>201120650</v>
      </c>
      <c r="K202" s="418">
        <v>475983769</v>
      </c>
      <c r="L202" s="418">
        <v>78269421</v>
      </c>
      <c r="M202" s="418">
        <v>1852986277</v>
      </c>
      <c r="N202" s="418">
        <v>1850327755</v>
      </c>
    </row>
    <row r="203" spans="1:14" s="50" customFormat="1" ht="11.25" x14ac:dyDescent="0.2">
      <c r="A203" s="432">
        <v>40483</v>
      </c>
      <c r="B203" s="418">
        <v>2714994263</v>
      </c>
      <c r="C203" s="418">
        <v>1909680816</v>
      </c>
      <c r="D203" s="418">
        <v>1872453775</v>
      </c>
      <c r="E203" s="418">
        <v>413031458</v>
      </c>
      <c r="F203" s="418">
        <v>375090449</v>
      </c>
      <c r="G203" s="418">
        <v>1015138945</v>
      </c>
      <c r="H203" s="418">
        <v>69192923</v>
      </c>
      <c r="I203" s="418">
        <v>37227041</v>
      </c>
      <c r="J203" s="418">
        <v>205267415</v>
      </c>
      <c r="K203" s="418">
        <v>522300386</v>
      </c>
      <c r="L203" s="418">
        <v>77745646</v>
      </c>
      <c r="M203" s="418">
        <v>1874694978</v>
      </c>
      <c r="N203" s="418">
        <v>1872453775</v>
      </c>
    </row>
    <row r="204" spans="1:14" s="50" customFormat="1" ht="11.25" x14ac:dyDescent="0.2">
      <c r="A204" s="417">
        <v>40513</v>
      </c>
      <c r="B204" s="418">
        <v>2807461402</v>
      </c>
      <c r="C204" s="418">
        <v>1921851037</v>
      </c>
      <c r="D204" s="418">
        <v>1884956464</v>
      </c>
      <c r="E204" s="418">
        <v>414349985</v>
      </c>
      <c r="F204" s="418">
        <v>375621620</v>
      </c>
      <c r="G204" s="418">
        <v>1024395464</v>
      </c>
      <c r="H204" s="418">
        <v>70589395</v>
      </c>
      <c r="I204" s="418">
        <v>36894573</v>
      </c>
      <c r="J204" s="418">
        <v>218997808</v>
      </c>
      <c r="K204" s="418">
        <v>561087243</v>
      </c>
      <c r="L204" s="418">
        <v>105525314</v>
      </c>
      <c r="M204" s="418">
        <v>1890921034</v>
      </c>
      <c r="N204" s="418">
        <v>1884956464</v>
      </c>
    </row>
    <row r="205" spans="1:14" s="50" customFormat="1" ht="11.25" x14ac:dyDescent="0.2">
      <c r="A205" s="422">
        <v>40544</v>
      </c>
      <c r="B205" s="418">
        <v>2676434161</v>
      </c>
      <c r="C205" s="418">
        <v>1915763644</v>
      </c>
      <c r="D205" s="418">
        <v>1879256948</v>
      </c>
      <c r="E205" s="418">
        <v>416459641</v>
      </c>
      <c r="F205" s="418">
        <v>371970286</v>
      </c>
      <c r="G205" s="418">
        <v>1024375690</v>
      </c>
      <c r="H205" s="418">
        <v>66451331</v>
      </c>
      <c r="I205" s="418">
        <v>36506696</v>
      </c>
      <c r="J205" s="418">
        <v>217572666</v>
      </c>
      <c r="K205" s="418">
        <v>455230211</v>
      </c>
      <c r="L205" s="418">
        <v>87867640</v>
      </c>
      <c r="M205" s="418">
        <v>1883796739</v>
      </c>
      <c r="N205" s="418">
        <v>1879256948</v>
      </c>
    </row>
    <row r="206" spans="1:14" s="50" customFormat="1" ht="11.25" x14ac:dyDescent="0.2">
      <c r="A206" s="423">
        <v>40575</v>
      </c>
      <c r="B206" s="418">
        <v>2673817968</v>
      </c>
      <c r="C206" s="418">
        <v>1933038300</v>
      </c>
      <c r="D206" s="418">
        <v>1896406145</v>
      </c>
      <c r="E206" s="418">
        <v>419895507</v>
      </c>
      <c r="F206" s="418">
        <v>373639331</v>
      </c>
      <c r="G206" s="418">
        <v>1039271631</v>
      </c>
      <c r="H206" s="418">
        <v>63599676</v>
      </c>
      <c r="I206" s="418">
        <v>36632155</v>
      </c>
      <c r="J206" s="418">
        <v>221087611</v>
      </c>
      <c r="K206" s="418">
        <v>442359349</v>
      </c>
      <c r="L206" s="418">
        <v>77332708</v>
      </c>
      <c r="M206" s="418">
        <v>1900957921</v>
      </c>
      <c r="N206" s="418">
        <v>1896406145</v>
      </c>
    </row>
    <row r="207" spans="1:14" s="50" customFormat="1" ht="11.25" x14ac:dyDescent="0.2">
      <c r="A207" s="424">
        <v>40603</v>
      </c>
      <c r="B207" s="418">
        <v>2776021479</v>
      </c>
      <c r="C207" s="418">
        <v>1969938470</v>
      </c>
      <c r="D207" s="418">
        <v>1933183017</v>
      </c>
      <c r="E207" s="418">
        <v>425833941</v>
      </c>
      <c r="F207" s="418">
        <v>377712030</v>
      </c>
      <c r="G207" s="418">
        <v>1064201459</v>
      </c>
      <c r="H207" s="418">
        <v>65435587</v>
      </c>
      <c r="I207" s="418">
        <v>36755453</v>
      </c>
      <c r="J207" s="418">
        <v>220303492</v>
      </c>
      <c r="K207" s="418">
        <v>471572594</v>
      </c>
      <c r="L207" s="418">
        <v>114206923</v>
      </c>
      <c r="M207" s="418">
        <v>1937753337</v>
      </c>
      <c r="N207" s="418">
        <v>1933183017</v>
      </c>
    </row>
    <row r="208" spans="1:14" s="50" customFormat="1" ht="11.25" x14ac:dyDescent="0.2">
      <c r="A208" s="425">
        <v>40634</v>
      </c>
      <c r="B208" s="418">
        <v>2841729155</v>
      </c>
      <c r="C208" s="418">
        <v>1996850612</v>
      </c>
      <c r="D208" s="418">
        <v>1959964611</v>
      </c>
      <c r="E208" s="418">
        <v>435576864</v>
      </c>
      <c r="F208" s="418">
        <v>380356005</v>
      </c>
      <c r="G208" s="418">
        <v>1056377220</v>
      </c>
      <c r="H208" s="418">
        <v>87654522</v>
      </c>
      <c r="I208" s="418">
        <v>36886001</v>
      </c>
      <c r="J208" s="418">
        <v>217769022</v>
      </c>
      <c r="K208" s="418">
        <v>542402764</v>
      </c>
      <c r="L208" s="418">
        <v>84706757</v>
      </c>
      <c r="M208" s="418">
        <v>1964537441</v>
      </c>
      <c r="N208" s="418">
        <v>1959964611</v>
      </c>
    </row>
    <row r="209" spans="1:14" s="50" customFormat="1" ht="11.25" x14ac:dyDescent="0.2">
      <c r="A209" s="426">
        <v>40664</v>
      </c>
      <c r="B209" s="418">
        <v>2852614046</v>
      </c>
      <c r="C209" s="418">
        <v>2001219090</v>
      </c>
      <c r="D209" s="418">
        <v>1964201690</v>
      </c>
      <c r="E209" s="418">
        <v>442965997</v>
      </c>
      <c r="F209" s="418">
        <v>382770258</v>
      </c>
      <c r="G209" s="418">
        <v>1054472410</v>
      </c>
      <c r="H209" s="418">
        <v>83993025</v>
      </c>
      <c r="I209" s="418">
        <v>37017400</v>
      </c>
      <c r="J209" s="418">
        <v>217408044</v>
      </c>
      <c r="K209" s="418">
        <v>549343139</v>
      </c>
      <c r="L209" s="418">
        <v>84643773</v>
      </c>
      <c r="M209" s="418">
        <v>1968764003</v>
      </c>
      <c r="N209" s="418">
        <v>1964201690</v>
      </c>
    </row>
    <row r="210" spans="1:14" s="50" customFormat="1" ht="11.25" x14ac:dyDescent="0.2">
      <c r="A210" s="427">
        <v>40695</v>
      </c>
      <c r="B210" s="418">
        <v>2877434930</v>
      </c>
      <c r="C210" s="418">
        <v>2024674914</v>
      </c>
      <c r="D210" s="418">
        <v>1987526457</v>
      </c>
      <c r="E210" s="418">
        <v>452285071</v>
      </c>
      <c r="F210" s="418">
        <v>385972847</v>
      </c>
      <c r="G210" s="418">
        <v>1064119344</v>
      </c>
      <c r="H210" s="418">
        <v>85149195</v>
      </c>
      <c r="I210" s="418">
        <v>37148457</v>
      </c>
      <c r="J210" s="418">
        <v>209990169</v>
      </c>
      <c r="K210" s="418">
        <v>546842663</v>
      </c>
      <c r="L210" s="418">
        <v>95927184</v>
      </c>
      <c r="M210" s="418">
        <v>1992057111</v>
      </c>
      <c r="N210" s="418">
        <v>1987526457</v>
      </c>
    </row>
    <row r="211" spans="1:14" s="50" customFormat="1" ht="11.25" x14ac:dyDescent="0.2">
      <c r="A211" s="428">
        <v>40725</v>
      </c>
      <c r="B211" s="418">
        <v>2900602270</v>
      </c>
      <c r="C211" s="418">
        <v>2050416789</v>
      </c>
      <c r="D211" s="418">
        <v>2013133275</v>
      </c>
      <c r="E211" s="418">
        <v>461169557</v>
      </c>
      <c r="F211" s="418">
        <v>388615334</v>
      </c>
      <c r="G211" s="418">
        <v>1079175464</v>
      </c>
      <c r="H211" s="418">
        <v>84172920</v>
      </c>
      <c r="I211" s="418">
        <v>37283514</v>
      </c>
      <c r="J211" s="418">
        <v>209173173</v>
      </c>
      <c r="K211" s="418">
        <v>548211734</v>
      </c>
      <c r="L211" s="418">
        <v>92800574</v>
      </c>
      <c r="M211" s="418">
        <v>2017681595</v>
      </c>
      <c r="N211" s="418">
        <v>2013133275</v>
      </c>
    </row>
    <row r="212" spans="1:14" s="50" customFormat="1" ht="11.25" x14ac:dyDescent="0.2">
      <c r="A212" s="429">
        <v>40756</v>
      </c>
      <c r="B212" s="418">
        <v>2962703465</v>
      </c>
      <c r="C212" s="418">
        <v>2075041939</v>
      </c>
      <c r="D212" s="418">
        <v>2037629923</v>
      </c>
      <c r="E212" s="418">
        <v>471159105</v>
      </c>
      <c r="F212" s="418">
        <v>391448953</v>
      </c>
      <c r="G212" s="418">
        <v>1092425292</v>
      </c>
      <c r="H212" s="418">
        <v>82596573</v>
      </c>
      <c r="I212" s="418">
        <v>37412016</v>
      </c>
      <c r="J212" s="418">
        <v>214547337</v>
      </c>
      <c r="K212" s="418">
        <v>584197043</v>
      </c>
      <c r="L212" s="418">
        <v>88917146</v>
      </c>
      <c r="M212" s="418">
        <v>2042198765</v>
      </c>
      <c r="N212" s="418">
        <v>2037629923</v>
      </c>
    </row>
    <row r="213" spans="1:14" s="50" customFormat="1" ht="11.25" x14ac:dyDescent="0.2">
      <c r="A213" s="430">
        <v>40787</v>
      </c>
      <c r="B213" s="418">
        <v>3059190323</v>
      </c>
      <c r="C213" s="418">
        <v>2133060718</v>
      </c>
      <c r="D213" s="418">
        <v>2095522473</v>
      </c>
      <c r="E213" s="418">
        <v>482327115</v>
      </c>
      <c r="F213" s="418">
        <v>395261526</v>
      </c>
      <c r="G213" s="418">
        <v>1137025214</v>
      </c>
      <c r="H213" s="418">
        <v>80908618</v>
      </c>
      <c r="I213" s="418">
        <v>37538245</v>
      </c>
      <c r="J213" s="418">
        <v>213800679</v>
      </c>
      <c r="K213" s="418">
        <v>600847144</v>
      </c>
      <c r="L213" s="418">
        <v>111481782</v>
      </c>
      <c r="M213" s="418">
        <v>2100098391</v>
      </c>
      <c r="N213" s="418">
        <v>2095522473</v>
      </c>
    </row>
    <row r="214" spans="1:14" s="50" customFormat="1" ht="11.25" x14ac:dyDescent="0.2">
      <c r="A214" s="431">
        <v>40817</v>
      </c>
      <c r="B214" s="418">
        <v>3058876866</v>
      </c>
      <c r="C214" s="418">
        <v>2128408643</v>
      </c>
      <c r="D214" s="418">
        <v>2090759010</v>
      </c>
      <c r="E214" s="418">
        <v>491427713</v>
      </c>
      <c r="F214" s="418">
        <v>399117183</v>
      </c>
      <c r="G214" s="418">
        <v>1119461502</v>
      </c>
      <c r="H214" s="418">
        <v>80752612</v>
      </c>
      <c r="I214" s="418">
        <v>37649633</v>
      </c>
      <c r="J214" s="418">
        <v>215353790</v>
      </c>
      <c r="K214" s="418">
        <v>635272834</v>
      </c>
      <c r="L214" s="418">
        <v>79841599</v>
      </c>
      <c r="M214" s="418">
        <v>2095358983</v>
      </c>
      <c r="N214" s="418">
        <v>2090759010</v>
      </c>
    </row>
    <row r="215" spans="1:14" s="50" customFormat="1" ht="11.25" x14ac:dyDescent="0.2">
      <c r="A215" s="432">
        <v>40848</v>
      </c>
      <c r="B215" s="418">
        <v>3080029927</v>
      </c>
      <c r="C215" s="418">
        <v>2176542420</v>
      </c>
      <c r="D215" s="418">
        <v>2138756207</v>
      </c>
      <c r="E215" s="418">
        <v>509559244</v>
      </c>
      <c r="F215" s="418">
        <v>404047520</v>
      </c>
      <c r="G215" s="418">
        <v>1143350396</v>
      </c>
      <c r="H215" s="418">
        <v>81799047</v>
      </c>
      <c r="I215" s="418">
        <v>37786213</v>
      </c>
      <c r="J215" s="418">
        <v>218725560</v>
      </c>
      <c r="K215" s="418">
        <v>586551719</v>
      </c>
      <c r="L215" s="418">
        <v>98210228</v>
      </c>
      <c r="M215" s="418">
        <v>2143382242</v>
      </c>
      <c r="N215" s="418">
        <v>2138756207</v>
      </c>
    </row>
    <row r="216" spans="1:14" s="50" customFormat="1" ht="11.25" x14ac:dyDescent="0.2">
      <c r="A216" s="417">
        <v>40878</v>
      </c>
      <c r="B216" s="418">
        <v>3145123140</v>
      </c>
      <c r="C216" s="418">
        <v>2222349552</v>
      </c>
      <c r="D216" s="418">
        <v>2184426490</v>
      </c>
      <c r="E216" s="418">
        <v>513851423</v>
      </c>
      <c r="F216" s="418">
        <v>406387591</v>
      </c>
      <c r="G216" s="418">
        <v>1177222265</v>
      </c>
      <c r="H216" s="418">
        <v>86965211</v>
      </c>
      <c r="I216" s="418">
        <v>37923062</v>
      </c>
      <c r="J216" s="418">
        <v>223575350</v>
      </c>
      <c r="K216" s="418">
        <v>582866265</v>
      </c>
      <c r="L216" s="418">
        <v>116331973</v>
      </c>
      <c r="M216" s="418">
        <v>2189098816</v>
      </c>
      <c r="N216" s="418">
        <v>2184426490</v>
      </c>
    </row>
    <row r="217" spans="1:14" s="50" customFormat="1" ht="11.25" x14ac:dyDescent="0.2">
      <c r="A217" s="422">
        <v>40909</v>
      </c>
      <c r="B217" s="418">
        <v>3107753143</v>
      </c>
      <c r="C217" s="418">
        <v>2200654637</v>
      </c>
      <c r="D217" s="418">
        <v>2162594567</v>
      </c>
      <c r="E217" s="418">
        <v>516405375</v>
      </c>
      <c r="F217" s="418">
        <v>411151748</v>
      </c>
      <c r="G217" s="418">
        <v>1151938459</v>
      </c>
      <c r="H217" s="418">
        <v>83098985</v>
      </c>
      <c r="I217" s="418">
        <v>38060070</v>
      </c>
      <c r="J217" s="418">
        <v>228079602</v>
      </c>
      <c r="K217" s="418">
        <v>597985139</v>
      </c>
      <c r="L217" s="418">
        <v>81033765</v>
      </c>
      <c r="M217" s="418">
        <v>2167317818</v>
      </c>
      <c r="N217" s="418">
        <v>2162594567</v>
      </c>
    </row>
    <row r="218" spans="1:14" s="50" customFormat="1" ht="11.25" x14ac:dyDescent="0.2">
      <c r="A218" s="423">
        <v>40940</v>
      </c>
      <c r="B218" s="418">
        <v>3073986585</v>
      </c>
      <c r="C218" s="418">
        <v>2199004870</v>
      </c>
      <c r="D218" s="418">
        <v>2160809429</v>
      </c>
      <c r="E218" s="418">
        <v>521824337</v>
      </c>
      <c r="F218" s="418">
        <v>413542461</v>
      </c>
      <c r="G218" s="418">
        <v>1141983774</v>
      </c>
      <c r="H218" s="418">
        <v>83458857</v>
      </c>
      <c r="I218" s="418">
        <v>38195441</v>
      </c>
      <c r="J218" s="418">
        <v>223948428</v>
      </c>
      <c r="K218" s="418">
        <v>568219268</v>
      </c>
      <c r="L218" s="418">
        <v>82814019</v>
      </c>
      <c r="M218" s="418">
        <v>2165563190</v>
      </c>
      <c r="N218" s="418">
        <v>2160809429</v>
      </c>
    </row>
    <row r="219" spans="1:14" s="50" customFormat="1" ht="11.25" x14ac:dyDescent="0.2">
      <c r="A219" s="424">
        <v>40969</v>
      </c>
      <c r="B219" s="418">
        <v>3130775532</v>
      </c>
      <c r="C219" s="418">
        <v>2241982466</v>
      </c>
      <c r="D219" s="418">
        <v>2203649659</v>
      </c>
      <c r="E219" s="418">
        <v>530217355</v>
      </c>
      <c r="F219" s="418">
        <v>418764159</v>
      </c>
      <c r="G219" s="418">
        <v>1166641103</v>
      </c>
      <c r="H219" s="418">
        <v>88027042</v>
      </c>
      <c r="I219" s="418">
        <v>38332807</v>
      </c>
      <c r="J219" s="418">
        <v>226988634</v>
      </c>
      <c r="K219" s="418">
        <v>597237760</v>
      </c>
      <c r="L219" s="418">
        <v>64566672</v>
      </c>
      <c r="M219" s="418">
        <v>2208404684</v>
      </c>
      <c r="N219" s="418">
        <v>2203649659</v>
      </c>
    </row>
    <row r="220" spans="1:14" s="50" customFormat="1" ht="11.25" x14ac:dyDescent="0.2">
      <c r="A220" s="425">
        <v>41000</v>
      </c>
      <c r="B220" s="418">
        <v>3074413195</v>
      </c>
      <c r="C220" s="418">
        <v>2251498383</v>
      </c>
      <c r="D220" s="418">
        <v>2213030187</v>
      </c>
      <c r="E220" s="418">
        <v>539616794</v>
      </c>
      <c r="F220" s="418">
        <v>419785290</v>
      </c>
      <c r="G220" s="418">
        <v>1165952851</v>
      </c>
      <c r="H220" s="418">
        <v>87675252</v>
      </c>
      <c r="I220" s="418">
        <v>38468196</v>
      </c>
      <c r="J220" s="418">
        <v>228612497</v>
      </c>
      <c r="K220" s="418">
        <v>523659048</v>
      </c>
      <c r="L220" s="418">
        <v>70643267</v>
      </c>
      <c r="M220" s="418">
        <v>2217782827</v>
      </c>
      <c r="N220" s="418">
        <v>2213030187</v>
      </c>
    </row>
    <row r="221" spans="1:14" s="50" customFormat="1" ht="11.25" x14ac:dyDescent="0.2">
      <c r="A221" s="426">
        <v>41030</v>
      </c>
      <c r="B221" s="418">
        <v>3132108807</v>
      </c>
      <c r="C221" s="418">
        <v>2299620326</v>
      </c>
      <c r="D221" s="418">
        <v>2261015125</v>
      </c>
      <c r="E221" s="418">
        <v>547253702</v>
      </c>
      <c r="F221" s="418">
        <v>423005338</v>
      </c>
      <c r="G221" s="418">
        <v>1202298981</v>
      </c>
      <c r="H221" s="418">
        <v>88457104</v>
      </c>
      <c r="I221" s="418">
        <v>38605201</v>
      </c>
      <c r="J221" s="418">
        <v>231635723</v>
      </c>
      <c r="K221" s="418">
        <v>521714519</v>
      </c>
      <c r="L221" s="418">
        <v>79138239</v>
      </c>
      <c r="M221" s="418">
        <v>2265749679</v>
      </c>
      <c r="N221" s="418">
        <v>2261015125</v>
      </c>
    </row>
    <row r="222" spans="1:14" s="50" customFormat="1" ht="11.25" x14ac:dyDescent="0.2">
      <c r="A222" s="427">
        <v>41061</v>
      </c>
      <c r="B222" s="418">
        <v>3228667871</v>
      </c>
      <c r="C222" s="418">
        <v>2321990725</v>
      </c>
      <c r="D222" s="418">
        <v>2283244450</v>
      </c>
      <c r="E222" s="418">
        <v>556620610</v>
      </c>
      <c r="F222" s="418">
        <v>426804646</v>
      </c>
      <c r="G222" s="418">
        <v>1205327007</v>
      </c>
      <c r="H222" s="418">
        <v>94492187</v>
      </c>
      <c r="I222" s="418">
        <v>38746275</v>
      </c>
      <c r="J222" s="418">
        <v>243902506</v>
      </c>
      <c r="K222" s="418">
        <v>572579902</v>
      </c>
      <c r="L222" s="418">
        <v>90194738</v>
      </c>
      <c r="M222" s="418">
        <v>2287977118</v>
      </c>
      <c r="N222" s="418">
        <v>2283244450</v>
      </c>
    </row>
    <row r="223" spans="1:14" s="50" customFormat="1" ht="11.25" x14ac:dyDescent="0.2">
      <c r="A223" s="428">
        <v>41091</v>
      </c>
      <c r="B223" s="418">
        <v>3108381454</v>
      </c>
      <c r="C223" s="418">
        <v>2323602458</v>
      </c>
      <c r="D223" s="418">
        <v>2284740945</v>
      </c>
      <c r="E223" s="418">
        <v>566680980</v>
      </c>
      <c r="F223" s="418">
        <v>430162083</v>
      </c>
      <c r="G223" s="418">
        <v>1196034590</v>
      </c>
      <c r="H223" s="418">
        <v>91863292</v>
      </c>
      <c r="I223" s="418">
        <v>38861513</v>
      </c>
      <c r="J223" s="418">
        <v>245062946</v>
      </c>
      <c r="K223" s="418">
        <v>484436636</v>
      </c>
      <c r="L223" s="418">
        <v>55279414</v>
      </c>
      <c r="M223" s="418">
        <v>2289505822</v>
      </c>
      <c r="N223" s="418">
        <v>2284740945</v>
      </c>
    </row>
    <row r="224" spans="1:14" s="50" customFormat="1" ht="11.25" x14ac:dyDescent="0.2">
      <c r="A224" s="429">
        <v>41122</v>
      </c>
      <c r="B224" s="418">
        <v>3146791913</v>
      </c>
      <c r="C224" s="418">
        <v>2334245868</v>
      </c>
      <c r="D224" s="418">
        <v>2295268411</v>
      </c>
      <c r="E224" s="418">
        <v>578556235</v>
      </c>
      <c r="F224" s="418">
        <v>433302542</v>
      </c>
      <c r="G224" s="418">
        <v>1190233251</v>
      </c>
      <c r="H224" s="418">
        <v>93176383</v>
      </c>
      <c r="I224" s="418">
        <v>38977457</v>
      </c>
      <c r="J224" s="418">
        <v>247855786</v>
      </c>
      <c r="K224" s="418">
        <v>506608360</v>
      </c>
      <c r="L224" s="418">
        <v>58081899</v>
      </c>
      <c r="M224" s="418">
        <v>2300055437</v>
      </c>
      <c r="N224" s="418">
        <v>2295268411</v>
      </c>
    </row>
    <row r="225" spans="1:14" s="50" customFormat="1" ht="11.25" x14ac:dyDescent="0.2">
      <c r="A225" s="430">
        <v>41153</v>
      </c>
      <c r="B225" s="418">
        <v>3247137857</v>
      </c>
      <c r="C225" s="418">
        <v>2370413481</v>
      </c>
      <c r="D225" s="418">
        <v>2331375064</v>
      </c>
      <c r="E225" s="418">
        <v>587265493</v>
      </c>
      <c r="F225" s="418">
        <v>438197203</v>
      </c>
      <c r="G225" s="418">
        <v>1209802772</v>
      </c>
      <c r="H225" s="418">
        <v>96109596</v>
      </c>
      <c r="I225" s="418">
        <v>39038417</v>
      </c>
      <c r="J225" s="418">
        <v>251550654</v>
      </c>
      <c r="K225" s="418">
        <v>550492885</v>
      </c>
      <c r="L225" s="418">
        <v>74680837</v>
      </c>
      <c r="M225" s="418">
        <v>2336185505</v>
      </c>
      <c r="N225" s="418">
        <v>2331375064</v>
      </c>
    </row>
    <row r="226" spans="1:14" s="50" customFormat="1" ht="11.25" x14ac:dyDescent="0.2"/>
    <row r="227" spans="1:14" s="50" customFormat="1" ht="11.25" x14ac:dyDescent="0.2"/>
    <row r="228" spans="1:14" s="50" customFormat="1" ht="11.25" x14ac:dyDescent="0.2"/>
    <row r="229" spans="1:14" s="50" customFormat="1" ht="11.25" x14ac:dyDescent="0.2"/>
    <row r="230" spans="1:14" s="50" customFormat="1" ht="11.25" x14ac:dyDescent="0.2"/>
    <row r="231" spans="1:14" s="50" customFormat="1" ht="11.25" x14ac:dyDescent="0.2"/>
    <row r="232" spans="1:14" s="50" customFormat="1" ht="11.25" x14ac:dyDescent="0.2"/>
    <row r="233" spans="1:14" s="50" customFormat="1" ht="11.25" x14ac:dyDescent="0.2"/>
    <row r="234" spans="1:14" s="50" customFormat="1" ht="11.25" x14ac:dyDescent="0.2"/>
    <row r="235" spans="1:14" s="50" customFormat="1" ht="11.25" x14ac:dyDescent="0.2"/>
    <row r="236" spans="1:14" s="50" customFormat="1" ht="11.25" x14ac:dyDescent="0.2"/>
    <row r="237" spans="1:14" s="50" customFormat="1" ht="11.25" x14ac:dyDescent="0.2"/>
    <row r="238" spans="1:14" s="50" customFormat="1" ht="11.25" x14ac:dyDescent="0.2"/>
    <row r="239" spans="1:14" s="50" customFormat="1" ht="11.25" x14ac:dyDescent="0.2"/>
    <row r="240" spans="1:14" s="50" customFormat="1" ht="11.25" x14ac:dyDescent="0.2"/>
    <row r="241" s="50" customFormat="1" ht="11.25" x14ac:dyDescent="0.2"/>
    <row r="242" s="50" customFormat="1" ht="11.25" x14ac:dyDescent="0.2"/>
    <row r="243" s="50" customFormat="1" ht="11.25" x14ac:dyDescent="0.2"/>
    <row r="244" s="50" customFormat="1" ht="11.25" x14ac:dyDescent="0.2"/>
    <row r="245" s="50" customFormat="1" ht="11.25" x14ac:dyDescent="0.2"/>
    <row r="246" s="50" customFormat="1" ht="11.25" x14ac:dyDescent="0.2"/>
    <row r="247" s="50" customFormat="1" ht="11.25" x14ac:dyDescent="0.2"/>
    <row r="248" s="50" customFormat="1" ht="11.25" x14ac:dyDescent="0.2"/>
    <row r="249" s="50" customFormat="1" ht="11.25" x14ac:dyDescent="0.2"/>
    <row r="250" s="50" customFormat="1" ht="11.25" x14ac:dyDescent="0.2"/>
    <row r="251" s="50" customFormat="1" ht="11.25" x14ac:dyDescent="0.2"/>
    <row r="252" s="50" customFormat="1" ht="11.25" x14ac:dyDescent="0.2"/>
    <row r="253" s="50" customFormat="1" ht="11.25" x14ac:dyDescent="0.2"/>
    <row r="254" s="50" customFormat="1" ht="11.25" x14ac:dyDescent="0.2"/>
    <row r="255" s="50" customFormat="1" ht="11.25" x14ac:dyDescent="0.2"/>
    <row r="256" s="50" customFormat="1" ht="11.25" x14ac:dyDescent="0.2"/>
    <row r="257" s="50" customFormat="1" ht="11.25" x14ac:dyDescent="0.2"/>
    <row r="258" s="50" customFormat="1" ht="11.25" x14ac:dyDescent="0.2"/>
    <row r="259" s="50" customFormat="1" ht="11.25" x14ac:dyDescent="0.2"/>
    <row r="260" s="50" customFormat="1" ht="11.25" x14ac:dyDescent="0.2"/>
    <row r="261" s="50" customFormat="1" ht="11.25" x14ac:dyDescent="0.2"/>
    <row r="262" s="50" customFormat="1" ht="11.25" x14ac:dyDescent="0.2"/>
    <row r="263" s="50" customFormat="1" ht="11.25" x14ac:dyDescent="0.2"/>
    <row r="264" s="50" customFormat="1" ht="11.25" x14ac:dyDescent="0.2"/>
    <row r="265" s="50" customFormat="1" ht="11.25" x14ac:dyDescent="0.2"/>
    <row r="266" s="50" customFormat="1" ht="11.25" x14ac:dyDescent="0.2"/>
    <row r="267" s="50" customFormat="1" ht="11.25" x14ac:dyDescent="0.2"/>
    <row r="268" s="50" customFormat="1" ht="11.25" x14ac:dyDescent="0.2"/>
    <row r="269" s="50" customFormat="1" ht="11.25" x14ac:dyDescent="0.2"/>
    <row r="270" s="50" customFormat="1" ht="11.25" x14ac:dyDescent="0.2"/>
    <row r="271" s="50" customFormat="1" ht="11.25" x14ac:dyDescent="0.2"/>
    <row r="272" s="50" customFormat="1" ht="11.25" x14ac:dyDescent="0.2"/>
    <row r="273" s="50" customFormat="1" ht="11.25" x14ac:dyDescent="0.2"/>
    <row r="274" s="50" customFormat="1" ht="11.25" x14ac:dyDescent="0.2"/>
    <row r="275" s="50" customFormat="1" ht="11.25" x14ac:dyDescent="0.2"/>
    <row r="276" s="50" customFormat="1" ht="11.25" x14ac:dyDescent="0.2"/>
    <row r="277" s="50" customFormat="1" ht="11.25" x14ac:dyDescent="0.2"/>
    <row r="278" s="50" customFormat="1" ht="11.25" x14ac:dyDescent="0.2"/>
    <row r="279" s="50" customFormat="1" ht="11.25" x14ac:dyDescent="0.2"/>
    <row r="280" s="50" customFormat="1" ht="11.25" x14ac:dyDescent="0.2"/>
    <row r="281" s="50" customFormat="1" ht="11.25" x14ac:dyDescent="0.2"/>
    <row r="282" s="50" customFormat="1" ht="11.25" x14ac:dyDescent="0.2"/>
    <row r="283" s="50" customFormat="1" ht="11.25" x14ac:dyDescent="0.2"/>
    <row r="284" s="50" customFormat="1" ht="11.25" x14ac:dyDescent="0.2"/>
    <row r="285" s="50" customFormat="1" ht="11.25" x14ac:dyDescent="0.2"/>
    <row r="286" s="50" customFormat="1" ht="11.25" x14ac:dyDescent="0.2"/>
    <row r="287" s="50" customFormat="1" ht="11.25" x14ac:dyDescent="0.2"/>
    <row r="288" s="50" customFormat="1" ht="11.25" x14ac:dyDescent="0.2"/>
    <row r="289" s="50" customFormat="1" ht="11.25" x14ac:dyDescent="0.2"/>
    <row r="290" s="50" customFormat="1" ht="11.25" x14ac:dyDescent="0.2"/>
    <row r="291" s="50" customFormat="1" ht="11.25" x14ac:dyDescent="0.2"/>
    <row r="292" s="50" customFormat="1" ht="11.25" x14ac:dyDescent="0.2"/>
    <row r="293" s="50" customFormat="1" ht="11.25" x14ac:dyDescent="0.2"/>
    <row r="294" s="50" customFormat="1" ht="11.25" x14ac:dyDescent="0.2"/>
    <row r="295" s="50" customFormat="1" ht="11.25" x14ac:dyDescent="0.2"/>
    <row r="296" s="50" customFormat="1" ht="11.25" x14ac:dyDescent="0.2"/>
    <row r="297" s="50" customFormat="1" ht="11.25" x14ac:dyDescent="0.2"/>
    <row r="298" s="50" customFormat="1" ht="11.25" x14ac:dyDescent="0.2"/>
    <row r="299" s="50" customFormat="1" ht="11.25" x14ac:dyDescent="0.2"/>
    <row r="300" s="50" customFormat="1" ht="11.25" x14ac:dyDescent="0.2"/>
    <row r="301" s="50" customFormat="1" ht="11.25" x14ac:dyDescent="0.2"/>
    <row r="302" s="50" customFormat="1" ht="11.25" x14ac:dyDescent="0.2"/>
    <row r="303" s="50" customFormat="1" ht="11.25" x14ac:dyDescent="0.2"/>
    <row r="304" s="50" customFormat="1" ht="11.25" x14ac:dyDescent="0.2"/>
    <row r="305" s="50" customFormat="1" ht="11.25" x14ac:dyDescent="0.2"/>
    <row r="306" s="50" customFormat="1" ht="11.25" x14ac:dyDescent="0.2"/>
    <row r="307" s="50" customFormat="1" ht="11.25" x14ac:dyDescent="0.2"/>
    <row r="308" s="50" customFormat="1" ht="11.25" x14ac:dyDescent="0.2"/>
    <row r="309" s="50" customFormat="1" ht="11.25" x14ac:dyDescent="0.2"/>
    <row r="310" s="50" customFormat="1" ht="11.25" x14ac:dyDescent="0.2"/>
    <row r="311" s="50" customFormat="1" ht="11.25" x14ac:dyDescent="0.2"/>
    <row r="312" s="50" customFormat="1" ht="11.25" x14ac:dyDescent="0.2"/>
    <row r="313" s="50" customFormat="1" ht="11.25" x14ac:dyDescent="0.2"/>
    <row r="314" s="50" customFormat="1" ht="11.25" x14ac:dyDescent="0.2"/>
    <row r="315" s="50" customFormat="1" ht="11.25" x14ac:dyDescent="0.2"/>
    <row r="316" s="50" customFormat="1" ht="11.25" x14ac:dyDescent="0.2"/>
    <row r="317" s="50" customFormat="1" ht="11.25" x14ac:dyDescent="0.2"/>
    <row r="318" s="50" customFormat="1" ht="11.25" x14ac:dyDescent="0.2"/>
    <row r="319" s="50" customFormat="1" ht="11.25" x14ac:dyDescent="0.2"/>
    <row r="320" s="50" customFormat="1" ht="11.25" x14ac:dyDescent="0.2"/>
    <row r="321" s="50" customFormat="1" ht="11.25" x14ac:dyDescent="0.2"/>
    <row r="322" s="50" customFormat="1" ht="11.25" x14ac:dyDescent="0.2"/>
    <row r="323" s="50" customFormat="1" ht="11.25" x14ac:dyDescent="0.2"/>
    <row r="324" s="50" customFormat="1" ht="11.25" x14ac:dyDescent="0.2"/>
    <row r="325" s="50" customFormat="1" ht="11.25" x14ac:dyDescent="0.2"/>
    <row r="326" s="50" customFormat="1" ht="11.25" x14ac:dyDescent="0.2"/>
    <row r="327" s="50" customFormat="1" ht="11.25" x14ac:dyDescent="0.2"/>
    <row r="328" s="50" customFormat="1" ht="11.25" x14ac:dyDescent="0.2"/>
    <row r="329" s="50" customFormat="1" ht="11.25" x14ac:dyDescent="0.2"/>
    <row r="330" s="50" customFormat="1" ht="11.25" x14ac:dyDescent="0.2"/>
  </sheetData>
  <sheetProtection password="DD17" sheet="1" objects="1" scenarios="1" selectLockedCells="1"/>
  <phoneticPr fontId="35" type="noConversion"/>
  <pageMargins left="0.75" right="0.75" top="1" bottom="1" header="0.5" footer="0.5"/>
  <pageSetup scale="38" orientation="landscape"/>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F0"/>
  </sheetPr>
  <dimension ref="B2:L62"/>
  <sheetViews>
    <sheetView workbookViewId="0">
      <selection sqref="A1:L83"/>
    </sheetView>
  </sheetViews>
  <sheetFormatPr baseColWidth="10" defaultColWidth="10.875" defaultRowHeight="11.25" x14ac:dyDescent="0.2"/>
  <cols>
    <col min="1" max="1" width="3.75" style="35" customWidth="1"/>
    <col min="2" max="2" width="29.875" style="35" customWidth="1"/>
    <col min="3" max="16384" width="10.875" style="35"/>
  </cols>
  <sheetData>
    <row r="2" spans="2:12" ht="12.75" x14ac:dyDescent="0.2">
      <c r="B2" s="283" t="s">
        <v>1217</v>
      </c>
    </row>
    <row r="3" spans="2:12" x14ac:dyDescent="0.2">
      <c r="C3" s="654" t="s">
        <v>695</v>
      </c>
      <c r="D3" s="654"/>
      <c r="E3" s="654"/>
      <c r="F3" s="654" t="s">
        <v>696</v>
      </c>
      <c r="G3" s="654"/>
      <c r="H3" s="654"/>
    </row>
    <row r="4" spans="2:12" x14ac:dyDescent="0.2">
      <c r="C4" s="266" t="s">
        <v>699</v>
      </c>
      <c r="D4" s="266" t="s">
        <v>700</v>
      </c>
      <c r="E4" s="266" t="s">
        <v>701</v>
      </c>
      <c r="F4" s="266" t="s">
        <v>702</v>
      </c>
      <c r="G4" s="266" t="s">
        <v>703</v>
      </c>
      <c r="H4" s="266" t="s">
        <v>704</v>
      </c>
    </row>
    <row r="5" spans="2:12" x14ac:dyDescent="0.2">
      <c r="B5" s="35" t="s">
        <v>705</v>
      </c>
      <c r="C5" s="240">
        <v>1.8</v>
      </c>
      <c r="D5" s="240">
        <v>1.1000000000000001</v>
      </c>
      <c r="E5" s="240">
        <v>1.4</v>
      </c>
      <c r="F5" s="240">
        <v>2.5</v>
      </c>
      <c r="G5" s="240">
        <v>1.6</v>
      </c>
      <c r="H5" s="240">
        <v>2.6</v>
      </c>
    </row>
    <row r="6" spans="2:12" x14ac:dyDescent="0.2">
      <c r="B6" s="35" t="s">
        <v>706</v>
      </c>
      <c r="C6" s="240">
        <v>1</v>
      </c>
      <c r="D6" s="240">
        <v>-0.3</v>
      </c>
      <c r="E6" s="240">
        <v>0.4</v>
      </c>
      <c r="F6" s="240">
        <v>1.4</v>
      </c>
      <c r="G6" s="240">
        <v>0.5</v>
      </c>
      <c r="H6" s="240">
        <v>1.5</v>
      </c>
    </row>
    <row r="7" spans="2:12" x14ac:dyDescent="0.2">
      <c r="B7" s="35" t="s">
        <v>707</v>
      </c>
      <c r="C7" s="240">
        <v>1.8</v>
      </c>
      <c r="D7" s="240">
        <v>1.9</v>
      </c>
      <c r="E7" s="240">
        <v>1.6</v>
      </c>
      <c r="F7" s="240">
        <v>4.0999999999999996</v>
      </c>
      <c r="G7" s="240">
        <v>2.6</v>
      </c>
      <c r="H7" s="240">
        <v>3.5</v>
      </c>
    </row>
    <row r="8" spans="2:12" x14ac:dyDescent="0.2">
      <c r="B8" s="35" t="s">
        <v>308</v>
      </c>
      <c r="C8" s="240">
        <v>2.5</v>
      </c>
      <c r="D8" s="240">
        <v>1.9</v>
      </c>
      <c r="E8" s="240">
        <v>1.8</v>
      </c>
      <c r="F8" s="240">
        <v>1.4</v>
      </c>
      <c r="G8" s="240">
        <v>1</v>
      </c>
      <c r="H8" s="240">
        <v>1.7</v>
      </c>
    </row>
    <row r="9" spans="2:12" x14ac:dyDescent="0.2">
      <c r="B9" s="35" t="s">
        <v>708</v>
      </c>
      <c r="C9" s="240">
        <v>4.5</v>
      </c>
      <c r="D9" s="240">
        <v>3.2</v>
      </c>
      <c r="E9" s="240">
        <v>2.8</v>
      </c>
      <c r="F9" s="240">
        <v>0.9</v>
      </c>
      <c r="G9" s="240">
        <v>0.9</v>
      </c>
      <c r="H9" s="240">
        <v>1.2</v>
      </c>
    </row>
    <row r="10" spans="2:12" x14ac:dyDescent="0.2">
      <c r="B10" s="35" t="s">
        <v>709</v>
      </c>
      <c r="C10" s="240">
        <v>3.4</v>
      </c>
      <c r="D10" s="240">
        <v>2</v>
      </c>
      <c r="E10" s="240">
        <v>2.2000000000000002</v>
      </c>
      <c r="F10" s="240">
        <v>1.4</v>
      </c>
      <c r="G10" s="240">
        <v>1.8</v>
      </c>
      <c r="H10" s="240">
        <v>0.8</v>
      </c>
    </row>
    <row r="11" spans="2:12" x14ac:dyDescent="0.2">
      <c r="B11" s="35" t="s">
        <v>710</v>
      </c>
      <c r="C11" s="275">
        <v>3.1</v>
      </c>
      <c r="D11" s="275">
        <v>2.8</v>
      </c>
      <c r="E11" s="275">
        <v>3</v>
      </c>
      <c r="F11" s="275">
        <v>2.5</v>
      </c>
      <c r="G11" s="275">
        <v>1.5</v>
      </c>
      <c r="H11" s="275">
        <v>2.2999999999999998</v>
      </c>
    </row>
    <row r="14" spans="2:12" x14ac:dyDescent="0.2">
      <c r="C14" s="654" t="s">
        <v>711</v>
      </c>
      <c r="D14" s="654"/>
      <c r="E14" s="654" t="s">
        <v>697</v>
      </c>
      <c r="F14" s="654"/>
      <c r="G14" s="654" t="s">
        <v>698</v>
      </c>
      <c r="H14" s="654"/>
      <c r="I14" s="45"/>
      <c r="J14" s="654"/>
      <c r="K14" s="654"/>
      <c r="L14" s="654"/>
    </row>
    <row r="15" spans="2:12" x14ac:dyDescent="0.2">
      <c r="C15" s="266" t="s">
        <v>712</v>
      </c>
      <c r="D15" s="266" t="s">
        <v>713</v>
      </c>
      <c r="E15" s="266" t="s">
        <v>714</v>
      </c>
      <c r="F15" s="266" t="s">
        <v>715</v>
      </c>
      <c r="G15" s="266" t="s">
        <v>716</v>
      </c>
      <c r="H15" s="266" t="s">
        <v>717</v>
      </c>
    </row>
    <row r="16" spans="2:12" x14ac:dyDescent="0.2">
      <c r="B16" s="35" t="s">
        <v>309</v>
      </c>
      <c r="C16" s="240">
        <v>1.8</v>
      </c>
      <c r="D16" s="240">
        <v>2.5</v>
      </c>
      <c r="E16" s="240">
        <v>1.1000000000000001</v>
      </c>
      <c r="F16" s="240">
        <v>1.6</v>
      </c>
      <c r="G16" s="240">
        <v>1.4</v>
      </c>
      <c r="H16" s="240">
        <v>2.6</v>
      </c>
    </row>
    <row r="17" spans="2:8" x14ac:dyDescent="0.2">
      <c r="B17" s="35" t="s">
        <v>706</v>
      </c>
      <c r="C17" s="240">
        <v>1</v>
      </c>
      <c r="D17" s="240">
        <v>1.4</v>
      </c>
      <c r="E17" s="240">
        <v>-0.3</v>
      </c>
      <c r="F17" s="240">
        <v>0.5</v>
      </c>
      <c r="G17" s="240">
        <v>0.4</v>
      </c>
      <c r="H17" s="240">
        <v>1.5</v>
      </c>
    </row>
    <row r="18" spans="2:8" x14ac:dyDescent="0.2">
      <c r="B18" s="35" t="s">
        <v>707</v>
      </c>
      <c r="C18" s="240">
        <v>1.8</v>
      </c>
      <c r="D18" s="240">
        <v>4.0999999999999996</v>
      </c>
      <c r="E18" s="240">
        <v>1.9</v>
      </c>
      <c r="F18" s="240">
        <v>2.6</v>
      </c>
      <c r="G18" s="240">
        <v>1.6</v>
      </c>
      <c r="H18" s="240">
        <v>3.5</v>
      </c>
    </row>
    <row r="19" spans="2:8" x14ac:dyDescent="0.2">
      <c r="B19" s="35" t="s">
        <v>308</v>
      </c>
      <c r="C19" s="240">
        <v>2.5</v>
      </c>
      <c r="D19" s="240">
        <v>1.4</v>
      </c>
      <c r="E19" s="240">
        <v>1.9</v>
      </c>
      <c r="F19" s="240">
        <v>1</v>
      </c>
      <c r="G19" s="240">
        <v>1.8</v>
      </c>
      <c r="H19" s="240">
        <v>1.7</v>
      </c>
    </row>
    <row r="20" spans="2:8" x14ac:dyDescent="0.2">
      <c r="B20" s="35" t="s">
        <v>708</v>
      </c>
      <c r="C20" s="240">
        <v>4.5</v>
      </c>
      <c r="D20" s="240">
        <v>0.9</v>
      </c>
      <c r="E20" s="240">
        <v>3.2</v>
      </c>
      <c r="F20" s="240">
        <v>0.9</v>
      </c>
      <c r="G20" s="240">
        <v>2.8</v>
      </c>
      <c r="H20" s="240">
        <v>1.2</v>
      </c>
    </row>
    <row r="21" spans="2:8" x14ac:dyDescent="0.2">
      <c r="B21" s="35" t="s">
        <v>709</v>
      </c>
      <c r="C21" s="240">
        <v>3.4</v>
      </c>
      <c r="D21" s="240">
        <v>1.4</v>
      </c>
      <c r="E21" s="240">
        <v>2</v>
      </c>
      <c r="F21" s="240">
        <v>1.8</v>
      </c>
      <c r="G21" s="240">
        <v>2.2000000000000002</v>
      </c>
      <c r="H21" s="240">
        <v>0.8</v>
      </c>
    </row>
    <row r="22" spans="2:8" x14ac:dyDescent="0.2">
      <c r="B22" s="35" t="s">
        <v>710</v>
      </c>
      <c r="C22" s="275">
        <v>3.1</v>
      </c>
      <c r="D22" s="275">
        <v>2.5</v>
      </c>
      <c r="E22" s="275">
        <v>2.8</v>
      </c>
      <c r="F22" s="275">
        <v>1.5</v>
      </c>
      <c r="G22" s="275">
        <v>3</v>
      </c>
      <c r="H22" s="275">
        <v>2.2999999999999998</v>
      </c>
    </row>
    <row r="23" spans="2:8" x14ac:dyDescent="0.2">
      <c r="C23" s="240"/>
      <c r="D23" s="240"/>
      <c r="E23" s="240"/>
      <c r="F23" s="240"/>
      <c r="G23" s="240"/>
      <c r="H23" s="240"/>
    </row>
    <row r="24" spans="2:8" x14ac:dyDescent="0.2">
      <c r="B24" s="35" t="s">
        <v>1218</v>
      </c>
    </row>
    <row r="26" spans="2:8" ht="18.75" x14ac:dyDescent="0.2">
      <c r="B26" s="288" t="s">
        <v>767</v>
      </c>
    </row>
    <row r="27" spans="2:8" ht="12.75" x14ac:dyDescent="0.2">
      <c r="B27" s="283" t="s">
        <v>1217</v>
      </c>
    </row>
    <row r="62" spans="2:2" x14ac:dyDescent="0.2">
      <c r="B62" s="35" t="s">
        <v>1218</v>
      </c>
    </row>
  </sheetData>
  <sheetProtection password="DD17" sheet="1" objects="1" scenarios="1" selectLockedCells="1"/>
  <mergeCells count="6">
    <mergeCell ref="J14:L14"/>
    <mergeCell ref="C3:E3"/>
    <mergeCell ref="F3:H3"/>
    <mergeCell ref="C14:D14"/>
    <mergeCell ref="E14:F14"/>
    <mergeCell ref="G14:H14"/>
  </mergeCells>
  <pageMargins left="0.7" right="0.7" top="0.75" bottom="0.75" header="0.3" footer="0.3"/>
  <pageSetup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pageSetUpPr fitToPage="1"/>
  </sheetPr>
  <dimension ref="A1:GU122"/>
  <sheetViews>
    <sheetView topLeftCell="A31" workbookViewId="0">
      <selection activeCell="A2" sqref="A2:H2"/>
    </sheetView>
  </sheetViews>
  <sheetFormatPr baseColWidth="10" defaultColWidth="8" defaultRowHeight="9" x14ac:dyDescent="0.15"/>
  <cols>
    <col min="1" max="1" width="34.375" style="23" customWidth="1"/>
    <col min="2" max="2" width="9.125" style="23" bestFit="1" customWidth="1"/>
    <col min="3" max="3" width="9" style="23" bestFit="1" customWidth="1"/>
    <col min="4" max="4" width="9.125" style="23" bestFit="1" customWidth="1"/>
    <col min="5" max="5" width="4.875" style="23" customWidth="1"/>
    <col min="6" max="6" width="9" style="23" bestFit="1" customWidth="1"/>
    <col min="7" max="8" width="9.125" style="23" bestFit="1" customWidth="1"/>
    <col min="9" max="9" width="3.875" style="23" customWidth="1"/>
    <col min="10" max="10" width="9.125" style="23" bestFit="1" customWidth="1"/>
    <col min="11" max="13" width="6.125" style="23" bestFit="1" customWidth="1"/>
    <col min="14" max="14" width="4.5" style="23" customWidth="1"/>
    <col min="15" max="16" width="5.875" style="23" bestFit="1" customWidth="1"/>
    <col min="17" max="17" width="6.125" style="23" bestFit="1" customWidth="1"/>
    <col min="18" max="18" width="5.875" style="23" bestFit="1" customWidth="1"/>
    <col min="19" max="26" width="6.125" style="23" bestFit="1" customWidth="1"/>
    <col min="27" max="203" width="23.125" style="23" bestFit="1" customWidth="1"/>
    <col min="204" max="16384" width="8" style="23"/>
  </cols>
  <sheetData>
    <row r="1" spans="1:203" ht="15" customHeight="1" x14ac:dyDescent="0.15">
      <c r="A1" s="62"/>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row>
    <row r="2" spans="1:203" ht="15" customHeight="1" x14ac:dyDescent="0.15">
      <c r="A2" s="690" t="s">
        <v>67</v>
      </c>
      <c r="B2" s="690"/>
      <c r="C2" s="690"/>
      <c r="D2" s="690"/>
      <c r="E2" s="690"/>
      <c r="F2" s="690"/>
      <c r="G2" s="690"/>
      <c r="H2" s="690"/>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row>
    <row r="3" spans="1:203" ht="15" customHeight="1" x14ac:dyDescent="0.15">
      <c r="A3" s="25"/>
      <c r="B3" s="22"/>
      <c r="C3" s="22"/>
      <c r="D3" s="22"/>
      <c r="E3" s="22"/>
      <c r="F3" s="22"/>
      <c r="G3" s="22"/>
      <c r="H3" s="22"/>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row>
    <row r="4" spans="1:203" ht="15" customHeight="1" x14ac:dyDescent="0.15">
      <c r="A4" s="21"/>
      <c r="B4" s="691" t="s">
        <v>68</v>
      </c>
      <c r="C4" s="691"/>
      <c r="D4" s="691"/>
      <c r="E4" s="691"/>
      <c r="F4" s="691"/>
      <c r="G4" s="691"/>
      <c r="H4" s="691"/>
      <c r="I4" s="691"/>
      <c r="J4" s="691"/>
      <c r="K4" s="691"/>
      <c r="L4" s="691"/>
      <c r="M4" s="691"/>
      <c r="N4" s="24"/>
      <c r="O4" s="691" t="s">
        <v>69</v>
      </c>
      <c r="P4" s="691"/>
      <c r="Q4" s="691"/>
      <c r="R4" s="691"/>
      <c r="S4" s="691"/>
      <c r="T4" s="691"/>
      <c r="U4" s="691"/>
      <c r="V4" s="691"/>
      <c r="W4" s="691"/>
      <c r="X4" s="691"/>
      <c r="Y4" s="691"/>
      <c r="Z4" s="691"/>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row>
    <row r="5" spans="1:203" ht="15" customHeight="1" x14ac:dyDescent="0.15">
      <c r="A5" s="20" t="s">
        <v>305</v>
      </c>
      <c r="B5" s="19" t="s">
        <v>70</v>
      </c>
      <c r="C5" s="19" t="s">
        <v>71</v>
      </c>
      <c r="D5" s="19" t="s">
        <v>72</v>
      </c>
      <c r="E5" s="19" t="s">
        <v>254</v>
      </c>
      <c r="F5" s="19" t="s">
        <v>266</v>
      </c>
      <c r="G5" s="19" t="s">
        <v>177</v>
      </c>
      <c r="H5" s="19" t="s">
        <v>189</v>
      </c>
      <c r="I5" s="19" t="s">
        <v>201</v>
      </c>
      <c r="J5" s="19" t="s">
        <v>213</v>
      </c>
      <c r="K5" s="19" t="s">
        <v>225</v>
      </c>
      <c r="L5" s="19" t="s">
        <v>236</v>
      </c>
      <c r="M5" s="19" t="s">
        <v>248</v>
      </c>
      <c r="N5" s="24"/>
      <c r="O5" s="19" t="s">
        <v>70</v>
      </c>
      <c r="P5" s="19" t="s">
        <v>71</v>
      </c>
      <c r="Q5" s="19" t="s">
        <v>72</v>
      </c>
      <c r="R5" s="19" t="s">
        <v>254</v>
      </c>
      <c r="S5" s="19" t="s">
        <v>266</v>
      </c>
      <c r="T5" s="19" t="s">
        <v>177</v>
      </c>
      <c r="U5" s="19" t="s">
        <v>189</v>
      </c>
      <c r="V5" s="19" t="s">
        <v>201</v>
      </c>
      <c r="W5" s="19" t="s">
        <v>213</v>
      </c>
      <c r="X5" s="19" t="s">
        <v>225</v>
      </c>
      <c r="Y5" s="19" t="s">
        <v>236</v>
      </c>
      <c r="Z5" s="19" t="s">
        <v>248</v>
      </c>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row>
    <row r="6" spans="1:203" ht="15" customHeight="1" x14ac:dyDescent="0.15">
      <c r="A6" s="16" t="s">
        <v>73</v>
      </c>
      <c r="B6" s="24">
        <v>100</v>
      </c>
      <c r="C6" s="24">
        <v>100</v>
      </c>
      <c r="D6" s="24">
        <v>100</v>
      </c>
      <c r="E6" s="24">
        <v>100</v>
      </c>
      <c r="F6" s="24">
        <v>100</v>
      </c>
      <c r="G6" s="24">
        <v>100</v>
      </c>
      <c r="H6" s="24">
        <v>100</v>
      </c>
      <c r="I6" s="24">
        <v>100</v>
      </c>
      <c r="J6" s="24">
        <v>100</v>
      </c>
      <c r="K6" s="24">
        <v>100</v>
      </c>
      <c r="L6" s="24">
        <v>100</v>
      </c>
      <c r="M6" s="24">
        <v>100</v>
      </c>
      <c r="N6" s="24"/>
      <c r="O6" s="24">
        <v>100</v>
      </c>
      <c r="P6" s="24">
        <v>100</v>
      </c>
      <c r="Q6" s="24">
        <v>100</v>
      </c>
      <c r="R6" s="24">
        <v>100</v>
      </c>
      <c r="S6" s="24">
        <v>100</v>
      </c>
      <c r="T6" s="24">
        <v>100</v>
      </c>
      <c r="U6" s="24">
        <v>100</v>
      </c>
      <c r="V6" s="24">
        <v>100</v>
      </c>
      <c r="W6" s="24">
        <v>100</v>
      </c>
      <c r="X6" s="24">
        <v>100</v>
      </c>
      <c r="Y6" s="24">
        <v>100</v>
      </c>
      <c r="Z6" s="24">
        <v>100</v>
      </c>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row>
    <row r="7" spans="1:203" ht="15" customHeight="1" x14ac:dyDescent="0.15">
      <c r="A7" s="15" t="s">
        <v>74</v>
      </c>
      <c r="B7" s="24">
        <v>41.3</v>
      </c>
      <c r="C7" s="24">
        <v>58</v>
      </c>
      <c r="D7" s="24">
        <v>60.7</v>
      </c>
      <c r="E7" s="24">
        <v>64.400000000000006</v>
      </c>
      <c r="F7" s="24">
        <v>61.6</v>
      </c>
      <c r="G7" s="24">
        <v>63</v>
      </c>
      <c r="H7" s="24">
        <v>63.7</v>
      </c>
      <c r="I7" s="24">
        <v>66.7</v>
      </c>
      <c r="J7" s="24">
        <v>66.099999999999994</v>
      </c>
      <c r="K7" s="24">
        <v>68.3</v>
      </c>
      <c r="L7" s="24">
        <v>66.3</v>
      </c>
      <c r="M7" s="24">
        <v>63.9</v>
      </c>
      <c r="N7" s="24"/>
      <c r="O7" s="24">
        <v>22.2</v>
      </c>
      <c r="P7" s="24">
        <v>23.3</v>
      </c>
      <c r="Q7" s="24">
        <v>22.9</v>
      </c>
      <c r="R7" s="24">
        <v>27.8</v>
      </c>
      <c r="S7" s="24">
        <v>35</v>
      </c>
      <c r="T7" s="24">
        <v>25.5</v>
      </c>
      <c r="U7" s="24">
        <v>26.8</v>
      </c>
      <c r="V7" s="24">
        <v>44.8</v>
      </c>
      <c r="W7" s="24">
        <v>35.700000000000003</v>
      </c>
      <c r="X7" s="24">
        <v>50</v>
      </c>
      <c r="Y7" s="24">
        <v>39.4</v>
      </c>
      <c r="Z7" s="24">
        <v>50</v>
      </c>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row>
    <row r="8" spans="1:203" ht="15" customHeight="1" x14ac:dyDescent="0.15">
      <c r="A8" s="15" t="s">
        <v>75</v>
      </c>
      <c r="B8" s="24">
        <v>29.3</v>
      </c>
      <c r="C8" s="24">
        <v>21.8</v>
      </c>
      <c r="D8" s="24">
        <v>18.7</v>
      </c>
      <c r="E8" s="24">
        <v>18.600000000000001</v>
      </c>
      <c r="F8" s="24">
        <v>15.1</v>
      </c>
      <c r="G8" s="24">
        <v>16.5</v>
      </c>
      <c r="H8" s="24">
        <v>15.2</v>
      </c>
      <c r="I8" s="24">
        <v>13.7</v>
      </c>
      <c r="J8" s="24">
        <v>16.5</v>
      </c>
      <c r="K8" s="24">
        <v>11.9</v>
      </c>
      <c r="L8" s="24">
        <v>13.3</v>
      </c>
      <c r="M8" s="24">
        <v>20.100000000000001</v>
      </c>
      <c r="N8" s="24"/>
      <c r="O8" s="24">
        <v>33.4</v>
      </c>
      <c r="P8" s="24">
        <v>40</v>
      </c>
      <c r="Q8" s="24">
        <v>31.3</v>
      </c>
      <c r="R8" s="24">
        <v>30.6</v>
      </c>
      <c r="S8" s="24">
        <v>32.5</v>
      </c>
      <c r="T8" s="24">
        <v>36.200000000000003</v>
      </c>
      <c r="U8" s="24">
        <v>36.6</v>
      </c>
      <c r="V8" s="24">
        <v>34.5</v>
      </c>
      <c r="W8" s="24">
        <v>25</v>
      </c>
      <c r="X8" s="24">
        <v>25</v>
      </c>
      <c r="Y8" s="24">
        <v>27.3</v>
      </c>
      <c r="Z8" s="24">
        <v>18.8</v>
      </c>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row>
    <row r="9" spans="1:203" ht="15" customHeight="1" x14ac:dyDescent="0.15">
      <c r="A9" s="15" t="s">
        <v>76</v>
      </c>
      <c r="B9" s="24">
        <v>3.9</v>
      </c>
      <c r="C9" s="24">
        <v>2.9</v>
      </c>
      <c r="D9" s="24">
        <v>2.2000000000000002</v>
      </c>
      <c r="E9" s="24">
        <v>1.6</v>
      </c>
      <c r="F9" s="24">
        <v>1.1000000000000001</v>
      </c>
      <c r="G9" s="24">
        <v>0.7</v>
      </c>
      <c r="H9" s="24">
        <v>2.2000000000000002</v>
      </c>
      <c r="I9" s="24">
        <v>0.9</v>
      </c>
      <c r="J9" s="24">
        <v>0.8</v>
      </c>
      <c r="K9" s="24">
        <v>1.2</v>
      </c>
      <c r="L9" s="24">
        <v>1.1000000000000001</v>
      </c>
      <c r="M9" s="24">
        <v>0</v>
      </c>
      <c r="N9" s="24"/>
      <c r="O9" s="24">
        <v>29.6</v>
      </c>
      <c r="P9" s="24">
        <v>20</v>
      </c>
      <c r="Q9" s="24">
        <v>22.9</v>
      </c>
      <c r="R9" s="24">
        <v>22.2</v>
      </c>
      <c r="S9" s="24">
        <v>12.5</v>
      </c>
      <c r="T9" s="24">
        <v>14.9</v>
      </c>
      <c r="U9" s="24">
        <v>14.6</v>
      </c>
      <c r="V9" s="24">
        <v>6.9</v>
      </c>
      <c r="W9" s="24">
        <v>10.7</v>
      </c>
      <c r="X9" s="24">
        <v>4.2</v>
      </c>
      <c r="Y9" s="24">
        <v>6.1</v>
      </c>
      <c r="Z9" s="24">
        <v>6.3</v>
      </c>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row>
    <row r="10" spans="1:203" ht="15" customHeight="1" x14ac:dyDescent="0.15">
      <c r="A10" s="15" t="s">
        <v>77</v>
      </c>
      <c r="B10" s="24">
        <v>12.7</v>
      </c>
      <c r="C10" s="24">
        <v>11.5</v>
      </c>
      <c r="D10" s="24">
        <v>13.1</v>
      </c>
      <c r="E10" s="24">
        <v>9.6999999999999993</v>
      </c>
      <c r="F10" s="24">
        <v>15.9</v>
      </c>
      <c r="G10" s="24">
        <v>13.8</v>
      </c>
      <c r="H10" s="24">
        <v>14.1</v>
      </c>
      <c r="I10" s="24">
        <v>12.8</v>
      </c>
      <c r="J10" s="24">
        <v>12.3</v>
      </c>
      <c r="K10" s="24">
        <v>13.6</v>
      </c>
      <c r="L10" s="24">
        <v>14.4</v>
      </c>
      <c r="M10" s="24">
        <v>9.6</v>
      </c>
      <c r="N10" s="24"/>
      <c r="O10" s="24">
        <v>3.7</v>
      </c>
      <c r="P10" s="24">
        <v>6.7</v>
      </c>
      <c r="Q10" s="24">
        <v>6.3</v>
      </c>
      <c r="R10" s="24">
        <v>11.1</v>
      </c>
      <c r="S10" s="24">
        <v>5</v>
      </c>
      <c r="T10" s="24">
        <v>6.4</v>
      </c>
      <c r="U10" s="24">
        <v>9.8000000000000007</v>
      </c>
      <c r="V10" s="24">
        <v>10.3</v>
      </c>
      <c r="W10" s="24">
        <v>17.899999999999999</v>
      </c>
      <c r="X10" s="24">
        <v>12.5</v>
      </c>
      <c r="Y10" s="24">
        <v>12.1</v>
      </c>
      <c r="Z10" s="24">
        <v>12.5</v>
      </c>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row>
    <row r="11" spans="1:203" ht="15" customHeight="1" x14ac:dyDescent="0.15">
      <c r="A11" s="15" t="s">
        <v>78</v>
      </c>
      <c r="B11" s="24">
        <v>6.1</v>
      </c>
      <c r="C11" s="24">
        <v>2.5</v>
      </c>
      <c r="D11" s="24">
        <v>1.9</v>
      </c>
      <c r="E11" s="24">
        <v>2</v>
      </c>
      <c r="F11" s="24">
        <v>2.2000000000000002</v>
      </c>
      <c r="G11" s="24">
        <v>2.4</v>
      </c>
      <c r="H11" s="24">
        <v>1.9</v>
      </c>
      <c r="I11" s="24">
        <v>1.7</v>
      </c>
      <c r="J11" s="24">
        <v>1.3</v>
      </c>
      <c r="K11" s="24">
        <v>1.6</v>
      </c>
      <c r="L11" s="24">
        <v>1.1000000000000001</v>
      </c>
      <c r="M11" s="24">
        <v>2.2999999999999998</v>
      </c>
      <c r="N11" s="24"/>
      <c r="O11" s="24">
        <v>0</v>
      </c>
      <c r="P11" s="24">
        <v>3.3</v>
      </c>
      <c r="Q11" s="24">
        <v>2.1</v>
      </c>
      <c r="R11" s="24">
        <v>0</v>
      </c>
      <c r="S11" s="24">
        <v>2.5</v>
      </c>
      <c r="T11" s="24">
        <v>2.1</v>
      </c>
      <c r="U11" s="24">
        <v>2.4</v>
      </c>
      <c r="V11" s="24">
        <v>0</v>
      </c>
      <c r="W11" s="24">
        <v>0</v>
      </c>
      <c r="X11" s="24">
        <v>0</v>
      </c>
      <c r="Y11" s="24">
        <v>0</v>
      </c>
      <c r="Z11" s="24">
        <v>0</v>
      </c>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row>
    <row r="12" spans="1:203" ht="15" customHeight="1" x14ac:dyDescent="0.15">
      <c r="A12" s="15" t="s">
        <v>79</v>
      </c>
      <c r="B12" s="24">
        <v>2.8</v>
      </c>
      <c r="C12" s="24">
        <v>3.3</v>
      </c>
      <c r="D12" s="24">
        <v>3.4</v>
      </c>
      <c r="E12" s="24">
        <v>3.2</v>
      </c>
      <c r="F12" s="24">
        <v>3</v>
      </c>
      <c r="G12" s="24">
        <v>3</v>
      </c>
      <c r="H12" s="24">
        <v>1.9</v>
      </c>
      <c r="I12" s="24">
        <v>3.8</v>
      </c>
      <c r="J12" s="24">
        <v>2.1</v>
      </c>
      <c r="K12" s="24">
        <v>3.3</v>
      </c>
      <c r="L12" s="24">
        <v>2.8</v>
      </c>
      <c r="M12" s="24">
        <v>3.7</v>
      </c>
      <c r="N12" s="24"/>
      <c r="O12" s="24">
        <v>0</v>
      </c>
      <c r="P12" s="24">
        <v>3.3</v>
      </c>
      <c r="Q12" s="24">
        <v>4.2</v>
      </c>
      <c r="R12" s="24">
        <v>2.8</v>
      </c>
      <c r="S12" s="24">
        <v>2.5</v>
      </c>
      <c r="T12" s="24">
        <v>4.3</v>
      </c>
      <c r="U12" s="24">
        <v>2.4</v>
      </c>
      <c r="V12" s="24">
        <v>3.4</v>
      </c>
      <c r="W12" s="24">
        <v>3.6</v>
      </c>
      <c r="X12" s="24">
        <v>4.2</v>
      </c>
      <c r="Y12" s="24">
        <v>3</v>
      </c>
      <c r="Z12" s="24">
        <v>0</v>
      </c>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row>
    <row r="13" spans="1:203" ht="15" customHeight="1" x14ac:dyDescent="0.15">
      <c r="A13" s="15" t="s">
        <v>80</v>
      </c>
      <c r="B13" s="24">
        <v>3.9</v>
      </c>
      <c r="C13" s="24">
        <v>0</v>
      </c>
      <c r="D13" s="24">
        <v>0</v>
      </c>
      <c r="E13" s="24">
        <v>0.5</v>
      </c>
      <c r="F13" s="24">
        <v>1.1000000000000001</v>
      </c>
      <c r="G13" s="24">
        <v>0.6</v>
      </c>
      <c r="H13" s="24">
        <v>1</v>
      </c>
      <c r="I13" s="24">
        <v>0.4</v>
      </c>
      <c r="J13" s="24">
        <v>0.9</v>
      </c>
      <c r="K13" s="24">
        <v>0.1</v>
      </c>
      <c r="L13" s="24">
        <v>1</v>
      </c>
      <c r="M13" s="24">
        <v>0.4</v>
      </c>
      <c r="N13" s="24"/>
      <c r="O13" s="24">
        <v>11.1</v>
      </c>
      <c r="P13" s="24">
        <v>3.4</v>
      </c>
      <c r="Q13" s="24">
        <v>10.3</v>
      </c>
      <c r="R13" s="24">
        <v>5.5</v>
      </c>
      <c r="S13" s="24">
        <v>10</v>
      </c>
      <c r="T13" s="24">
        <v>10.6</v>
      </c>
      <c r="U13" s="24">
        <v>7.4</v>
      </c>
      <c r="V13" s="24">
        <v>0.1</v>
      </c>
      <c r="W13" s="24">
        <v>7.1</v>
      </c>
      <c r="X13" s="24">
        <v>4.0999999999999996</v>
      </c>
      <c r="Y13" s="24">
        <v>12.1</v>
      </c>
      <c r="Z13" s="24">
        <v>12.4</v>
      </c>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row>
    <row r="14" spans="1:203" ht="15" customHeight="1" x14ac:dyDescent="0.15">
      <c r="A14" s="18"/>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row>
    <row r="15" spans="1:203" ht="20.25" customHeight="1" x14ac:dyDescent="0.15">
      <c r="A15" s="16" t="s">
        <v>81</v>
      </c>
      <c r="B15" s="24">
        <v>33.299999999999997</v>
      </c>
      <c r="C15" s="24">
        <v>28.1</v>
      </c>
      <c r="D15" s="24">
        <v>25.4</v>
      </c>
      <c r="E15" s="24">
        <v>24.2</v>
      </c>
      <c r="F15" s="24">
        <v>22.2</v>
      </c>
      <c r="G15" s="24">
        <v>24</v>
      </c>
      <c r="H15" s="24">
        <v>20.100000000000001</v>
      </c>
      <c r="I15" s="24">
        <v>18.399999999999999</v>
      </c>
      <c r="J15" s="24">
        <v>21.4</v>
      </c>
      <c r="K15" s="24">
        <v>16.3</v>
      </c>
      <c r="L15" s="24">
        <v>19.7</v>
      </c>
      <c r="M15" s="24">
        <v>19.5</v>
      </c>
      <c r="N15" s="24"/>
      <c r="O15" s="24">
        <v>75</v>
      </c>
      <c r="P15" s="24">
        <v>54.2</v>
      </c>
      <c r="Q15" s="24">
        <v>67.7</v>
      </c>
      <c r="R15" s="24">
        <v>64</v>
      </c>
      <c r="S15" s="24">
        <v>50</v>
      </c>
      <c r="T15" s="24">
        <v>78.3</v>
      </c>
      <c r="U15" s="24">
        <v>50</v>
      </c>
      <c r="V15" s="24">
        <v>40</v>
      </c>
      <c r="W15" s="24">
        <v>32</v>
      </c>
      <c r="X15" s="24">
        <v>27.3</v>
      </c>
      <c r="Y15" s="24">
        <v>45.5</v>
      </c>
      <c r="Z15" s="24">
        <v>30.8</v>
      </c>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row>
    <row r="16" spans="1:203" ht="15" customHeight="1" x14ac:dyDescent="0.15">
      <c r="A16" s="14" t="s">
        <v>53</v>
      </c>
      <c r="B16" s="24">
        <v>69.900000000000006</v>
      </c>
      <c r="C16" s="24">
        <v>57.3</v>
      </c>
      <c r="D16" s="24">
        <v>63.4</v>
      </c>
      <c r="E16" s="24">
        <v>68.8</v>
      </c>
      <c r="F16" s="24">
        <v>66.099999999999994</v>
      </c>
      <c r="G16" s="24">
        <v>67.099999999999994</v>
      </c>
      <c r="H16" s="24">
        <v>68.5</v>
      </c>
      <c r="I16" s="24">
        <v>76.2</v>
      </c>
      <c r="J16" s="24">
        <v>65.3</v>
      </c>
      <c r="K16" s="24">
        <v>64.099999999999994</v>
      </c>
      <c r="L16" s="24">
        <v>75</v>
      </c>
      <c r="M16" s="24">
        <v>73.7</v>
      </c>
      <c r="N16" s="24"/>
      <c r="O16" s="24">
        <v>44.4</v>
      </c>
      <c r="P16" s="24">
        <v>66.7</v>
      </c>
      <c r="Q16" s="24">
        <v>61.3</v>
      </c>
      <c r="R16" s="24">
        <v>52.2</v>
      </c>
      <c r="S16" s="24">
        <v>57.9</v>
      </c>
      <c r="T16" s="24">
        <v>56</v>
      </c>
      <c r="U16" s="24">
        <v>46.7</v>
      </c>
      <c r="V16" s="24">
        <v>53.8</v>
      </c>
      <c r="W16" s="24">
        <v>77.8</v>
      </c>
      <c r="X16" s="24">
        <v>44.4</v>
      </c>
      <c r="Y16" s="24">
        <v>40</v>
      </c>
      <c r="Z16" s="24">
        <v>33.299999999999997</v>
      </c>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row>
    <row r="17" spans="1:203" ht="15" customHeight="1" x14ac:dyDescent="0.15">
      <c r="A17" s="14" t="s">
        <v>54</v>
      </c>
      <c r="B17" s="24">
        <v>12.7</v>
      </c>
      <c r="C17" s="24">
        <v>13.3</v>
      </c>
      <c r="D17" s="24">
        <v>15.5</v>
      </c>
      <c r="E17" s="24">
        <v>10.9</v>
      </c>
      <c r="F17" s="24">
        <v>14.3</v>
      </c>
      <c r="G17" s="24">
        <v>12.9</v>
      </c>
      <c r="H17" s="24">
        <v>11.1</v>
      </c>
      <c r="I17" s="24">
        <v>7.1</v>
      </c>
      <c r="J17" s="24">
        <v>10.199999999999999</v>
      </c>
      <c r="K17" s="24">
        <v>10.3</v>
      </c>
      <c r="L17" s="24">
        <v>3.1</v>
      </c>
      <c r="M17" s="24">
        <v>5.3</v>
      </c>
      <c r="N17" s="24"/>
      <c r="O17" s="24">
        <v>22.2</v>
      </c>
      <c r="P17" s="24">
        <v>13.3</v>
      </c>
      <c r="Q17" s="24">
        <v>19.399999999999999</v>
      </c>
      <c r="R17" s="24">
        <v>17.399999999999999</v>
      </c>
      <c r="S17" s="24">
        <v>15.8</v>
      </c>
      <c r="T17" s="24">
        <v>8</v>
      </c>
      <c r="U17" s="24">
        <v>26.7</v>
      </c>
      <c r="V17" s="24">
        <v>15.4</v>
      </c>
      <c r="W17" s="24">
        <v>22.2</v>
      </c>
      <c r="X17" s="24">
        <v>11.1</v>
      </c>
      <c r="Y17" s="24">
        <v>50</v>
      </c>
      <c r="Z17" s="24">
        <v>33.299999999999997</v>
      </c>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row>
    <row r="18" spans="1:203" ht="15" customHeight="1" x14ac:dyDescent="0.15">
      <c r="A18" s="14" t="s">
        <v>55</v>
      </c>
      <c r="B18" s="24">
        <v>6.3</v>
      </c>
      <c r="C18" s="24">
        <v>6.7</v>
      </c>
      <c r="D18" s="24">
        <v>7</v>
      </c>
      <c r="E18" s="24">
        <v>4.7</v>
      </c>
      <c r="F18" s="24">
        <v>1.8</v>
      </c>
      <c r="G18" s="24">
        <v>4.3</v>
      </c>
      <c r="H18" s="24">
        <v>3.7</v>
      </c>
      <c r="I18" s="24">
        <v>4.8</v>
      </c>
      <c r="J18" s="24">
        <v>4.0999999999999996</v>
      </c>
      <c r="K18" s="24">
        <v>7.7</v>
      </c>
      <c r="L18" s="24">
        <v>3.1</v>
      </c>
      <c r="M18" s="24">
        <v>2.6</v>
      </c>
      <c r="N18" s="24"/>
      <c r="O18" s="24">
        <v>11.1</v>
      </c>
      <c r="P18" s="24">
        <v>13.3</v>
      </c>
      <c r="Q18" s="24">
        <v>6.5</v>
      </c>
      <c r="R18" s="24">
        <v>13</v>
      </c>
      <c r="S18" s="24">
        <v>15.8</v>
      </c>
      <c r="T18" s="24">
        <v>8</v>
      </c>
      <c r="U18" s="24">
        <v>6.7</v>
      </c>
      <c r="V18" s="24">
        <v>7.7</v>
      </c>
      <c r="W18" s="24">
        <v>0</v>
      </c>
      <c r="X18" s="24">
        <v>22.2</v>
      </c>
      <c r="Y18" s="24">
        <v>0</v>
      </c>
      <c r="Z18" s="24">
        <v>0</v>
      </c>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row>
    <row r="19" spans="1:203" ht="15" customHeight="1" x14ac:dyDescent="0.15">
      <c r="A19" s="14" t="s">
        <v>56</v>
      </c>
      <c r="B19" s="24">
        <v>11.1</v>
      </c>
      <c r="C19" s="24">
        <v>20</v>
      </c>
      <c r="D19" s="24">
        <v>9.9</v>
      </c>
      <c r="E19" s="24">
        <v>15.6</v>
      </c>
      <c r="F19" s="24">
        <v>16.100000000000001</v>
      </c>
      <c r="G19" s="24">
        <v>7.1</v>
      </c>
      <c r="H19" s="24">
        <v>11.1</v>
      </c>
      <c r="I19" s="24">
        <v>9.5</v>
      </c>
      <c r="J19" s="24">
        <v>14.3</v>
      </c>
      <c r="K19" s="24">
        <v>7.7</v>
      </c>
      <c r="L19" s="24">
        <v>15.6</v>
      </c>
      <c r="M19" s="24">
        <v>15.8</v>
      </c>
      <c r="N19" s="24"/>
      <c r="O19" s="24">
        <v>16.7</v>
      </c>
      <c r="P19" s="24">
        <v>6.7</v>
      </c>
      <c r="Q19" s="24">
        <v>9.6999999999999993</v>
      </c>
      <c r="R19" s="24">
        <v>17.399999999999999</v>
      </c>
      <c r="S19" s="24">
        <v>10.5</v>
      </c>
      <c r="T19" s="24">
        <v>8</v>
      </c>
      <c r="U19" s="24">
        <v>13.3</v>
      </c>
      <c r="V19" s="24">
        <v>23.1</v>
      </c>
      <c r="W19" s="24">
        <v>0</v>
      </c>
      <c r="X19" s="24">
        <v>22.2</v>
      </c>
      <c r="Y19" s="24">
        <v>10</v>
      </c>
      <c r="Z19" s="24">
        <v>16.7</v>
      </c>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row>
    <row r="20" spans="1:203" ht="15" customHeight="1" x14ac:dyDescent="0.15">
      <c r="A20" s="14" t="s">
        <v>57</v>
      </c>
      <c r="B20" s="24">
        <v>0</v>
      </c>
      <c r="C20" s="24">
        <v>2.7</v>
      </c>
      <c r="D20" s="24">
        <v>4.2</v>
      </c>
      <c r="E20" s="24">
        <v>0</v>
      </c>
      <c r="F20" s="24">
        <v>1.7</v>
      </c>
      <c r="G20" s="24">
        <v>8.6</v>
      </c>
      <c r="H20" s="24">
        <v>5.6</v>
      </c>
      <c r="I20" s="24">
        <v>2.4</v>
      </c>
      <c r="J20" s="24">
        <v>6.1</v>
      </c>
      <c r="K20" s="24">
        <v>10.199999999999999</v>
      </c>
      <c r="L20" s="24">
        <v>3.2</v>
      </c>
      <c r="M20" s="24">
        <v>2.6</v>
      </c>
      <c r="N20" s="24"/>
      <c r="O20" s="24">
        <v>5.6</v>
      </c>
      <c r="P20" s="24">
        <v>0</v>
      </c>
      <c r="Q20" s="24">
        <v>3.2</v>
      </c>
      <c r="R20" s="24">
        <v>0</v>
      </c>
      <c r="S20" s="24">
        <v>0</v>
      </c>
      <c r="T20" s="24">
        <v>20</v>
      </c>
      <c r="U20" s="24">
        <v>6.7</v>
      </c>
      <c r="V20" s="24">
        <v>0</v>
      </c>
      <c r="W20" s="24">
        <v>0</v>
      </c>
      <c r="X20" s="24">
        <v>0.1</v>
      </c>
      <c r="Y20" s="24">
        <v>0</v>
      </c>
      <c r="Z20" s="24">
        <v>16.7</v>
      </c>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row>
    <row r="21" spans="1:203" ht="15" customHeight="1" x14ac:dyDescent="0.15">
      <c r="A21" s="17"/>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row>
    <row r="22" spans="1:203" ht="21" customHeight="1" x14ac:dyDescent="0.15">
      <c r="A22" s="16" t="s">
        <v>82</v>
      </c>
      <c r="B22" s="24">
        <v>66.7</v>
      </c>
      <c r="C22" s="24">
        <v>71.900000000000006</v>
      </c>
      <c r="D22" s="24">
        <v>74.599999999999994</v>
      </c>
      <c r="E22" s="24">
        <v>75.8</v>
      </c>
      <c r="F22" s="24">
        <v>77.8</v>
      </c>
      <c r="G22" s="24">
        <v>76</v>
      </c>
      <c r="H22" s="24">
        <v>79.900000000000006</v>
      </c>
      <c r="I22" s="24">
        <v>81.599999999999994</v>
      </c>
      <c r="J22" s="24">
        <v>78.599999999999994</v>
      </c>
      <c r="K22" s="24">
        <v>83.7</v>
      </c>
      <c r="L22" s="24">
        <v>80.3</v>
      </c>
      <c r="M22" s="24">
        <v>80.5</v>
      </c>
      <c r="N22" s="24"/>
      <c r="O22" s="24">
        <v>25</v>
      </c>
      <c r="P22" s="24">
        <v>45.8</v>
      </c>
      <c r="Q22" s="24">
        <v>32.299999999999997</v>
      </c>
      <c r="R22" s="24">
        <v>36</v>
      </c>
      <c r="S22" s="24">
        <v>50</v>
      </c>
      <c r="T22" s="24">
        <v>21.7</v>
      </c>
      <c r="U22" s="24">
        <v>50</v>
      </c>
      <c r="V22" s="24">
        <v>60</v>
      </c>
      <c r="W22" s="24">
        <v>68</v>
      </c>
      <c r="X22" s="24">
        <v>72.7</v>
      </c>
      <c r="Y22" s="24">
        <v>54.5</v>
      </c>
      <c r="Z22" s="24">
        <v>69.2</v>
      </c>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row>
    <row r="23" spans="1:203" ht="15" customHeight="1" x14ac:dyDescent="0.15">
      <c r="A23" s="14" t="s">
        <v>58</v>
      </c>
      <c r="B23" s="24">
        <v>29</v>
      </c>
      <c r="C23" s="24">
        <v>29.1</v>
      </c>
      <c r="D23" s="24">
        <v>31.2</v>
      </c>
      <c r="E23" s="24">
        <v>27.4</v>
      </c>
      <c r="F23" s="24">
        <v>25.3</v>
      </c>
      <c r="G23" s="24">
        <v>23.8</v>
      </c>
      <c r="H23" s="24">
        <v>21.1</v>
      </c>
      <c r="I23" s="24">
        <v>28</v>
      </c>
      <c r="J23" s="24">
        <v>29.9</v>
      </c>
      <c r="K23" s="24">
        <v>28.6</v>
      </c>
      <c r="L23" s="24">
        <v>40.4</v>
      </c>
      <c r="M23" s="24" t="s">
        <v>59</v>
      </c>
      <c r="N23" s="24"/>
      <c r="O23" s="24">
        <v>42.4</v>
      </c>
      <c r="P23" s="24">
        <v>45.5</v>
      </c>
      <c r="Q23" s="24">
        <v>42.9</v>
      </c>
      <c r="R23" s="24">
        <v>28.6</v>
      </c>
      <c r="S23" s="24">
        <v>11.8</v>
      </c>
      <c r="T23" s="24">
        <v>14.3</v>
      </c>
      <c r="U23" s="24">
        <v>18.5</v>
      </c>
      <c r="V23" s="24">
        <v>13</v>
      </c>
      <c r="W23" s="24">
        <v>27.3</v>
      </c>
      <c r="X23" s="24">
        <v>33.299999999999997</v>
      </c>
      <c r="Y23" s="24">
        <v>33.299999999999997</v>
      </c>
      <c r="Z23" s="24" t="s">
        <v>59</v>
      </c>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row>
    <row r="24" spans="1:203" ht="15" customHeight="1" x14ac:dyDescent="0.15">
      <c r="A24" s="14" t="s">
        <v>83</v>
      </c>
      <c r="B24" s="24">
        <v>5.2</v>
      </c>
      <c r="C24" s="24">
        <v>4.8</v>
      </c>
      <c r="D24" s="24">
        <v>3.8</v>
      </c>
      <c r="E24" s="24">
        <v>6.6</v>
      </c>
      <c r="F24" s="24">
        <v>4.9000000000000004</v>
      </c>
      <c r="G24" s="24">
        <v>6.6</v>
      </c>
      <c r="H24" s="24">
        <v>8.5</v>
      </c>
      <c r="I24" s="24">
        <v>8</v>
      </c>
      <c r="J24" s="24">
        <v>5.4</v>
      </c>
      <c r="K24" s="24">
        <v>8.6</v>
      </c>
      <c r="L24" s="24">
        <v>4.8</v>
      </c>
      <c r="M24" s="24" t="s">
        <v>59</v>
      </c>
      <c r="N24" s="24"/>
      <c r="O24" s="24">
        <v>3.8</v>
      </c>
      <c r="P24" s="24">
        <v>0</v>
      </c>
      <c r="Q24" s="24">
        <v>0</v>
      </c>
      <c r="R24" s="24">
        <v>0</v>
      </c>
      <c r="S24" s="24">
        <v>0</v>
      </c>
      <c r="T24" s="24">
        <v>5.7</v>
      </c>
      <c r="U24" s="24">
        <v>7.4</v>
      </c>
      <c r="V24" s="24">
        <v>8.6999999999999993</v>
      </c>
      <c r="W24" s="24">
        <v>0</v>
      </c>
      <c r="X24" s="24">
        <v>0</v>
      </c>
      <c r="Y24" s="24">
        <v>0</v>
      </c>
      <c r="Z24" s="24" t="s">
        <v>59</v>
      </c>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row>
    <row r="25" spans="1:203" ht="15" customHeight="1" x14ac:dyDescent="0.15">
      <c r="A25" s="14" t="s">
        <v>84</v>
      </c>
      <c r="B25" s="24">
        <v>16.3</v>
      </c>
      <c r="C25" s="24">
        <v>21.7</v>
      </c>
      <c r="D25" s="24">
        <v>19.600000000000001</v>
      </c>
      <c r="E25" s="24">
        <v>16.8</v>
      </c>
      <c r="F25" s="24">
        <v>22.7</v>
      </c>
      <c r="G25" s="24">
        <v>16</v>
      </c>
      <c r="H25" s="24">
        <v>13.9</v>
      </c>
      <c r="I25" s="24">
        <v>12.6</v>
      </c>
      <c r="J25" s="24">
        <v>12</v>
      </c>
      <c r="K25" s="24">
        <v>10.7</v>
      </c>
      <c r="L25" s="24">
        <v>4.8</v>
      </c>
      <c r="M25" s="24" t="s">
        <v>59</v>
      </c>
      <c r="N25" s="24"/>
      <c r="O25" s="24">
        <v>11.5</v>
      </c>
      <c r="P25" s="24">
        <v>9.1</v>
      </c>
      <c r="Q25" s="24">
        <v>14.3</v>
      </c>
      <c r="R25" s="24">
        <v>28.6</v>
      </c>
      <c r="S25" s="24">
        <v>17.600000000000001</v>
      </c>
      <c r="T25" s="24">
        <v>14.3</v>
      </c>
      <c r="U25" s="24">
        <v>14.8</v>
      </c>
      <c r="V25" s="24">
        <v>13</v>
      </c>
      <c r="W25" s="24">
        <v>0</v>
      </c>
      <c r="X25" s="24">
        <v>16.7</v>
      </c>
      <c r="Y25" s="24">
        <v>8.3000000000000007</v>
      </c>
      <c r="Z25" s="24" t="s">
        <v>59</v>
      </c>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row>
    <row r="26" spans="1:203" ht="15" customHeight="1" x14ac:dyDescent="0.15">
      <c r="A26" s="14" t="s">
        <v>60</v>
      </c>
      <c r="B26" s="24">
        <v>16.3</v>
      </c>
      <c r="C26" s="24">
        <v>12.6</v>
      </c>
      <c r="D26" s="24">
        <v>15</v>
      </c>
      <c r="E26" s="24">
        <v>15.7</v>
      </c>
      <c r="F26" s="24">
        <v>17.3</v>
      </c>
      <c r="G26" s="24">
        <v>23.4</v>
      </c>
      <c r="H26" s="24">
        <v>19.3</v>
      </c>
      <c r="I26" s="24">
        <v>14.3</v>
      </c>
      <c r="J26" s="24">
        <v>15</v>
      </c>
      <c r="K26" s="24">
        <v>9.3000000000000007</v>
      </c>
      <c r="L26" s="24">
        <v>16.3</v>
      </c>
      <c r="M26" s="24" t="s">
        <v>59</v>
      </c>
      <c r="N26" s="24"/>
      <c r="O26" s="24">
        <v>23.1</v>
      </c>
      <c r="P26" s="24">
        <v>9.1</v>
      </c>
      <c r="Q26" s="24">
        <v>33.299999999999997</v>
      </c>
      <c r="R26" s="24">
        <v>28.6</v>
      </c>
      <c r="S26" s="24">
        <v>23.5</v>
      </c>
      <c r="T26" s="24">
        <v>14.3</v>
      </c>
      <c r="U26" s="24">
        <v>18.5</v>
      </c>
      <c r="V26" s="24">
        <v>13</v>
      </c>
      <c r="W26" s="24">
        <v>18.2</v>
      </c>
      <c r="X26" s="24">
        <v>16.7</v>
      </c>
      <c r="Y26" s="24">
        <v>25</v>
      </c>
      <c r="Z26" s="24" t="s">
        <v>59</v>
      </c>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row>
    <row r="27" spans="1:203" ht="15" customHeight="1" x14ac:dyDescent="0.15">
      <c r="A27" s="14" t="s">
        <v>85</v>
      </c>
      <c r="B27" s="24">
        <v>9.6</v>
      </c>
      <c r="C27" s="24">
        <v>10.9</v>
      </c>
      <c r="D27" s="24">
        <v>9.6</v>
      </c>
      <c r="E27" s="24">
        <v>7.1</v>
      </c>
      <c r="F27" s="24">
        <v>8.9</v>
      </c>
      <c r="G27" s="24">
        <v>8.6</v>
      </c>
      <c r="H27" s="24">
        <v>9.4</v>
      </c>
      <c r="I27" s="24">
        <v>9.1</v>
      </c>
      <c r="J27" s="24">
        <v>4.2</v>
      </c>
      <c r="K27" s="24">
        <v>3.6</v>
      </c>
      <c r="L27" s="24">
        <v>4.8</v>
      </c>
      <c r="M27" s="24" t="s">
        <v>59</v>
      </c>
      <c r="N27" s="24"/>
      <c r="O27" s="24">
        <v>3.8</v>
      </c>
      <c r="P27" s="24">
        <v>9.1</v>
      </c>
      <c r="Q27" s="24">
        <v>0</v>
      </c>
      <c r="R27" s="24">
        <v>0</v>
      </c>
      <c r="S27" s="24">
        <v>29.4</v>
      </c>
      <c r="T27" s="24">
        <v>14.3</v>
      </c>
      <c r="U27" s="24">
        <v>11.1</v>
      </c>
      <c r="V27" s="24">
        <v>13</v>
      </c>
      <c r="W27" s="24">
        <v>0</v>
      </c>
      <c r="X27" s="24">
        <v>0</v>
      </c>
      <c r="Y27" s="24">
        <v>0</v>
      </c>
      <c r="Z27" s="24" t="s">
        <v>59</v>
      </c>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row>
    <row r="28" spans="1:203" ht="15" customHeight="1" x14ac:dyDescent="0.15">
      <c r="A28" s="14" t="s">
        <v>86</v>
      </c>
      <c r="B28" s="24">
        <v>8</v>
      </c>
      <c r="C28" s="24">
        <v>4.3</v>
      </c>
      <c r="D28" s="24">
        <v>6.5</v>
      </c>
      <c r="E28" s="24">
        <v>10.7</v>
      </c>
      <c r="F28" s="24">
        <v>12</v>
      </c>
      <c r="G28" s="24">
        <v>11.5</v>
      </c>
      <c r="H28" s="24">
        <v>12.1</v>
      </c>
      <c r="I28" s="24">
        <v>14.3</v>
      </c>
      <c r="J28" s="24">
        <v>12</v>
      </c>
      <c r="K28" s="24">
        <v>17.899999999999999</v>
      </c>
      <c r="L28" s="24">
        <v>10.6</v>
      </c>
      <c r="M28" s="24" t="s">
        <v>59</v>
      </c>
      <c r="N28" s="24"/>
      <c r="O28" s="24">
        <v>0</v>
      </c>
      <c r="P28" s="24">
        <v>9.1</v>
      </c>
      <c r="Q28" s="24">
        <v>4.8</v>
      </c>
      <c r="R28" s="24">
        <v>0</v>
      </c>
      <c r="S28" s="24">
        <v>5.9</v>
      </c>
      <c r="T28" s="24">
        <v>11.4</v>
      </c>
      <c r="U28" s="24">
        <v>11.1</v>
      </c>
      <c r="V28" s="24">
        <v>8.6999999999999993</v>
      </c>
      <c r="W28" s="24">
        <v>9.1</v>
      </c>
      <c r="X28" s="24">
        <v>16.7</v>
      </c>
      <c r="Y28" s="24">
        <v>16.7</v>
      </c>
      <c r="Z28" s="24" t="s">
        <v>59</v>
      </c>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row>
    <row r="29" spans="1:203" ht="15" customHeight="1" x14ac:dyDescent="0.15">
      <c r="A29" s="14" t="s">
        <v>87</v>
      </c>
      <c r="B29" s="24">
        <v>5.6</v>
      </c>
      <c r="C29" s="24">
        <v>6.5</v>
      </c>
      <c r="D29" s="24">
        <v>6.5</v>
      </c>
      <c r="E29" s="24">
        <v>4.0999999999999996</v>
      </c>
      <c r="F29" s="24">
        <v>3.6</v>
      </c>
      <c r="G29" s="24">
        <v>2.5</v>
      </c>
      <c r="H29" s="24">
        <v>4</v>
      </c>
      <c r="I29" s="24">
        <v>2.2999999999999998</v>
      </c>
      <c r="J29" s="24">
        <v>1.8</v>
      </c>
      <c r="K29" s="24">
        <v>2.9</v>
      </c>
      <c r="L29" s="24">
        <v>2.9</v>
      </c>
      <c r="M29" s="24" t="s">
        <v>59</v>
      </c>
      <c r="N29" s="24"/>
      <c r="O29" s="24">
        <v>7.7</v>
      </c>
      <c r="P29" s="24">
        <v>9.1</v>
      </c>
      <c r="Q29" s="24">
        <v>4.7</v>
      </c>
      <c r="R29" s="24">
        <v>0</v>
      </c>
      <c r="S29" s="24">
        <v>0</v>
      </c>
      <c r="T29" s="24">
        <v>8.6</v>
      </c>
      <c r="U29" s="24">
        <v>7.4</v>
      </c>
      <c r="V29" s="24">
        <v>8.6999999999999993</v>
      </c>
      <c r="W29" s="24">
        <v>0</v>
      </c>
      <c r="X29" s="24">
        <v>0</v>
      </c>
      <c r="Y29" s="24">
        <v>0</v>
      </c>
      <c r="Z29" s="24" t="s">
        <v>59</v>
      </c>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row>
    <row r="30" spans="1:203" ht="15" customHeight="1" x14ac:dyDescent="0.15">
      <c r="A30" s="14" t="s">
        <v>61</v>
      </c>
      <c r="B30" s="24">
        <v>4.4000000000000004</v>
      </c>
      <c r="C30" s="24">
        <v>3.9</v>
      </c>
      <c r="D30" s="24">
        <v>5.4</v>
      </c>
      <c r="E30" s="24">
        <v>5.0999999999999996</v>
      </c>
      <c r="F30" s="24">
        <v>4.9000000000000004</v>
      </c>
      <c r="G30" s="24">
        <v>4.5</v>
      </c>
      <c r="H30" s="24">
        <v>5.8</v>
      </c>
      <c r="I30" s="24">
        <v>4.5999999999999996</v>
      </c>
      <c r="J30" s="24">
        <v>4.8</v>
      </c>
      <c r="K30" s="24">
        <v>6.4</v>
      </c>
      <c r="L30" s="24">
        <v>8.6999999999999993</v>
      </c>
      <c r="M30" s="24" t="s">
        <v>59</v>
      </c>
      <c r="N30" s="24"/>
      <c r="O30" s="24">
        <v>0</v>
      </c>
      <c r="P30" s="24">
        <v>0</v>
      </c>
      <c r="Q30" s="24">
        <v>0</v>
      </c>
      <c r="R30" s="24">
        <v>0</v>
      </c>
      <c r="S30" s="24">
        <v>5.9</v>
      </c>
      <c r="T30" s="24">
        <v>5.7</v>
      </c>
      <c r="U30" s="24">
        <v>7.4</v>
      </c>
      <c r="V30" s="24">
        <v>8.6999999999999993</v>
      </c>
      <c r="W30" s="24">
        <v>0</v>
      </c>
      <c r="X30" s="24">
        <v>0</v>
      </c>
      <c r="Y30" s="24">
        <v>0</v>
      </c>
      <c r="Z30" s="24" t="s">
        <v>59</v>
      </c>
      <c r="AA30" s="24"/>
    </row>
    <row r="31" spans="1:203" ht="15" customHeight="1" x14ac:dyDescent="0.15">
      <c r="A31" s="14" t="s">
        <v>62</v>
      </c>
      <c r="B31" s="24">
        <v>5.6</v>
      </c>
      <c r="C31" s="24">
        <v>6.2</v>
      </c>
      <c r="D31" s="24">
        <v>2.4</v>
      </c>
      <c r="E31" s="24">
        <v>6.5</v>
      </c>
      <c r="F31" s="24">
        <v>0.4</v>
      </c>
      <c r="G31" s="24">
        <v>3.3</v>
      </c>
      <c r="H31" s="24">
        <v>5.8</v>
      </c>
      <c r="I31" s="24">
        <v>6.8</v>
      </c>
      <c r="J31" s="24">
        <v>14.9</v>
      </c>
      <c r="K31" s="24">
        <v>12</v>
      </c>
      <c r="L31" s="24">
        <v>6.7</v>
      </c>
      <c r="M31" s="24" t="s">
        <v>59</v>
      </c>
      <c r="N31" s="24"/>
      <c r="O31" s="24">
        <v>7.7</v>
      </c>
      <c r="P31" s="24">
        <v>9</v>
      </c>
      <c r="Q31" s="24">
        <v>0</v>
      </c>
      <c r="R31" s="24">
        <v>14.2</v>
      </c>
      <c r="S31" s="24">
        <v>5.9</v>
      </c>
      <c r="T31" s="24">
        <v>11.4</v>
      </c>
      <c r="U31" s="24">
        <v>3.7</v>
      </c>
      <c r="V31" s="24">
        <v>13.2</v>
      </c>
      <c r="W31" s="24">
        <v>45.4</v>
      </c>
      <c r="X31" s="24">
        <v>16.600000000000001</v>
      </c>
      <c r="Y31" s="24">
        <v>16.7</v>
      </c>
      <c r="Z31" s="24" t="s">
        <v>59</v>
      </c>
      <c r="AA31" s="24"/>
    </row>
    <row r="32" spans="1:203" ht="29.25" customHeight="1" x14ac:dyDescent="0.15">
      <c r="A32" s="17"/>
      <c r="B32" s="24"/>
      <c r="C32" s="24"/>
      <c r="D32" s="24"/>
      <c r="E32" s="24"/>
      <c r="F32" s="24"/>
      <c r="G32" s="24"/>
      <c r="H32" s="24"/>
      <c r="I32" s="24"/>
      <c r="J32" s="24"/>
      <c r="K32" s="24"/>
      <c r="L32" s="24"/>
      <c r="M32" s="24"/>
      <c r="N32" s="24"/>
      <c r="O32" s="24"/>
      <c r="P32" s="24"/>
      <c r="Q32" s="24"/>
      <c r="R32" s="24"/>
      <c r="S32" s="24"/>
      <c r="T32" s="24"/>
      <c r="U32" s="24"/>
      <c r="V32" s="24"/>
      <c r="W32" s="24"/>
      <c r="X32" s="24"/>
      <c r="Y32" s="24"/>
      <c r="Z32" s="24"/>
    </row>
    <row r="33" spans="1:26" ht="26.25" customHeight="1" x14ac:dyDescent="0.15">
      <c r="A33" s="16" t="s">
        <v>88</v>
      </c>
      <c r="B33" s="24" t="s">
        <v>59</v>
      </c>
      <c r="C33" s="24">
        <v>73.3</v>
      </c>
      <c r="D33" s="24">
        <v>80.400000000000006</v>
      </c>
      <c r="E33" s="24">
        <v>76.3</v>
      </c>
      <c r="F33" s="24">
        <v>77.8</v>
      </c>
      <c r="G33" s="24">
        <v>84.7</v>
      </c>
      <c r="H33" s="24">
        <v>82.1</v>
      </c>
      <c r="I33" s="24">
        <v>76</v>
      </c>
      <c r="J33" s="24">
        <v>82.1</v>
      </c>
      <c r="K33" s="24">
        <v>80.8</v>
      </c>
      <c r="L33" s="24">
        <v>81.7</v>
      </c>
      <c r="M33" s="24">
        <v>82.3</v>
      </c>
      <c r="O33" s="24" t="s">
        <v>59</v>
      </c>
      <c r="P33" s="24">
        <v>66.7</v>
      </c>
      <c r="Q33" s="24">
        <v>71</v>
      </c>
      <c r="R33" s="24">
        <v>60</v>
      </c>
      <c r="S33" s="24">
        <v>50</v>
      </c>
      <c r="T33" s="24">
        <v>56.5</v>
      </c>
      <c r="U33" s="24">
        <v>64.3</v>
      </c>
      <c r="V33" s="24">
        <v>64</v>
      </c>
      <c r="W33" s="24">
        <v>64</v>
      </c>
      <c r="X33" s="24">
        <v>68.2</v>
      </c>
      <c r="Y33" s="24">
        <v>68.2</v>
      </c>
      <c r="Z33" s="24">
        <v>61.5</v>
      </c>
    </row>
    <row r="34" spans="1:26" ht="15" customHeight="1" x14ac:dyDescent="0.15">
      <c r="A34" s="14" t="s">
        <v>63</v>
      </c>
      <c r="B34" s="24" t="s">
        <v>59</v>
      </c>
      <c r="C34" s="24">
        <v>84.2</v>
      </c>
      <c r="D34" s="24">
        <v>84.3</v>
      </c>
      <c r="E34" s="24">
        <v>83</v>
      </c>
      <c r="F34" s="24">
        <v>83.2</v>
      </c>
      <c r="G34" s="24">
        <v>80.099999999999994</v>
      </c>
      <c r="H34" s="24">
        <v>81.099999999999994</v>
      </c>
      <c r="I34" s="24">
        <v>77.8</v>
      </c>
      <c r="J34" s="24">
        <v>78.599999999999994</v>
      </c>
      <c r="K34" s="24">
        <v>75.599999999999994</v>
      </c>
      <c r="L34" s="24">
        <v>79.2</v>
      </c>
      <c r="M34" s="24">
        <v>75</v>
      </c>
      <c r="O34" s="24" t="s">
        <v>59</v>
      </c>
      <c r="P34" s="24">
        <v>52.2</v>
      </c>
      <c r="Q34" s="24">
        <v>57.6</v>
      </c>
      <c r="R34" s="24">
        <v>43.5</v>
      </c>
      <c r="S34" s="24">
        <v>58.8</v>
      </c>
      <c r="T34" s="24">
        <v>55.6</v>
      </c>
      <c r="U34" s="24">
        <v>57.1</v>
      </c>
      <c r="V34" s="24">
        <v>48</v>
      </c>
      <c r="W34" s="24">
        <v>60.9</v>
      </c>
      <c r="X34" s="24">
        <v>60</v>
      </c>
      <c r="Y34" s="24">
        <v>75</v>
      </c>
      <c r="Z34" s="24">
        <v>53.8</v>
      </c>
    </row>
    <row r="35" spans="1:26" ht="15" customHeight="1" x14ac:dyDescent="0.15">
      <c r="A35" s="14" t="s">
        <v>52</v>
      </c>
      <c r="B35" s="24" t="s">
        <v>59</v>
      </c>
      <c r="C35" s="24">
        <v>9.8000000000000007</v>
      </c>
      <c r="D35" s="24">
        <v>8.1</v>
      </c>
      <c r="E35" s="24">
        <v>11.3</v>
      </c>
      <c r="F35" s="24">
        <v>9.5</v>
      </c>
      <c r="G35" s="24">
        <v>9.1</v>
      </c>
      <c r="H35" s="24">
        <v>8.8000000000000007</v>
      </c>
      <c r="I35" s="24">
        <v>12.8</v>
      </c>
      <c r="J35" s="24">
        <v>12.4</v>
      </c>
      <c r="K35" s="24">
        <v>15.1</v>
      </c>
      <c r="L35" s="24">
        <v>13.9</v>
      </c>
      <c r="M35" s="24">
        <v>14.3</v>
      </c>
      <c r="O35" s="24" t="s">
        <v>59</v>
      </c>
      <c r="P35" s="24">
        <v>13</v>
      </c>
      <c r="Q35" s="24">
        <v>12.1</v>
      </c>
      <c r="R35" s="24">
        <v>17.399999999999999</v>
      </c>
      <c r="S35" s="24">
        <v>5.9</v>
      </c>
      <c r="T35" s="24">
        <v>16.7</v>
      </c>
      <c r="U35" s="24">
        <v>17.899999999999999</v>
      </c>
      <c r="V35" s="24">
        <v>20</v>
      </c>
      <c r="W35" s="24">
        <v>13</v>
      </c>
      <c r="X35" s="24">
        <v>10</v>
      </c>
      <c r="Y35" s="24">
        <v>6.2</v>
      </c>
      <c r="Z35" s="24">
        <v>30.8</v>
      </c>
    </row>
    <row r="36" spans="1:26" ht="15" customHeight="1" x14ac:dyDescent="0.15">
      <c r="A36" s="14" t="s">
        <v>89</v>
      </c>
      <c r="B36" s="24" t="s">
        <v>59</v>
      </c>
      <c r="C36" s="24">
        <v>5.4</v>
      </c>
      <c r="D36" s="24">
        <v>7.2</v>
      </c>
      <c r="E36" s="24">
        <v>5.7</v>
      </c>
      <c r="F36" s="24">
        <v>7.3</v>
      </c>
      <c r="G36" s="24">
        <v>10.8</v>
      </c>
      <c r="H36" s="24">
        <v>10.1</v>
      </c>
      <c r="I36" s="24">
        <v>9.4</v>
      </c>
      <c r="J36" s="24">
        <v>8.5</v>
      </c>
      <c r="K36" s="24">
        <v>9.3000000000000007</v>
      </c>
      <c r="L36" s="24">
        <v>6.9</v>
      </c>
      <c r="M36" s="24">
        <v>10.1</v>
      </c>
      <c r="O36" s="24" t="s">
        <v>59</v>
      </c>
      <c r="P36" s="24">
        <v>34.799999999999997</v>
      </c>
      <c r="Q36" s="24">
        <v>30.3</v>
      </c>
      <c r="R36" s="24">
        <v>39.1</v>
      </c>
      <c r="S36" s="24">
        <v>35.299999999999997</v>
      </c>
      <c r="T36" s="24">
        <v>27.8</v>
      </c>
      <c r="U36" s="24">
        <v>25</v>
      </c>
      <c r="V36" s="24">
        <v>32</v>
      </c>
      <c r="W36" s="24">
        <v>26.1</v>
      </c>
      <c r="X36" s="24">
        <v>30</v>
      </c>
      <c r="Y36" s="24">
        <v>18.8</v>
      </c>
      <c r="Z36" s="24">
        <v>15.4</v>
      </c>
    </row>
    <row r="37" spans="1:26" ht="15" customHeight="1" x14ac:dyDescent="0.15">
      <c r="A37" s="14" t="s">
        <v>62</v>
      </c>
      <c r="B37" s="24" t="s">
        <v>59</v>
      </c>
      <c r="C37" s="24">
        <v>0.6</v>
      </c>
      <c r="D37" s="24">
        <v>0.4</v>
      </c>
      <c r="E37" s="24">
        <v>0</v>
      </c>
      <c r="F37" s="24">
        <v>0</v>
      </c>
      <c r="G37" s="24">
        <v>0</v>
      </c>
      <c r="H37" s="24">
        <v>0</v>
      </c>
      <c r="I37" s="24">
        <v>0</v>
      </c>
      <c r="J37" s="24">
        <v>0.5</v>
      </c>
      <c r="K37" s="24">
        <v>0</v>
      </c>
      <c r="L37" s="24">
        <v>0</v>
      </c>
      <c r="M37" s="24">
        <v>0.6</v>
      </c>
      <c r="O37" s="24" t="s">
        <v>59</v>
      </c>
      <c r="P37" s="24">
        <v>0</v>
      </c>
      <c r="Q37" s="24">
        <v>0</v>
      </c>
      <c r="R37" s="24">
        <v>0</v>
      </c>
      <c r="S37" s="24">
        <v>0</v>
      </c>
      <c r="T37" s="24">
        <v>0</v>
      </c>
      <c r="U37" s="24">
        <v>0</v>
      </c>
      <c r="V37" s="24">
        <v>0</v>
      </c>
      <c r="W37" s="24">
        <v>0</v>
      </c>
      <c r="X37" s="24">
        <v>0</v>
      </c>
      <c r="Y37" s="24">
        <v>0</v>
      </c>
      <c r="Z37" s="24">
        <v>0</v>
      </c>
    </row>
    <row r="38" spans="1:26" ht="15" customHeight="1" x14ac:dyDescent="0.15">
      <c r="A38" s="17"/>
      <c r="B38" s="24"/>
      <c r="C38" s="24"/>
      <c r="D38" s="24"/>
      <c r="E38" s="24"/>
      <c r="F38" s="24"/>
      <c r="G38" s="24"/>
      <c r="H38" s="24"/>
      <c r="I38" s="24"/>
      <c r="J38" s="24"/>
      <c r="K38" s="24"/>
      <c r="L38" s="24"/>
      <c r="M38" s="24"/>
      <c r="O38" s="24"/>
      <c r="P38" s="24"/>
      <c r="Q38" s="24"/>
      <c r="R38" s="24"/>
      <c r="S38" s="24"/>
      <c r="T38" s="24"/>
      <c r="U38" s="24"/>
      <c r="V38" s="24"/>
      <c r="W38" s="24"/>
      <c r="X38" s="24"/>
      <c r="Y38" s="24"/>
      <c r="Z38" s="24"/>
    </row>
    <row r="39" spans="1:26" ht="15" customHeight="1" x14ac:dyDescent="0.15">
      <c r="A39" s="13" t="s">
        <v>64</v>
      </c>
      <c r="B39" s="24"/>
      <c r="C39" s="24"/>
      <c r="D39" s="24"/>
      <c r="E39" s="24"/>
      <c r="F39" s="24"/>
      <c r="G39" s="24"/>
      <c r="H39" s="24"/>
      <c r="I39" s="24"/>
      <c r="J39" s="24"/>
      <c r="K39" s="24"/>
      <c r="L39" s="24"/>
      <c r="M39" s="24"/>
      <c r="O39" s="24"/>
      <c r="P39" s="24"/>
      <c r="Q39" s="24"/>
      <c r="R39" s="24"/>
      <c r="S39" s="24"/>
      <c r="T39" s="24"/>
      <c r="U39" s="24"/>
      <c r="V39" s="24"/>
      <c r="W39" s="24"/>
      <c r="X39" s="24"/>
      <c r="Y39" s="24"/>
      <c r="Z39" s="24"/>
    </row>
    <row r="40" spans="1:26" x14ac:dyDescent="0.15">
      <c r="A40" s="14" t="s">
        <v>63</v>
      </c>
      <c r="B40" s="24" t="s">
        <v>59</v>
      </c>
      <c r="C40" s="24">
        <v>41</v>
      </c>
      <c r="D40" s="24">
        <v>40</v>
      </c>
      <c r="E40" s="24">
        <v>49</v>
      </c>
      <c r="F40" s="24">
        <v>55</v>
      </c>
      <c r="G40" s="24">
        <v>59</v>
      </c>
      <c r="H40" s="24">
        <v>47</v>
      </c>
      <c r="I40" s="24">
        <v>61</v>
      </c>
      <c r="J40" s="24">
        <v>66</v>
      </c>
      <c r="K40" s="24">
        <v>53</v>
      </c>
      <c r="L40" s="24">
        <v>47</v>
      </c>
      <c r="M40" s="24">
        <v>53</v>
      </c>
      <c r="O40" s="24" t="s">
        <v>59</v>
      </c>
      <c r="P40" s="24">
        <v>69</v>
      </c>
      <c r="Q40" s="24">
        <v>39</v>
      </c>
      <c r="R40" s="24">
        <v>41</v>
      </c>
      <c r="S40" s="24">
        <v>42</v>
      </c>
      <c r="T40" s="24">
        <v>115</v>
      </c>
      <c r="U40" s="24">
        <v>100</v>
      </c>
      <c r="V40" s="24">
        <v>87</v>
      </c>
      <c r="W40" s="24">
        <v>39</v>
      </c>
      <c r="X40" s="24">
        <v>40</v>
      </c>
      <c r="Y40" s="24">
        <v>50</v>
      </c>
      <c r="Z40" s="24">
        <v>45</v>
      </c>
    </row>
    <row r="41" spans="1:26" x14ac:dyDescent="0.15">
      <c r="A41" s="14" t="s">
        <v>52</v>
      </c>
      <c r="B41" s="24" t="s">
        <v>59</v>
      </c>
      <c r="C41" s="24">
        <v>30</v>
      </c>
      <c r="D41" s="24">
        <v>36</v>
      </c>
      <c r="E41" s="24">
        <v>32</v>
      </c>
      <c r="F41" s="24">
        <v>37</v>
      </c>
      <c r="G41" s="24">
        <v>51</v>
      </c>
      <c r="H41" s="24">
        <v>47</v>
      </c>
      <c r="I41" s="24">
        <v>50</v>
      </c>
      <c r="J41" s="24">
        <v>42</v>
      </c>
      <c r="K41" s="24">
        <v>43</v>
      </c>
      <c r="L41" s="24">
        <v>43</v>
      </c>
      <c r="M41" s="24">
        <v>37</v>
      </c>
      <c r="O41" s="24" t="s">
        <v>59</v>
      </c>
      <c r="P41" s="24">
        <v>50</v>
      </c>
      <c r="Q41" s="24">
        <v>68</v>
      </c>
      <c r="R41" s="24">
        <v>49</v>
      </c>
      <c r="S41" s="24">
        <v>45</v>
      </c>
      <c r="T41" s="24">
        <v>48</v>
      </c>
      <c r="U41" s="24">
        <v>54</v>
      </c>
      <c r="V41" s="24">
        <v>47</v>
      </c>
      <c r="W41" s="24">
        <v>35</v>
      </c>
      <c r="X41" s="24">
        <v>38</v>
      </c>
      <c r="Y41" s="24">
        <v>30</v>
      </c>
      <c r="Z41" s="24">
        <v>59</v>
      </c>
    </row>
    <row r="42" spans="1:26" x14ac:dyDescent="0.15">
      <c r="A42" s="14" t="s">
        <v>89</v>
      </c>
      <c r="B42" s="24" t="s">
        <v>59</v>
      </c>
      <c r="C42" s="24">
        <v>48</v>
      </c>
      <c r="D42" s="24">
        <v>42</v>
      </c>
      <c r="E42" s="24">
        <v>44</v>
      </c>
      <c r="F42" s="24">
        <v>63</v>
      </c>
      <c r="G42" s="24">
        <v>102</v>
      </c>
      <c r="H42" s="24">
        <v>66</v>
      </c>
      <c r="I42" s="24">
        <v>59</v>
      </c>
      <c r="J42" s="24">
        <v>121</v>
      </c>
      <c r="K42" s="24">
        <v>118</v>
      </c>
      <c r="L42" s="24">
        <v>136</v>
      </c>
      <c r="M42" s="24">
        <v>47</v>
      </c>
      <c r="O42" s="24" t="s">
        <v>59</v>
      </c>
      <c r="P42" s="24">
        <v>105</v>
      </c>
      <c r="Q42" s="24">
        <v>37</v>
      </c>
      <c r="R42" s="24">
        <v>90</v>
      </c>
      <c r="S42" s="24">
        <v>63</v>
      </c>
      <c r="T42" s="24">
        <v>112</v>
      </c>
      <c r="U42" s="24">
        <v>89</v>
      </c>
      <c r="V42" s="24">
        <v>161</v>
      </c>
      <c r="W42" s="24">
        <v>83</v>
      </c>
      <c r="X42" s="24">
        <v>95</v>
      </c>
      <c r="Y42" s="24">
        <v>484</v>
      </c>
      <c r="Z42" s="24">
        <v>16</v>
      </c>
    </row>
    <row r="43" spans="1:26" ht="18" x14ac:dyDescent="0.15">
      <c r="A43" s="14" t="s">
        <v>90</v>
      </c>
      <c r="B43" s="24" t="s">
        <v>59</v>
      </c>
      <c r="C43" s="24">
        <v>49.3</v>
      </c>
      <c r="D43" s="24">
        <v>55.4</v>
      </c>
      <c r="E43" s="24">
        <v>62.3</v>
      </c>
      <c r="F43" s="24">
        <v>61.7</v>
      </c>
      <c r="G43" s="24">
        <v>68.2</v>
      </c>
      <c r="H43" s="24">
        <v>65.8</v>
      </c>
      <c r="I43" s="24">
        <v>67.7</v>
      </c>
      <c r="J43" s="24">
        <v>69.7</v>
      </c>
      <c r="K43" s="24">
        <v>67</v>
      </c>
      <c r="L43" s="24">
        <v>65.5</v>
      </c>
      <c r="M43" s="24">
        <v>56.1</v>
      </c>
      <c r="O43" s="24" t="s">
        <v>59</v>
      </c>
      <c r="P43" s="24">
        <v>66.7</v>
      </c>
      <c r="Q43" s="24">
        <v>74.2</v>
      </c>
      <c r="R43" s="24">
        <v>68</v>
      </c>
      <c r="S43" s="24">
        <v>60.7</v>
      </c>
      <c r="T43" s="24">
        <v>65.2</v>
      </c>
      <c r="U43" s="24">
        <v>64.3</v>
      </c>
      <c r="V43" s="24">
        <v>56</v>
      </c>
      <c r="W43" s="24">
        <v>48</v>
      </c>
      <c r="X43" s="24">
        <v>68.2</v>
      </c>
      <c r="Y43" s="24">
        <v>68.2</v>
      </c>
      <c r="Z43" s="24">
        <v>46.2</v>
      </c>
    </row>
    <row r="44" spans="1:26" x14ac:dyDescent="0.15">
      <c r="A44" s="268"/>
    </row>
    <row r="45" spans="1:26" ht="11.25" customHeight="1" x14ac:dyDescent="0.15">
      <c r="A45" s="288" t="s">
        <v>1195</v>
      </c>
    </row>
    <row r="46" spans="1:26" ht="23.25" customHeight="1" x14ac:dyDescent="0.15">
      <c r="A46" s="283" t="s">
        <v>1197</v>
      </c>
    </row>
    <row r="47" spans="1:26" ht="9.75" x14ac:dyDescent="0.15">
      <c r="A47" s="693" t="s">
        <v>119</v>
      </c>
      <c r="B47" s="692" t="s">
        <v>565</v>
      </c>
      <c r="C47" s="692"/>
      <c r="D47" s="692"/>
      <c r="E47" s="145"/>
      <c r="F47" s="694" t="s">
        <v>566</v>
      </c>
      <c r="G47" s="694"/>
      <c r="H47" s="694"/>
      <c r="I47" s="145"/>
      <c r="J47" s="694" t="s">
        <v>567</v>
      </c>
      <c r="K47" s="694"/>
      <c r="L47" s="694"/>
      <c r="M47" s="29"/>
      <c r="N47" s="29"/>
      <c r="O47" s="249"/>
    </row>
    <row r="48" spans="1:26" ht="9.75" x14ac:dyDescent="0.15">
      <c r="A48" s="693"/>
      <c r="B48" s="146" t="s">
        <v>376</v>
      </c>
      <c r="C48" s="146" t="s">
        <v>384</v>
      </c>
      <c r="D48" s="146" t="s">
        <v>394</v>
      </c>
      <c r="E48" s="145"/>
      <c r="F48" s="146" t="s">
        <v>376</v>
      </c>
      <c r="G48" s="146" t="s">
        <v>384</v>
      </c>
      <c r="H48" s="146" t="s">
        <v>394</v>
      </c>
      <c r="I48" s="145"/>
      <c r="J48" s="146" t="s">
        <v>376</v>
      </c>
      <c r="K48" s="146" t="s">
        <v>384</v>
      </c>
      <c r="L48" s="146" t="s">
        <v>394</v>
      </c>
      <c r="M48" s="28"/>
      <c r="O48" s="249"/>
    </row>
    <row r="49" spans="1:16" ht="19.5" x14ac:dyDescent="0.15">
      <c r="A49" s="147" t="s">
        <v>568</v>
      </c>
      <c r="B49" s="148">
        <v>91.6</v>
      </c>
      <c r="C49" s="148">
        <v>88.5</v>
      </c>
      <c r="D49" s="148">
        <v>87.1</v>
      </c>
      <c r="E49" s="149"/>
      <c r="F49" s="148">
        <v>93.9</v>
      </c>
      <c r="G49" s="148">
        <v>91.2</v>
      </c>
      <c r="H49" s="148">
        <v>89</v>
      </c>
      <c r="I49" s="149"/>
      <c r="J49" s="148">
        <v>92.8</v>
      </c>
      <c r="K49" s="148">
        <v>92.6</v>
      </c>
      <c r="L49" s="148">
        <v>93.7</v>
      </c>
      <c r="M49" s="27"/>
      <c r="O49" s="249"/>
    </row>
    <row r="50" spans="1:16" ht="9.75" x14ac:dyDescent="0.15">
      <c r="A50" s="150" t="s">
        <v>569</v>
      </c>
      <c r="B50" s="148">
        <v>83</v>
      </c>
      <c r="C50" s="148">
        <v>82.9</v>
      </c>
      <c r="D50" s="148">
        <v>76.599999999999994</v>
      </c>
      <c r="E50" s="149"/>
      <c r="F50" s="148">
        <v>81.5</v>
      </c>
      <c r="G50" s="148">
        <v>83.7</v>
      </c>
      <c r="H50" s="148">
        <v>79.5</v>
      </c>
      <c r="I50" s="149"/>
      <c r="J50" s="148">
        <v>82</v>
      </c>
      <c r="K50" s="148">
        <v>84.4</v>
      </c>
      <c r="L50" s="148">
        <v>84.3</v>
      </c>
      <c r="M50" s="27"/>
      <c r="O50" s="249"/>
    </row>
    <row r="51" spans="1:16" ht="9.75" x14ac:dyDescent="0.15">
      <c r="A51" s="150" t="s">
        <v>570</v>
      </c>
      <c r="B51" s="148">
        <v>24.3</v>
      </c>
      <c r="C51" s="148">
        <v>30.1</v>
      </c>
      <c r="D51" s="148">
        <v>36.200000000000003</v>
      </c>
      <c r="E51" s="149"/>
      <c r="F51" s="148">
        <v>36</v>
      </c>
      <c r="G51" s="148">
        <v>34.6</v>
      </c>
      <c r="H51" s="148">
        <v>41.1</v>
      </c>
      <c r="I51" s="149"/>
      <c r="J51" s="148">
        <v>29.2</v>
      </c>
      <c r="K51" s="148">
        <v>35.700000000000003</v>
      </c>
      <c r="L51" s="148">
        <v>40.5</v>
      </c>
      <c r="M51" s="30"/>
      <c r="N51" s="30"/>
      <c r="O51" s="30"/>
      <c r="P51" s="27"/>
    </row>
    <row r="52" spans="1:16" ht="9.75" x14ac:dyDescent="0.15">
      <c r="A52" s="150" t="s">
        <v>571</v>
      </c>
      <c r="B52" s="148">
        <v>1.2</v>
      </c>
      <c r="C52" s="148">
        <v>2.6</v>
      </c>
      <c r="D52" s="148">
        <v>2</v>
      </c>
      <c r="E52" s="149"/>
      <c r="F52" s="148">
        <v>5</v>
      </c>
      <c r="G52" s="148">
        <v>9.1</v>
      </c>
      <c r="H52" s="148">
        <v>5.7</v>
      </c>
      <c r="I52" s="149"/>
      <c r="J52" s="148">
        <v>4.5</v>
      </c>
      <c r="K52" s="148">
        <v>7.8</v>
      </c>
      <c r="L52" s="148">
        <v>4.8</v>
      </c>
      <c r="M52" s="27"/>
      <c r="O52" s="249"/>
    </row>
    <row r="53" spans="1:16" ht="9.75" x14ac:dyDescent="0.15">
      <c r="A53" s="150" t="s">
        <v>572</v>
      </c>
      <c r="B53" s="148" t="s">
        <v>59</v>
      </c>
      <c r="C53" s="148">
        <v>17.2</v>
      </c>
      <c r="D53" s="148">
        <v>15.5</v>
      </c>
      <c r="E53" s="149"/>
      <c r="F53" s="148" t="s">
        <v>59</v>
      </c>
      <c r="G53" s="148">
        <v>23.8</v>
      </c>
      <c r="H53" s="148">
        <v>24.3</v>
      </c>
      <c r="I53" s="149"/>
      <c r="J53" s="148" t="s">
        <v>59</v>
      </c>
      <c r="K53" s="148">
        <v>21.5</v>
      </c>
      <c r="L53" s="148">
        <v>25.2</v>
      </c>
      <c r="M53" s="27"/>
      <c r="O53" s="249"/>
    </row>
    <row r="54" spans="1:16" ht="9.75" x14ac:dyDescent="0.15">
      <c r="A54" s="150" t="s">
        <v>573</v>
      </c>
      <c r="B54" s="148">
        <v>17.3</v>
      </c>
      <c r="C54" s="148" t="s">
        <v>59</v>
      </c>
      <c r="D54" s="148" t="s">
        <v>59</v>
      </c>
      <c r="E54" s="149"/>
      <c r="F54" s="148">
        <v>18.5</v>
      </c>
      <c r="G54" s="148" t="s">
        <v>59</v>
      </c>
      <c r="H54" s="148" t="s">
        <v>59</v>
      </c>
      <c r="I54" s="149"/>
      <c r="J54" s="148">
        <v>17.5</v>
      </c>
      <c r="K54" s="148" t="s">
        <v>59</v>
      </c>
      <c r="L54" s="148" t="s">
        <v>59</v>
      </c>
      <c r="M54" s="27"/>
      <c r="O54" s="249"/>
    </row>
    <row r="55" spans="1:16" ht="9.75" x14ac:dyDescent="0.15">
      <c r="A55" s="150" t="s">
        <v>574</v>
      </c>
      <c r="B55" s="148">
        <v>0</v>
      </c>
      <c r="C55" s="148">
        <v>2.5</v>
      </c>
      <c r="D55" s="148">
        <v>4.7</v>
      </c>
      <c r="E55" s="149"/>
      <c r="F55" s="148">
        <v>4.3</v>
      </c>
      <c r="G55" s="148">
        <v>7.5</v>
      </c>
      <c r="H55" s="148">
        <v>6.2</v>
      </c>
      <c r="I55" s="149"/>
      <c r="J55" s="148">
        <v>1.8</v>
      </c>
      <c r="K55" s="148">
        <v>7.2</v>
      </c>
      <c r="L55" s="148">
        <v>8.1</v>
      </c>
      <c r="M55" s="27"/>
      <c r="O55" s="249"/>
    </row>
    <row r="56" spans="1:16" ht="9.75" x14ac:dyDescent="0.15">
      <c r="A56" s="150" t="s">
        <v>575</v>
      </c>
      <c r="B56" s="148">
        <v>0</v>
      </c>
      <c r="C56" s="148" t="s">
        <v>59</v>
      </c>
      <c r="D56" s="148" t="s">
        <v>59</v>
      </c>
      <c r="E56" s="149"/>
      <c r="F56" s="148">
        <v>4.2</v>
      </c>
      <c r="G56" s="148" t="s">
        <v>59</v>
      </c>
      <c r="H56" s="148" t="s">
        <v>59</v>
      </c>
      <c r="I56" s="149"/>
      <c r="J56" s="148">
        <v>6.7</v>
      </c>
      <c r="K56" s="148" t="s">
        <v>59</v>
      </c>
      <c r="L56" s="148" t="s">
        <v>59</v>
      </c>
      <c r="M56" s="27"/>
      <c r="O56" s="249"/>
    </row>
    <row r="57" spans="1:16" ht="9.75" x14ac:dyDescent="0.15">
      <c r="A57" s="150" t="s">
        <v>576</v>
      </c>
      <c r="B57" s="148">
        <v>0.7</v>
      </c>
      <c r="C57" s="148">
        <v>0.8</v>
      </c>
      <c r="D57" s="148">
        <v>0.9</v>
      </c>
      <c r="E57" s="149"/>
      <c r="F57" s="148">
        <v>3.8</v>
      </c>
      <c r="G57" s="148">
        <v>4.5999999999999996</v>
      </c>
      <c r="H57" s="148">
        <v>3.5</v>
      </c>
      <c r="I57" s="149"/>
      <c r="J57" s="148">
        <v>2.7</v>
      </c>
      <c r="K57" s="148">
        <v>3.1</v>
      </c>
      <c r="L57" s="148">
        <v>3.6</v>
      </c>
      <c r="M57" s="27"/>
      <c r="O57" s="249"/>
    </row>
    <row r="58" spans="1:16" ht="19.5" x14ac:dyDescent="0.15">
      <c r="A58" s="147" t="s">
        <v>577</v>
      </c>
      <c r="B58" s="148">
        <v>79.2</v>
      </c>
      <c r="C58" s="148">
        <v>81.8</v>
      </c>
      <c r="D58" s="148">
        <v>81.3</v>
      </c>
      <c r="E58" s="149"/>
      <c r="F58" s="148">
        <v>79.599999999999994</v>
      </c>
      <c r="G58" s="148">
        <v>86.1</v>
      </c>
      <c r="H58" s="148">
        <v>84</v>
      </c>
      <c r="I58" s="149"/>
      <c r="J58" s="148">
        <v>82.4</v>
      </c>
      <c r="K58" s="148">
        <v>90.9</v>
      </c>
      <c r="L58" s="148">
        <v>91.6</v>
      </c>
      <c r="M58" s="27"/>
      <c r="O58" s="249"/>
    </row>
    <row r="59" spans="1:16" ht="9.75" x14ac:dyDescent="0.15">
      <c r="A59" s="150" t="s">
        <v>578</v>
      </c>
      <c r="B59" s="148">
        <v>78.099999999999994</v>
      </c>
      <c r="C59" s="148">
        <v>78.8</v>
      </c>
      <c r="D59" s="148">
        <v>79.3</v>
      </c>
      <c r="E59" s="149"/>
      <c r="F59" s="148">
        <v>76.2</v>
      </c>
      <c r="G59" s="148">
        <v>81</v>
      </c>
      <c r="H59" s="148">
        <v>81.099999999999994</v>
      </c>
      <c r="I59" s="149"/>
      <c r="J59" s="148">
        <v>80.099999999999994</v>
      </c>
      <c r="K59" s="148">
        <v>86.3</v>
      </c>
      <c r="L59" s="148">
        <v>87.4</v>
      </c>
      <c r="M59" s="27"/>
      <c r="O59" s="249"/>
    </row>
    <row r="60" spans="1:16" ht="9.75" x14ac:dyDescent="0.15">
      <c r="A60" s="150" t="s">
        <v>579</v>
      </c>
      <c r="B60" s="148">
        <v>5.8</v>
      </c>
      <c r="C60" s="148">
        <v>15.4</v>
      </c>
      <c r="D60" s="148">
        <v>15.6</v>
      </c>
      <c r="E60" s="149"/>
      <c r="F60" s="148">
        <v>9</v>
      </c>
      <c r="G60" s="148">
        <v>24.5</v>
      </c>
      <c r="H60" s="148">
        <v>25.8</v>
      </c>
      <c r="I60" s="149"/>
      <c r="J60" s="148">
        <v>12.6</v>
      </c>
      <c r="K60" s="148">
        <v>26.2</v>
      </c>
      <c r="L60" s="148">
        <v>25</v>
      </c>
      <c r="M60" s="27"/>
      <c r="O60" s="249"/>
    </row>
    <row r="61" spans="1:16" ht="9.75" x14ac:dyDescent="0.15">
      <c r="A61" s="150" t="s">
        <v>580</v>
      </c>
      <c r="B61" s="148">
        <v>7.2</v>
      </c>
      <c r="C61" s="148">
        <v>13</v>
      </c>
      <c r="D61" s="148">
        <v>11</v>
      </c>
      <c r="E61" s="149"/>
      <c r="F61" s="148">
        <v>10</v>
      </c>
      <c r="G61" s="148">
        <v>16.2</v>
      </c>
      <c r="H61" s="148">
        <v>19.2</v>
      </c>
      <c r="I61" s="149"/>
      <c r="J61" s="148">
        <v>6.7</v>
      </c>
      <c r="K61" s="148">
        <v>14.7</v>
      </c>
      <c r="L61" s="148">
        <v>21.7</v>
      </c>
      <c r="M61" s="27"/>
      <c r="O61" s="249"/>
    </row>
    <row r="62" spans="1:16" ht="9.75" x14ac:dyDescent="0.15">
      <c r="A62" s="150" t="s">
        <v>581</v>
      </c>
      <c r="B62" s="148">
        <v>0</v>
      </c>
      <c r="C62" s="148">
        <v>0.7</v>
      </c>
      <c r="D62" s="148">
        <v>0.1</v>
      </c>
      <c r="E62" s="149"/>
      <c r="F62" s="148">
        <v>0</v>
      </c>
      <c r="G62" s="148">
        <v>0.4</v>
      </c>
      <c r="H62" s="148">
        <v>0.9</v>
      </c>
      <c r="I62" s="149"/>
      <c r="J62" s="148">
        <v>0</v>
      </c>
      <c r="K62" s="148">
        <v>0</v>
      </c>
      <c r="L62" s="148">
        <v>0</v>
      </c>
      <c r="M62" s="27"/>
      <c r="O62" s="249"/>
    </row>
    <row r="63" spans="1:16" ht="19.5" x14ac:dyDescent="0.15">
      <c r="A63" s="147" t="s">
        <v>582</v>
      </c>
      <c r="B63" s="148"/>
      <c r="C63" s="148"/>
      <c r="D63" s="148"/>
      <c r="E63" s="149"/>
      <c r="F63" s="148"/>
      <c r="G63" s="148"/>
      <c r="H63" s="148"/>
      <c r="I63" s="149"/>
      <c r="J63" s="148"/>
      <c r="K63" s="148"/>
      <c r="L63" s="148"/>
      <c r="M63" s="27"/>
      <c r="O63" s="249"/>
    </row>
    <row r="64" spans="1:16" ht="9.75" x14ac:dyDescent="0.15">
      <c r="A64" s="151" t="s">
        <v>578</v>
      </c>
      <c r="B64" s="148">
        <v>54</v>
      </c>
      <c r="C64" s="148">
        <v>49</v>
      </c>
      <c r="D64" s="148">
        <v>45</v>
      </c>
      <c r="E64" s="149"/>
      <c r="F64" s="148">
        <v>68</v>
      </c>
      <c r="G64" s="148">
        <v>56</v>
      </c>
      <c r="H64" s="148">
        <v>52</v>
      </c>
      <c r="I64" s="149"/>
      <c r="J64" s="148">
        <v>54</v>
      </c>
      <c r="K64" s="148">
        <v>45</v>
      </c>
      <c r="L64" s="148">
        <v>44</v>
      </c>
      <c r="M64" s="27"/>
      <c r="O64" s="249"/>
    </row>
    <row r="65" spans="1:15" ht="9.75" x14ac:dyDescent="0.15">
      <c r="A65" s="150" t="s">
        <v>579</v>
      </c>
      <c r="B65" s="148">
        <v>63</v>
      </c>
      <c r="C65" s="148">
        <v>37</v>
      </c>
      <c r="D65" s="148">
        <v>42</v>
      </c>
      <c r="E65" s="149"/>
      <c r="F65" s="148">
        <v>50</v>
      </c>
      <c r="G65" s="148">
        <v>40</v>
      </c>
      <c r="H65" s="148">
        <v>60</v>
      </c>
      <c r="I65" s="149"/>
      <c r="J65" s="148">
        <v>59</v>
      </c>
      <c r="K65" s="148">
        <v>45</v>
      </c>
      <c r="L65" s="148">
        <v>51</v>
      </c>
      <c r="M65" s="27"/>
      <c r="O65" s="249"/>
    </row>
    <row r="66" spans="1:15" ht="9.75" x14ac:dyDescent="0.15">
      <c r="A66" s="150" t="s">
        <v>583</v>
      </c>
      <c r="B66" s="148">
        <v>76</v>
      </c>
      <c r="C66" s="148">
        <v>73</v>
      </c>
      <c r="D66" s="148">
        <v>147</v>
      </c>
      <c r="E66" s="149"/>
      <c r="F66" s="148">
        <v>75</v>
      </c>
      <c r="G66" s="148">
        <v>71</v>
      </c>
      <c r="H66" s="148">
        <v>62</v>
      </c>
      <c r="I66" s="149"/>
      <c r="J66" s="148">
        <v>63</v>
      </c>
      <c r="K66" s="148">
        <v>82</v>
      </c>
      <c r="L66" s="148">
        <v>52</v>
      </c>
      <c r="M66" s="27"/>
      <c r="O66" s="249"/>
    </row>
    <row r="67" spans="1:15" ht="19.5" x14ac:dyDescent="0.15">
      <c r="A67" s="150" t="s">
        <v>584</v>
      </c>
      <c r="B67" s="148">
        <v>22.2</v>
      </c>
      <c r="C67" s="148">
        <v>37.200000000000003</v>
      </c>
      <c r="D67" s="148">
        <v>39.1</v>
      </c>
      <c r="E67" s="149"/>
      <c r="F67" s="148">
        <v>33.299999999999997</v>
      </c>
      <c r="G67" s="148">
        <v>43.9</v>
      </c>
      <c r="H67" s="148">
        <v>39.799999999999997</v>
      </c>
      <c r="I67" s="149"/>
      <c r="J67" s="148">
        <v>31.4</v>
      </c>
      <c r="K67" s="148">
        <v>42</v>
      </c>
      <c r="L67" s="148">
        <v>38.799999999999997</v>
      </c>
      <c r="M67" s="27"/>
      <c r="O67" s="249"/>
    </row>
    <row r="68" spans="1:15" ht="19.5" x14ac:dyDescent="0.15">
      <c r="A68" s="147" t="s">
        <v>585</v>
      </c>
      <c r="B68" s="148">
        <v>17.100000000000001</v>
      </c>
      <c r="C68" s="148">
        <v>23.3</v>
      </c>
      <c r="D68" s="148">
        <v>26.9</v>
      </c>
      <c r="E68" s="149"/>
      <c r="F68" s="148">
        <v>28.3</v>
      </c>
      <c r="G68" s="148">
        <v>31.5</v>
      </c>
      <c r="H68" s="148">
        <v>31.5</v>
      </c>
      <c r="I68" s="149"/>
      <c r="J68" s="148">
        <v>25.6</v>
      </c>
      <c r="K68" s="148">
        <v>30.8</v>
      </c>
      <c r="L68" s="148">
        <v>30.3</v>
      </c>
      <c r="M68" s="27"/>
      <c r="O68" s="249"/>
    </row>
    <row r="69" spans="1:15" ht="9.75" x14ac:dyDescent="0.15">
      <c r="A69" s="147" t="s">
        <v>586</v>
      </c>
      <c r="B69" s="148"/>
      <c r="C69" s="148"/>
      <c r="D69" s="148"/>
      <c r="E69" s="149"/>
      <c r="F69" s="148"/>
      <c r="G69" s="148"/>
      <c r="H69" s="148"/>
      <c r="I69" s="149"/>
      <c r="J69" s="148"/>
      <c r="K69" s="148"/>
      <c r="L69" s="148"/>
      <c r="M69" s="27"/>
      <c r="O69" s="249"/>
    </row>
    <row r="70" spans="1:15" ht="9.75" x14ac:dyDescent="0.15">
      <c r="A70" s="150" t="s">
        <v>53</v>
      </c>
      <c r="B70" s="148">
        <v>83.8</v>
      </c>
      <c r="C70" s="148">
        <v>76.7</v>
      </c>
      <c r="D70" s="148">
        <v>98.5</v>
      </c>
      <c r="E70" s="149"/>
      <c r="F70" s="148">
        <v>87.7</v>
      </c>
      <c r="G70" s="148">
        <v>73.599999999999994</v>
      </c>
      <c r="H70" s="148">
        <v>76.099999999999994</v>
      </c>
      <c r="I70" s="149"/>
      <c r="J70" s="148">
        <v>82.3</v>
      </c>
      <c r="K70" s="148">
        <v>76.400000000000006</v>
      </c>
      <c r="L70" s="148">
        <v>82.4</v>
      </c>
      <c r="M70" s="27"/>
      <c r="O70" s="249"/>
    </row>
    <row r="71" spans="1:15" ht="9.75" x14ac:dyDescent="0.15">
      <c r="A71" s="150" t="s">
        <v>54</v>
      </c>
      <c r="B71" s="148">
        <v>17.5</v>
      </c>
      <c r="C71" s="148">
        <v>3.9</v>
      </c>
      <c r="D71" s="148">
        <v>6.2</v>
      </c>
      <c r="E71" s="149"/>
      <c r="F71" s="148">
        <v>8</v>
      </c>
      <c r="G71" s="148">
        <v>9.6</v>
      </c>
      <c r="H71" s="148">
        <v>5.3</v>
      </c>
      <c r="I71" s="149"/>
      <c r="J71" s="148">
        <v>12.4</v>
      </c>
      <c r="K71" s="148">
        <v>8.5</v>
      </c>
      <c r="L71" s="148">
        <v>7.8</v>
      </c>
      <c r="M71" s="27"/>
      <c r="O71" s="249"/>
    </row>
    <row r="72" spans="1:15" ht="9.75" x14ac:dyDescent="0.15">
      <c r="A72" s="150" t="s">
        <v>55</v>
      </c>
      <c r="B72" s="148">
        <v>0</v>
      </c>
      <c r="C72" s="148">
        <v>2.8</v>
      </c>
      <c r="D72" s="148">
        <v>0</v>
      </c>
      <c r="E72" s="149"/>
      <c r="F72" s="148">
        <v>9.4</v>
      </c>
      <c r="G72" s="148">
        <v>0.9</v>
      </c>
      <c r="H72" s="148">
        <v>2.5</v>
      </c>
      <c r="I72" s="149"/>
      <c r="J72" s="148">
        <v>10.5</v>
      </c>
      <c r="K72" s="148">
        <v>1.7</v>
      </c>
      <c r="L72" s="148">
        <v>4</v>
      </c>
      <c r="M72" s="27"/>
      <c r="O72" s="249"/>
    </row>
    <row r="73" spans="1:15" ht="9.75" x14ac:dyDescent="0.15">
      <c r="A73" s="150" t="s">
        <v>56</v>
      </c>
      <c r="B73" s="148">
        <v>18.5</v>
      </c>
      <c r="C73" s="148">
        <v>9.3000000000000007</v>
      </c>
      <c r="D73" s="148">
        <v>11.4</v>
      </c>
      <c r="E73" s="149"/>
      <c r="F73" s="148">
        <v>21.4</v>
      </c>
      <c r="G73" s="148">
        <v>32.5</v>
      </c>
      <c r="H73" s="148">
        <v>29.8</v>
      </c>
      <c r="I73" s="149"/>
      <c r="J73" s="148">
        <v>19.399999999999999</v>
      </c>
      <c r="K73" s="148">
        <v>37.1</v>
      </c>
      <c r="L73" s="148">
        <v>33.700000000000003</v>
      </c>
      <c r="M73" s="27"/>
      <c r="O73" s="249"/>
    </row>
    <row r="74" spans="1:15" ht="9.75" x14ac:dyDescent="0.15">
      <c r="A74" s="150" t="s">
        <v>57</v>
      </c>
      <c r="B74" s="148">
        <v>6.7</v>
      </c>
      <c r="C74" s="148">
        <v>0</v>
      </c>
      <c r="D74" s="148">
        <v>0</v>
      </c>
      <c r="E74" s="149"/>
      <c r="F74" s="148">
        <v>3.4</v>
      </c>
      <c r="G74" s="148">
        <v>8</v>
      </c>
      <c r="H74" s="148">
        <v>9.9</v>
      </c>
      <c r="I74" s="149"/>
      <c r="J74" s="148">
        <v>3.6</v>
      </c>
      <c r="K74" s="148">
        <v>8.5</v>
      </c>
      <c r="L74" s="148">
        <v>0</v>
      </c>
      <c r="M74" s="27"/>
      <c r="O74" s="249"/>
    </row>
    <row r="75" spans="1:15" ht="19.5" x14ac:dyDescent="0.15">
      <c r="A75" s="152" t="s">
        <v>587</v>
      </c>
      <c r="B75" s="148">
        <v>83</v>
      </c>
      <c r="C75" s="148">
        <v>76.7</v>
      </c>
      <c r="D75" s="148">
        <v>73.099999999999994</v>
      </c>
      <c r="E75" s="149"/>
      <c r="F75" s="148">
        <v>71.7</v>
      </c>
      <c r="G75" s="148">
        <v>68.5</v>
      </c>
      <c r="H75" s="148">
        <v>68.5</v>
      </c>
      <c r="I75" s="149"/>
      <c r="J75" s="148">
        <v>74.400000000000006</v>
      </c>
      <c r="K75" s="148">
        <v>69.2</v>
      </c>
      <c r="L75" s="148">
        <v>69.7</v>
      </c>
      <c r="M75" s="27"/>
      <c r="O75" s="249"/>
    </row>
    <row r="76" spans="1:15" ht="9.75" x14ac:dyDescent="0.15">
      <c r="A76" s="153" t="s">
        <v>588</v>
      </c>
      <c r="B76" s="148">
        <v>6</v>
      </c>
      <c r="C76" s="148">
        <v>5.0999999999999996</v>
      </c>
      <c r="D76" s="148">
        <v>5</v>
      </c>
      <c r="E76" s="149"/>
      <c r="F76" s="148">
        <v>5.2</v>
      </c>
      <c r="G76" s="148">
        <v>3.7</v>
      </c>
      <c r="H76" s="148">
        <v>5.7</v>
      </c>
      <c r="I76" s="149"/>
      <c r="J76" s="148">
        <v>5.8</v>
      </c>
      <c r="K76" s="148">
        <v>2.5</v>
      </c>
      <c r="L76" s="148">
        <v>2.5</v>
      </c>
      <c r="M76" s="27"/>
      <c r="O76" s="249"/>
    </row>
    <row r="77" spans="1:15" ht="9.75" x14ac:dyDescent="0.15">
      <c r="A77" s="153" t="s">
        <v>589</v>
      </c>
      <c r="B77" s="148">
        <v>3.9</v>
      </c>
      <c r="C77" s="148">
        <v>2</v>
      </c>
      <c r="D77" s="148">
        <v>1.8</v>
      </c>
      <c r="E77" s="149"/>
      <c r="F77" s="148">
        <v>0</v>
      </c>
      <c r="G77" s="148">
        <v>1.8</v>
      </c>
      <c r="H77" s="148">
        <v>1.1000000000000001</v>
      </c>
      <c r="I77" s="149"/>
      <c r="J77" s="148">
        <v>1.4</v>
      </c>
      <c r="K77" s="148">
        <v>0.5</v>
      </c>
      <c r="L77" s="148">
        <v>1.1000000000000001</v>
      </c>
      <c r="M77" s="27"/>
      <c r="O77" s="249"/>
    </row>
    <row r="78" spans="1:15" ht="9.75" x14ac:dyDescent="0.15">
      <c r="A78" s="153" t="s">
        <v>590</v>
      </c>
      <c r="B78" s="148" t="s">
        <v>59</v>
      </c>
      <c r="C78" s="148">
        <v>1.5</v>
      </c>
      <c r="D78" s="148">
        <v>1.6</v>
      </c>
      <c r="E78" s="149"/>
      <c r="F78" s="148" t="s">
        <v>59</v>
      </c>
      <c r="G78" s="148">
        <v>1.2</v>
      </c>
      <c r="H78" s="148">
        <v>1.9</v>
      </c>
      <c r="I78" s="149"/>
      <c r="J78" s="148" t="s">
        <v>59</v>
      </c>
      <c r="K78" s="148">
        <v>1</v>
      </c>
      <c r="L78" s="148">
        <v>2.4</v>
      </c>
      <c r="M78" s="27"/>
      <c r="O78" s="249"/>
    </row>
    <row r="79" spans="1:15" ht="9.75" x14ac:dyDescent="0.15">
      <c r="A79" s="153" t="s">
        <v>591</v>
      </c>
      <c r="B79" s="148">
        <v>73.099999999999994</v>
      </c>
      <c r="C79" s="148">
        <v>68.2</v>
      </c>
      <c r="D79" s="148">
        <v>64.7</v>
      </c>
      <c r="E79" s="149"/>
      <c r="F79" s="148">
        <v>66.5</v>
      </c>
      <c r="G79" s="148">
        <v>61.9</v>
      </c>
      <c r="H79" s="148">
        <v>59.8</v>
      </c>
      <c r="I79" s="149"/>
      <c r="J79" s="148">
        <v>67.2</v>
      </c>
      <c r="K79" s="148">
        <v>65.099999999999994</v>
      </c>
      <c r="L79" s="148">
        <v>63.7</v>
      </c>
      <c r="M79" s="27"/>
      <c r="O79" s="249"/>
    </row>
    <row r="80" spans="1:15" ht="19.5" x14ac:dyDescent="0.15">
      <c r="A80" s="152" t="s">
        <v>592</v>
      </c>
      <c r="B80" s="148"/>
      <c r="C80" s="148"/>
      <c r="D80" s="148"/>
      <c r="E80" s="149"/>
      <c r="F80" s="148"/>
      <c r="G80" s="148"/>
      <c r="H80" s="148"/>
      <c r="I80" s="149"/>
      <c r="J80" s="148"/>
      <c r="K80" s="148"/>
      <c r="L80" s="148"/>
      <c r="M80" s="27"/>
      <c r="O80" s="249"/>
    </row>
    <row r="81" spans="1:15" ht="9.75" x14ac:dyDescent="0.15">
      <c r="A81" s="153" t="s">
        <v>593</v>
      </c>
      <c r="B81" s="148">
        <v>25.5</v>
      </c>
      <c r="C81" s="148" t="s">
        <v>59</v>
      </c>
      <c r="D81" s="148" t="s">
        <v>59</v>
      </c>
      <c r="E81" s="149"/>
      <c r="F81" s="148">
        <v>21.2</v>
      </c>
      <c r="G81" s="148" t="s">
        <v>59</v>
      </c>
      <c r="H81" s="148" t="s">
        <v>59</v>
      </c>
      <c r="I81" s="149"/>
      <c r="J81" s="148">
        <v>17.600000000000001</v>
      </c>
      <c r="K81" s="148" t="s">
        <v>59</v>
      </c>
      <c r="L81" s="148" t="s">
        <v>59</v>
      </c>
      <c r="M81" s="27"/>
      <c r="O81" s="249"/>
    </row>
    <row r="82" spans="1:15" ht="9.75" x14ac:dyDescent="0.15">
      <c r="A82" s="153" t="s">
        <v>594</v>
      </c>
      <c r="B82" s="148">
        <v>41</v>
      </c>
      <c r="C82" s="148" t="s">
        <v>59</v>
      </c>
      <c r="D82" s="148" t="s">
        <v>59</v>
      </c>
      <c r="E82" s="149"/>
      <c r="F82" s="148">
        <v>37.200000000000003</v>
      </c>
      <c r="G82" s="148" t="s">
        <v>59</v>
      </c>
      <c r="H82" s="148" t="s">
        <v>59</v>
      </c>
      <c r="I82" s="149"/>
      <c r="J82" s="148">
        <v>31.6</v>
      </c>
      <c r="K82" s="148" t="s">
        <v>59</v>
      </c>
      <c r="L82" s="148" t="s">
        <v>59</v>
      </c>
      <c r="M82" s="27"/>
      <c r="O82" s="249"/>
    </row>
    <row r="83" spans="1:15" ht="9.75" x14ac:dyDescent="0.15">
      <c r="A83" s="153" t="s">
        <v>595</v>
      </c>
      <c r="B83" s="148">
        <v>18.2</v>
      </c>
      <c r="C83" s="148" t="s">
        <v>59</v>
      </c>
      <c r="D83" s="148" t="s">
        <v>59</v>
      </c>
      <c r="E83" s="149"/>
      <c r="F83" s="148">
        <v>20.2</v>
      </c>
      <c r="G83" s="148" t="s">
        <v>59</v>
      </c>
      <c r="H83" s="148" t="s">
        <v>59</v>
      </c>
      <c r="I83" s="149"/>
      <c r="J83" s="148">
        <v>20</v>
      </c>
      <c r="K83" s="148" t="s">
        <v>59</v>
      </c>
      <c r="L83" s="148" t="s">
        <v>59</v>
      </c>
      <c r="M83" s="27"/>
      <c r="O83" s="249"/>
    </row>
    <row r="84" spans="1:15" ht="9.75" x14ac:dyDescent="0.15">
      <c r="A84" s="153" t="s">
        <v>596</v>
      </c>
      <c r="B84" s="148">
        <v>47</v>
      </c>
      <c r="C84" s="148" t="s">
        <v>59</v>
      </c>
      <c r="D84" s="148" t="s">
        <v>59</v>
      </c>
      <c r="E84" s="149"/>
      <c r="F84" s="148">
        <v>39.1</v>
      </c>
      <c r="G84" s="148" t="s">
        <v>59</v>
      </c>
      <c r="H84" s="148" t="s">
        <v>59</v>
      </c>
      <c r="I84" s="149"/>
      <c r="J84" s="148">
        <v>35.200000000000003</v>
      </c>
      <c r="K84" s="148" t="s">
        <v>59</v>
      </c>
      <c r="L84" s="148" t="s">
        <v>59</v>
      </c>
      <c r="M84" s="27"/>
      <c r="O84" s="249"/>
    </row>
    <row r="85" spans="1:15" ht="9.75" x14ac:dyDescent="0.15">
      <c r="A85" s="153" t="s">
        <v>597</v>
      </c>
      <c r="B85" s="148">
        <v>34.6</v>
      </c>
      <c r="C85" s="148" t="s">
        <v>59</v>
      </c>
      <c r="D85" s="148" t="s">
        <v>59</v>
      </c>
      <c r="E85" s="149"/>
      <c r="F85" s="148">
        <v>17.7</v>
      </c>
      <c r="G85" s="148" t="s">
        <v>59</v>
      </c>
      <c r="H85" s="148" t="s">
        <v>59</v>
      </c>
      <c r="I85" s="149"/>
      <c r="J85" s="148">
        <v>20.9</v>
      </c>
      <c r="K85" s="148" t="s">
        <v>59</v>
      </c>
      <c r="L85" s="148" t="s">
        <v>59</v>
      </c>
      <c r="M85" s="27"/>
      <c r="O85" s="249"/>
    </row>
    <row r="86" spans="1:15" ht="9.75" x14ac:dyDescent="0.15">
      <c r="A86" s="153" t="s">
        <v>598</v>
      </c>
      <c r="B86" s="148">
        <v>23.3</v>
      </c>
      <c r="C86" s="148" t="s">
        <v>59</v>
      </c>
      <c r="D86" s="148" t="s">
        <v>59</v>
      </c>
      <c r="E86" s="149"/>
      <c r="F86" s="148">
        <v>14.5</v>
      </c>
      <c r="G86" s="148" t="s">
        <v>59</v>
      </c>
      <c r="H86" s="148" t="s">
        <v>59</v>
      </c>
      <c r="I86" s="149"/>
      <c r="J86" s="148">
        <v>19.600000000000001</v>
      </c>
      <c r="K86" s="148" t="s">
        <v>59</v>
      </c>
      <c r="L86" s="148" t="s">
        <v>59</v>
      </c>
      <c r="M86" s="27"/>
      <c r="O86" s="249"/>
    </row>
    <row r="87" spans="1:15" ht="9.75" x14ac:dyDescent="0.15">
      <c r="A87" s="153" t="s">
        <v>599</v>
      </c>
      <c r="B87" s="148">
        <v>9.1999999999999993</v>
      </c>
      <c r="C87" s="148" t="s">
        <v>59</v>
      </c>
      <c r="D87" s="148" t="s">
        <v>59</v>
      </c>
      <c r="E87" s="149"/>
      <c r="F87" s="148">
        <v>4.5999999999999996</v>
      </c>
      <c r="G87" s="148" t="s">
        <v>59</v>
      </c>
      <c r="H87" s="148" t="s">
        <v>59</v>
      </c>
      <c r="I87" s="149"/>
      <c r="J87" s="148">
        <v>3.1</v>
      </c>
      <c r="K87" s="148" t="s">
        <v>59</v>
      </c>
      <c r="L87" s="148" t="s">
        <v>59</v>
      </c>
      <c r="M87" s="27"/>
      <c r="O87" s="249"/>
    </row>
    <row r="88" spans="1:15" ht="9.75" x14ac:dyDescent="0.15">
      <c r="A88" s="153" t="s">
        <v>600</v>
      </c>
      <c r="B88" s="148">
        <v>3.9</v>
      </c>
      <c r="C88" s="148" t="s">
        <v>59</v>
      </c>
      <c r="D88" s="148" t="s">
        <v>59</v>
      </c>
      <c r="E88" s="149"/>
      <c r="F88" s="148">
        <v>6.5</v>
      </c>
      <c r="G88" s="148" t="s">
        <v>59</v>
      </c>
      <c r="H88" s="148" t="s">
        <v>59</v>
      </c>
      <c r="I88" s="149"/>
      <c r="J88" s="148">
        <v>6.6</v>
      </c>
      <c r="K88" s="148" t="s">
        <v>59</v>
      </c>
      <c r="L88" s="148" t="s">
        <v>59</v>
      </c>
      <c r="M88" s="27"/>
      <c r="O88" s="249"/>
    </row>
    <row r="89" spans="1:15" ht="19.5" x14ac:dyDescent="0.15">
      <c r="A89" s="152" t="s">
        <v>601</v>
      </c>
      <c r="B89" s="148"/>
      <c r="C89" s="148"/>
      <c r="D89" s="148"/>
      <c r="E89" s="149"/>
      <c r="F89" s="148"/>
      <c r="G89" s="148"/>
      <c r="H89" s="148"/>
      <c r="I89" s="149"/>
      <c r="J89" s="148"/>
      <c r="K89" s="148"/>
      <c r="L89" s="148"/>
      <c r="M89" s="27"/>
      <c r="O89" s="249"/>
    </row>
    <row r="90" spans="1:15" ht="9.75" x14ac:dyDescent="0.15">
      <c r="A90" s="151" t="s">
        <v>602</v>
      </c>
      <c r="B90" s="148" t="s">
        <v>59</v>
      </c>
      <c r="C90" s="148">
        <v>65.8</v>
      </c>
      <c r="D90" s="148">
        <v>63</v>
      </c>
      <c r="E90" s="149"/>
      <c r="F90" s="148" t="s">
        <v>59</v>
      </c>
      <c r="G90" s="148">
        <v>56</v>
      </c>
      <c r="H90" s="148">
        <v>46.1</v>
      </c>
      <c r="I90" s="149"/>
      <c r="J90" s="148" t="s">
        <v>59</v>
      </c>
      <c r="K90" s="148">
        <v>50.8</v>
      </c>
      <c r="L90" s="148">
        <v>35.200000000000003</v>
      </c>
      <c r="M90" s="27"/>
      <c r="O90" s="249"/>
    </row>
    <row r="91" spans="1:15" ht="9.75" x14ac:dyDescent="0.15">
      <c r="A91" s="150" t="s">
        <v>603</v>
      </c>
      <c r="B91" s="148" t="s">
        <v>59</v>
      </c>
      <c r="C91" s="148">
        <v>56.8</v>
      </c>
      <c r="D91" s="148">
        <v>48.4</v>
      </c>
      <c r="E91" s="149"/>
      <c r="F91" s="148" t="s">
        <v>59</v>
      </c>
      <c r="G91" s="148">
        <v>38.200000000000003</v>
      </c>
      <c r="H91" s="148">
        <v>31.8</v>
      </c>
      <c r="I91" s="149"/>
      <c r="J91" s="148" t="s">
        <v>59</v>
      </c>
      <c r="K91" s="148">
        <v>33.200000000000003</v>
      </c>
      <c r="L91" s="148">
        <v>23.9</v>
      </c>
      <c r="M91" s="27"/>
      <c r="O91" s="249"/>
    </row>
    <row r="92" spans="1:15" ht="9.75" x14ac:dyDescent="0.15">
      <c r="A92" s="150" t="s">
        <v>604</v>
      </c>
      <c r="B92" s="148" t="s">
        <v>59</v>
      </c>
      <c r="C92" s="148">
        <v>54.4</v>
      </c>
      <c r="D92" s="148">
        <v>57.6</v>
      </c>
      <c r="E92" s="149"/>
      <c r="F92" s="148" t="s">
        <v>59</v>
      </c>
      <c r="G92" s="148">
        <v>42.2</v>
      </c>
      <c r="H92" s="148">
        <v>31.5</v>
      </c>
      <c r="I92" s="149"/>
      <c r="J92" s="148" t="s">
        <v>59</v>
      </c>
      <c r="K92" s="148">
        <v>38.299999999999997</v>
      </c>
      <c r="L92" s="148">
        <v>21.5</v>
      </c>
      <c r="M92" s="27"/>
      <c r="O92" s="249"/>
    </row>
    <row r="93" spans="1:15" ht="9.75" x14ac:dyDescent="0.15">
      <c r="A93" s="150" t="s">
        <v>605</v>
      </c>
      <c r="B93" s="148" t="s">
        <v>59</v>
      </c>
      <c r="C93" s="148">
        <v>49.3</v>
      </c>
      <c r="D93" s="148">
        <v>52.3</v>
      </c>
      <c r="E93" s="149"/>
      <c r="F93" s="148" t="s">
        <v>59</v>
      </c>
      <c r="G93" s="148">
        <v>37.5</v>
      </c>
      <c r="H93" s="148">
        <v>28</v>
      </c>
      <c r="I93" s="149"/>
      <c r="J93" s="148" t="s">
        <v>59</v>
      </c>
      <c r="K93" s="148">
        <v>29.7</v>
      </c>
      <c r="L93" s="148">
        <v>21</v>
      </c>
      <c r="M93" s="27"/>
      <c r="O93" s="249"/>
    </row>
    <row r="94" spans="1:15" ht="9.75" x14ac:dyDescent="0.15">
      <c r="A94" s="150" t="s">
        <v>606</v>
      </c>
      <c r="B94" s="148" t="s">
        <v>59</v>
      </c>
      <c r="C94" s="148">
        <v>42.5</v>
      </c>
      <c r="D94" s="148">
        <v>38.4</v>
      </c>
      <c r="E94" s="149"/>
      <c r="F94" s="148" t="s">
        <v>59</v>
      </c>
      <c r="G94" s="148">
        <v>26.4</v>
      </c>
      <c r="H94" s="148">
        <v>20.2</v>
      </c>
      <c r="I94" s="149"/>
      <c r="J94" s="148" t="s">
        <v>59</v>
      </c>
      <c r="K94" s="148">
        <v>25.3</v>
      </c>
      <c r="L94" s="148">
        <v>17.3</v>
      </c>
      <c r="M94" s="27"/>
      <c r="O94" s="249"/>
    </row>
    <row r="95" spans="1:15" ht="9.75" x14ac:dyDescent="0.15">
      <c r="A95" s="150" t="s">
        <v>607</v>
      </c>
      <c r="B95" s="148" t="s">
        <v>59</v>
      </c>
      <c r="C95" s="148">
        <v>50.2</v>
      </c>
      <c r="D95" s="148">
        <v>51.4</v>
      </c>
      <c r="E95" s="149"/>
      <c r="F95" s="148" t="s">
        <v>59</v>
      </c>
      <c r="G95" s="148">
        <v>39.1</v>
      </c>
      <c r="H95" s="148">
        <v>34.1</v>
      </c>
      <c r="I95" s="149"/>
      <c r="J95" s="148" t="s">
        <v>59</v>
      </c>
      <c r="K95" s="148">
        <v>33.4</v>
      </c>
      <c r="L95" s="148">
        <v>22.9</v>
      </c>
      <c r="M95" s="27"/>
      <c r="O95" s="249"/>
    </row>
    <row r="96" spans="1:15" ht="19.5" x14ac:dyDescent="0.15">
      <c r="A96" s="150" t="s">
        <v>608</v>
      </c>
      <c r="B96" s="148" t="s">
        <v>59</v>
      </c>
      <c r="C96" s="148">
        <v>38.799999999999997</v>
      </c>
      <c r="D96" s="148">
        <v>41.9</v>
      </c>
      <c r="E96" s="149"/>
      <c r="F96" s="148" t="s">
        <v>59</v>
      </c>
      <c r="G96" s="148">
        <v>30.9</v>
      </c>
      <c r="H96" s="148">
        <v>19.399999999999999</v>
      </c>
      <c r="I96" s="149"/>
      <c r="J96" s="148" t="s">
        <v>59</v>
      </c>
      <c r="K96" s="148">
        <v>23.4</v>
      </c>
      <c r="L96" s="148">
        <v>13.1</v>
      </c>
      <c r="M96" s="27"/>
      <c r="O96" s="249"/>
    </row>
    <row r="97" spans="1:37" ht="9.75" x14ac:dyDescent="0.15">
      <c r="A97" s="150" t="s">
        <v>609</v>
      </c>
      <c r="B97" s="148" t="s">
        <v>59</v>
      </c>
      <c r="C97" s="148">
        <v>60.2</v>
      </c>
      <c r="D97" s="148">
        <v>57.6</v>
      </c>
      <c r="E97" s="149"/>
      <c r="F97" s="148" t="s">
        <v>59</v>
      </c>
      <c r="G97" s="148">
        <v>43.3</v>
      </c>
      <c r="H97" s="148">
        <v>39.299999999999997</v>
      </c>
      <c r="I97" s="149"/>
      <c r="J97" s="148" t="s">
        <v>59</v>
      </c>
      <c r="K97" s="148">
        <v>37.700000000000003</v>
      </c>
      <c r="L97" s="148">
        <v>26.1</v>
      </c>
      <c r="M97" s="27"/>
      <c r="O97" s="249"/>
    </row>
    <row r="98" spans="1:37" ht="9.75" x14ac:dyDescent="0.15">
      <c r="A98" s="150" t="s">
        <v>610</v>
      </c>
      <c r="B98" s="148" t="s">
        <v>59</v>
      </c>
      <c r="C98" s="148">
        <v>55.4</v>
      </c>
      <c r="D98" s="148">
        <v>57.9</v>
      </c>
      <c r="E98" s="149"/>
      <c r="F98" s="148" t="s">
        <v>59</v>
      </c>
      <c r="G98" s="148">
        <v>40.6</v>
      </c>
      <c r="H98" s="148">
        <v>32.6</v>
      </c>
      <c r="I98" s="149"/>
      <c r="J98" s="148" t="s">
        <v>59</v>
      </c>
      <c r="K98" s="148">
        <v>35.5</v>
      </c>
      <c r="L98" s="148">
        <v>23.3</v>
      </c>
      <c r="M98" s="27"/>
      <c r="O98" s="249"/>
    </row>
    <row r="99" spans="1:37" ht="19.5" x14ac:dyDescent="0.15">
      <c r="A99" s="154" t="s">
        <v>611</v>
      </c>
      <c r="B99" s="155" t="s">
        <v>59</v>
      </c>
      <c r="C99" s="155">
        <v>53.1</v>
      </c>
      <c r="D99" s="155">
        <v>52</v>
      </c>
      <c r="E99" s="156"/>
      <c r="F99" s="155" t="s">
        <v>59</v>
      </c>
      <c r="G99" s="155">
        <v>40.5</v>
      </c>
      <c r="H99" s="155">
        <v>31.7</v>
      </c>
      <c r="I99" s="156"/>
      <c r="J99" s="155" t="s">
        <v>59</v>
      </c>
      <c r="K99" s="155">
        <v>32.700000000000003</v>
      </c>
      <c r="L99" s="155">
        <v>22.4</v>
      </c>
      <c r="M99" s="27"/>
      <c r="O99" s="249"/>
    </row>
    <row r="100" spans="1:37" x14ac:dyDescent="0.15">
      <c r="A100" s="26" t="s">
        <v>612</v>
      </c>
      <c r="B100" s="26"/>
      <c r="C100" s="26"/>
      <c r="D100" s="26"/>
      <c r="F100" s="26"/>
      <c r="G100" s="26"/>
      <c r="H100" s="26"/>
      <c r="J100" s="26"/>
      <c r="K100" s="26"/>
      <c r="L100" s="26"/>
      <c r="M100" s="26"/>
      <c r="O100" s="249"/>
    </row>
    <row r="101" spans="1:37" x14ac:dyDescent="0.15">
      <c r="A101" s="26" t="s">
        <v>613</v>
      </c>
      <c r="B101" s="26"/>
      <c r="C101" s="26"/>
      <c r="D101" s="26"/>
      <c r="F101" s="26"/>
      <c r="G101" s="26"/>
      <c r="H101" s="26"/>
      <c r="J101" s="26"/>
      <c r="K101" s="26"/>
      <c r="L101" s="26"/>
      <c r="M101" s="26"/>
      <c r="O101" s="249"/>
    </row>
    <row r="102" spans="1:37" x14ac:dyDescent="0.15">
      <c r="A102" s="26" t="s">
        <v>614</v>
      </c>
      <c r="B102" s="26"/>
      <c r="C102" s="26"/>
      <c r="D102" s="26"/>
      <c r="F102" s="26"/>
      <c r="G102" s="26"/>
      <c r="H102" s="26"/>
      <c r="J102" s="26"/>
      <c r="K102" s="26"/>
      <c r="L102" s="26"/>
      <c r="M102" s="26"/>
      <c r="O102" s="249"/>
    </row>
    <row r="103" spans="1:37" x14ac:dyDescent="0.15">
      <c r="A103" s="26" t="s">
        <v>615</v>
      </c>
      <c r="B103" s="249"/>
      <c r="C103" s="249"/>
      <c r="D103" s="249"/>
      <c r="F103" s="249"/>
      <c r="G103" s="249"/>
      <c r="H103" s="249"/>
      <c r="J103" s="249"/>
      <c r="K103" s="249"/>
      <c r="L103" s="249"/>
      <c r="M103" s="249"/>
      <c r="O103" s="249"/>
    </row>
    <row r="104" spans="1:37" x14ac:dyDescent="0.15">
      <c r="A104" s="26" t="s">
        <v>616</v>
      </c>
      <c r="B104" s="249"/>
      <c r="C104" s="249"/>
      <c r="D104" s="249"/>
      <c r="F104" s="249"/>
      <c r="G104" s="249"/>
      <c r="H104" s="249"/>
      <c r="J104" s="249"/>
      <c r="K104" s="249"/>
      <c r="L104" s="249"/>
      <c r="M104" s="249"/>
      <c r="O104" s="249"/>
    </row>
    <row r="105" spans="1:37" x14ac:dyDescent="0.15">
      <c r="A105" s="26" t="s">
        <v>617</v>
      </c>
      <c r="B105" s="249"/>
      <c r="C105" s="249"/>
      <c r="D105" s="249"/>
      <c r="F105" s="249"/>
      <c r="G105" s="249"/>
      <c r="H105" s="249"/>
      <c r="J105" s="249"/>
      <c r="K105" s="249"/>
      <c r="L105" s="249"/>
      <c r="M105" s="249"/>
      <c r="O105" s="249"/>
    </row>
    <row r="106" spans="1:37" x14ac:dyDescent="0.15">
      <c r="A106" s="26" t="s">
        <v>618</v>
      </c>
      <c r="B106" s="249"/>
      <c r="C106" s="249"/>
      <c r="D106" s="249"/>
      <c r="F106" s="249"/>
      <c r="G106" s="249"/>
      <c r="H106" s="249"/>
      <c r="J106" s="249"/>
      <c r="K106" s="249"/>
      <c r="L106" s="249"/>
      <c r="M106" s="249"/>
      <c r="O106" s="249"/>
    </row>
    <row r="107" spans="1:37" x14ac:dyDescent="0.15">
      <c r="A107" s="26" t="s">
        <v>619</v>
      </c>
      <c r="B107" s="249"/>
      <c r="C107" s="249"/>
      <c r="D107" s="249"/>
      <c r="F107" s="249"/>
      <c r="G107" s="249"/>
      <c r="H107" s="249"/>
      <c r="J107" s="249"/>
      <c r="K107" s="249"/>
      <c r="L107" s="249"/>
      <c r="M107" s="249"/>
      <c r="O107" s="249"/>
    </row>
    <row r="108" spans="1:37" x14ac:dyDescent="0.15">
      <c r="A108" s="26" t="s">
        <v>620</v>
      </c>
      <c r="B108" s="249"/>
      <c r="C108" s="249"/>
      <c r="D108" s="249"/>
      <c r="F108" s="249"/>
      <c r="G108" s="249"/>
      <c r="H108" s="249"/>
      <c r="J108" s="249"/>
      <c r="K108" s="249"/>
      <c r="L108" s="249"/>
      <c r="M108" s="249"/>
      <c r="N108" s="249"/>
      <c r="O108" s="249"/>
      <c r="P108" s="249"/>
    </row>
    <row r="109" spans="1:37" x14ac:dyDescent="0.15">
      <c r="A109" s="249"/>
      <c r="B109" s="249"/>
      <c r="C109" s="249"/>
      <c r="D109" s="249"/>
      <c r="F109" s="249"/>
      <c r="G109" s="249"/>
      <c r="H109" s="249"/>
      <c r="J109" s="249"/>
      <c r="K109" s="249"/>
      <c r="L109" s="249"/>
      <c r="M109" s="249"/>
      <c r="N109" s="249"/>
      <c r="O109" s="249"/>
      <c r="P109" s="249"/>
    </row>
    <row r="110" spans="1:37" x14ac:dyDescent="0.15">
      <c r="A110" s="249"/>
      <c r="B110" s="249"/>
      <c r="C110" s="249"/>
      <c r="D110" s="249"/>
      <c r="F110" s="249"/>
      <c r="G110" s="249"/>
      <c r="H110" s="249"/>
      <c r="J110" s="249"/>
      <c r="K110" s="249"/>
      <c r="L110" s="249"/>
      <c r="M110" s="249"/>
      <c r="N110" s="249"/>
      <c r="O110" s="249"/>
      <c r="P110" s="249"/>
    </row>
    <row r="111" spans="1:37" x14ac:dyDescent="0.15">
      <c r="A111" s="249"/>
      <c r="B111" s="249"/>
      <c r="C111" s="249"/>
      <c r="D111" s="249"/>
      <c r="F111" s="249"/>
      <c r="G111" s="249"/>
      <c r="H111" s="249"/>
      <c r="I111" s="249"/>
      <c r="J111" s="249"/>
      <c r="K111" s="249"/>
      <c r="L111" s="249"/>
      <c r="M111" s="249"/>
      <c r="N111" s="249"/>
      <c r="O111" s="249"/>
      <c r="P111" s="249"/>
    </row>
    <row r="112" spans="1:37" x14ac:dyDescent="0.15">
      <c r="A112" s="249"/>
      <c r="B112" s="249"/>
      <c r="C112" s="249"/>
      <c r="D112" s="249"/>
      <c r="F112" s="249"/>
      <c r="G112" s="249"/>
      <c r="H112" s="249"/>
      <c r="I112" s="249"/>
      <c r="J112" s="249"/>
      <c r="K112" s="249"/>
      <c r="L112" s="249"/>
      <c r="M112" s="249"/>
      <c r="N112" s="249"/>
      <c r="O112" s="249"/>
      <c r="P112" s="249"/>
      <c r="Q112" s="249"/>
      <c r="R112" s="249"/>
      <c r="S112" s="249"/>
      <c r="T112" s="249"/>
      <c r="U112" s="249"/>
      <c r="V112" s="249"/>
      <c r="W112" s="249"/>
      <c r="X112" s="249"/>
      <c r="Y112" s="249"/>
      <c r="Z112" s="249"/>
      <c r="AA112" s="249"/>
      <c r="AB112" s="249"/>
      <c r="AC112" s="249"/>
      <c r="AD112" s="249"/>
      <c r="AE112" s="249"/>
      <c r="AF112" s="249"/>
      <c r="AG112" s="249"/>
      <c r="AK112" s="249"/>
    </row>
    <row r="113" spans="1:44" x14ac:dyDescent="0.15">
      <c r="A113" s="249"/>
      <c r="B113" s="249"/>
      <c r="C113" s="249"/>
      <c r="D113" s="249"/>
      <c r="E113" s="249"/>
      <c r="F113" s="249"/>
      <c r="G113" s="249"/>
      <c r="H113" s="249"/>
      <c r="I113" s="249"/>
      <c r="J113" s="249"/>
      <c r="K113" s="249"/>
      <c r="L113" s="249"/>
      <c r="M113" s="249"/>
      <c r="N113" s="249"/>
      <c r="O113" s="249"/>
      <c r="P113" s="249"/>
      <c r="Q113" s="249"/>
      <c r="R113" s="249"/>
      <c r="S113" s="249"/>
      <c r="T113" s="249"/>
      <c r="U113" s="249"/>
      <c r="V113" s="249"/>
      <c r="W113" s="249"/>
      <c r="X113" s="249"/>
      <c r="Y113" s="249"/>
      <c r="Z113" s="249"/>
      <c r="AA113" s="249"/>
      <c r="AB113" s="249"/>
      <c r="AC113" s="249"/>
      <c r="AD113" s="249"/>
      <c r="AE113" s="249"/>
      <c r="AF113" s="249"/>
      <c r="AG113" s="249"/>
      <c r="AH113" s="249"/>
      <c r="AI113" s="249"/>
      <c r="AJ113" s="249"/>
      <c r="AK113" s="249"/>
    </row>
    <row r="114" spans="1:44" x14ac:dyDescent="0.15">
      <c r="A114" s="249"/>
      <c r="B114" s="249"/>
      <c r="C114" s="249"/>
      <c r="D114" s="249"/>
      <c r="E114" s="249"/>
      <c r="F114" s="249"/>
      <c r="G114" s="249"/>
      <c r="H114" s="249"/>
      <c r="I114" s="249"/>
      <c r="J114" s="249"/>
      <c r="K114" s="249"/>
      <c r="L114" s="249"/>
      <c r="M114" s="249"/>
      <c r="N114" s="249"/>
      <c r="O114" s="249"/>
      <c r="P114" s="249"/>
      <c r="Q114" s="249"/>
      <c r="R114" s="249"/>
      <c r="S114" s="249"/>
      <c r="T114" s="249"/>
      <c r="U114" s="249"/>
      <c r="V114" s="249"/>
      <c r="W114" s="249"/>
      <c r="X114" s="249"/>
      <c r="Y114" s="249"/>
      <c r="Z114" s="249"/>
      <c r="AA114" s="249"/>
      <c r="AB114" s="249"/>
      <c r="AC114" s="249"/>
      <c r="AD114" s="249"/>
      <c r="AE114" s="249"/>
      <c r="AF114" s="249"/>
      <c r="AG114" s="249"/>
      <c r="AH114" s="249"/>
      <c r="AI114" s="249"/>
      <c r="AJ114" s="249"/>
      <c r="AK114" s="249"/>
    </row>
    <row r="115" spans="1:44" x14ac:dyDescent="0.15">
      <c r="A115" s="249"/>
      <c r="B115" s="249"/>
      <c r="C115" s="249"/>
      <c r="D115" s="249"/>
      <c r="E115" s="249"/>
      <c r="F115" s="249"/>
      <c r="G115" s="249"/>
      <c r="H115" s="249"/>
      <c r="I115" s="249"/>
      <c r="J115" s="249"/>
      <c r="K115" s="249"/>
      <c r="L115" s="249"/>
      <c r="M115" s="249"/>
      <c r="N115" s="249"/>
      <c r="O115" s="249"/>
      <c r="P115" s="249"/>
      <c r="Q115" s="249"/>
      <c r="R115" s="249"/>
      <c r="S115" s="249"/>
      <c r="T115" s="249"/>
      <c r="U115" s="249"/>
      <c r="V115" s="249"/>
      <c r="W115" s="249"/>
      <c r="X115" s="249"/>
      <c r="Y115" s="249"/>
      <c r="Z115" s="249"/>
      <c r="AA115" s="249"/>
      <c r="AB115" s="249"/>
      <c r="AC115" s="249"/>
      <c r="AD115" s="249"/>
      <c r="AE115" s="249"/>
      <c r="AF115" s="249"/>
      <c r="AG115" s="249"/>
      <c r="AH115" s="249"/>
      <c r="AI115" s="249"/>
      <c r="AJ115" s="249"/>
      <c r="AK115" s="249"/>
      <c r="AL115" s="249"/>
      <c r="AM115" s="249"/>
      <c r="AN115" s="249"/>
      <c r="AO115" s="249"/>
    </row>
    <row r="116" spans="1:44" x14ac:dyDescent="0.15">
      <c r="A116" s="249"/>
      <c r="B116" s="249"/>
      <c r="C116" s="249"/>
      <c r="D116" s="249"/>
      <c r="E116" s="249"/>
      <c r="F116" s="249"/>
      <c r="G116" s="249"/>
      <c r="H116" s="249"/>
      <c r="I116" s="249"/>
      <c r="J116" s="249"/>
      <c r="K116" s="249"/>
      <c r="L116" s="249"/>
      <c r="M116" s="249"/>
      <c r="N116" s="249"/>
      <c r="O116" s="249"/>
      <c r="P116" s="249"/>
      <c r="Q116" s="249"/>
      <c r="R116" s="249"/>
      <c r="S116" s="249"/>
      <c r="T116" s="249"/>
      <c r="U116" s="249"/>
      <c r="V116" s="249"/>
      <c r="W116" s="249"/>
      <c r="X116" s="249"/>
      <c r="Y116" s="249"/>
      <c r="Z116" s="249"/>
      <c r="AA116" s="249"/>
      <c r="AB116" s="249"/>
      <c r="AC116" s="249"/>
      <c r="AD116" s="249"/>
      <c r="AE116" s="249"/>
      <c r="AF116" s="249"/>
      <c r="AG116" s="249"/>
      <c r="AH116" s="249"/>
      <c r="AI116" s="249"/>
      <c r="AJ116" s="249"/>
      <c r="AK116" s="249"/>
      <c r="AL116" s="249"/>
      <c r="AM116" s="249"/>
      <c r="AN116" s="249"/>
      <c r="AO116" s="249"/>
    </row>
    <row r="117" spans="1:44" x14ac:dyDescent="0.15">
      <c r="A117" s="249"/>
      <c r="B117" s="249"/>
      <c r="C117" s="249"/>
      <c r="D117" s="249"/>
      <c r="E117" s="249"/>
      <c r="F117" s="249"/>
      <c r="G117" s="249"/>
      <c r="H117" s="249"/>
      <c r="I117" s="249"/>
      <c r="J117" s="249"/>
      <c r="K117" s="249"/>
      <c r="L117" s="249"/>
      <c r="M117" s="249"/>
      <c r="N117" s="249"/>
      <c r="O117" s="249"/>
      <c r="P117" s="249"/>
      <c r="Q117" s="249"/>
      <c r="R117" s="249"/>
      <c r="S117" s="249"/>
      <c r="T117" s="249"/>
      <c r="U117" s="249"/>
      <c r="V117" s="249"/>
      <c r="W117" s="249"/>
      <c r="X117" s="249"/>
      <c r="Y117" s="249"/>
      <c r="Z117" s="249"/>
      <c r="AA117" s="249"/>
      <c r="AB117" s="249"/>
      <c r="AC117" s="249"/>
      <c r="AD117" s="249"/>
      <c r="AE117" s="249"/>
      <c r="AF117" s="249"/>
      <c r="AG117" s="249"/>
      <c r="AH117" s="249"/>
      <c r="AI117" s="249"/>
      <c r="AJ117" s="249"/>
      <c r="AK117" s="249"/>
      <c r="AL117" s="249"/>
      <c r="AM117" s="249"/>
      <c r="AN117" s="249"/>
      <c r="AO117" s="249"/>
    </row>
    <row r="118" spans="1:44" x14ac:dyDescent="0.15">
      <c r="A118" s="249"/>
      <c r="B118" s="249"/>
      <c r="C118" s="249"/>
      <c r="D118" s="249"/>
      <c r="E118" s="249"/>
      <c r="F118" s="249"/>
      <c r="G118" s="249"/>
      <c r="H118" s="249"/>
      <c r="I118" s="249"/>
      <c r="J118" s="249"/>
      <c r="K118" s="249"/>
      <c r="L118" s="249"/>
      <c r="M118" s="249"/>
      <c r="N118" s="249"/>
      <c r="O118" s="249"/>
      <c r="P118" s="249"/>
      <c r="Q118" s="249"/>
      <c r="R118" s="249"/>
      <c r="S118" s="249"/>
      <c r="T118" s="249"/>
      <c r="U118" s="249"/>
      <c r="V118" s="249"/>
      <c r="W118" s="249"/>
      <c r="X118" s="249"/>
      <c r="Y118" s="249"/>
      <c r="Z118" s="249"/>
      <c r="AA118" s="249"/>
      <c r="AB118" s="249"/>
      <c r="AC118" s="249"/>
      <c r="AD118" s="249"/>
      <c r="AE118" s="249"/>
      <c r="AF118" s="249"/>
      <c r="AG118" s="249"/>
      <c r="AH118" s="249"/>
      <c r="AI118" s="249"/>
      <c r="AJ118" s="249"/>
      <c r="AK118" s="249"/>
      <c r="AL118" s="249"/>
      <c r="AM118" s="249"/>
      <c r="AN118" s="249"/>
      <c r="AO118" s="249"/>
    </row>
    <row r="119" spans="1:44" x14ac:dyDescent="0.15">
      <c r="A119" s="249"/>
      <c r="B119" s="249"/>
      <c r="C119" s="249"/>
      <c r="D119" s="249"/>
      <c r="E119" s="249"/>
      <c r="F119" s="249"/>
      <c r="G119" s="249"/>
      <c r="H119" s="249"/>
      <c r="I119" s="249"/>
      <c r="J119" s="249"/>
      <c r="K119" s="249"/>
      <c r="L119" s="249"/>
      <c r="M119" s="249"/>
      <c r="N119" s="249"/>
      <c r="O119" s="249"/>
      <c r="P119" s="249"/>
      <c r="Q119" s="249"/>
      <c r="R119" s="249"/>
      <c r="S119" s="249"/>
      <c r="T119" s="249"/>
      <c r="U119" s="249"/>
      <c r="V119" s="249"/>
      <c r="W119" s="249"/>
      <c r="X119" s="249"/>
      <c r="Y119" s="249"/>
      <c r="Z119" s="249"/>
      <c r="AA119" s="249"/>
      <c r="AB119" s="249"/>
      <c r="AC119" s="249"/>
      <c r="AD119" s="249"/>
      <c r="AE119" s="249"/>
      <c r="AF119" s="249"/>
      <c r="AG119" s="249"/>
      <c r="AH119" s="249"/>
      <c r="AI119" s="249"/>
      <c r="AJ119" s="249"/>
      <c r="AK119" s="249"/>
      <c r="AL119" s="249"/>
      <c r="AM119" s="249"/>
      <c r="AN119" s="249"/>
      <c r="AO119" s="249"/>
    </row>
    <row r="120" spans="1:44" x14ac:dyDescent="0.15">
      <c r="A120" s="249"/>
      <c r="B120" s="249"/>
      <c r="C120" s="249"/>
      <c r="D120" s="249"/>
      <c r="E120" s="249"/>
      <c r="F120" s="249"/>
      <c r="G120" s="249"/>
      <c r="H120" s="249"/>
      <c r="I120" s="249"/>
      <c r="J120" s="249"/>
      <c r="K120" s="249"/>
      <c r="L120" s="249"/>
      <c r="M120" s="249"/>
      <c r="N120" s="249"/>
      <c r="O120" s="249"/>
      <c r="P120" s="249"/>
      <c r="Q120" s="249"/>
      <c r="R120" s="249"/>
      <c r="S120" s="249"/>
      <c r="T120" s="249"/>
      <c r="U120" s="249"/>
      <c r="V120" s="249"/>
      <c r="W120" s="249"/>
      <c r="X120" s="249"/>
      <c r="Y120" s="249"/>
      <c r="Z120" s="249"/>
      <c r="AA120" s="249"/>
      <c r="AB120" s="249"/>
      <c r="AC120" s="249"/>
      <c r="AD120" s="249"/>
      <c r="AE120" s="249"/>
      <c r="AF120" s="249"/>
      <c r="AG120" s="249"/>
      <c r="AH120" s="249"/>
      <c r="AI120" s="249"/>
      <c r="AJ120" s="249"/>
      <c r="AK120" s="249"/>
      <c r="AL120" s="249"/>
      <c r="AM120" s="249"/>
      <c r="AN120" s="249"/>
      <c r="AO120" s="249"/>
    </row>
    <row r="121" spans="1:44" x14ac:dyDescent="0.15">
      <c r="A121" s="249"/>
      <c r="B121" s="249"/>
      <c r="C121" s="249"/>
      <c r="D121" s="249"/>
      <c r="E121" s="249"/>
      <c r="F121" s="249"/>
      <c r="G121" s="249"/>
      <c r="H121" s="249"/>
      <c r="I121" s="249"/>
      <c r="J121" s="249"/>
      <c r="K121" s="249"/>
      <c r="L121" s="249"/>
      <c r="M121" s="249"/>
      <c r="N121" s="249"/>
      <c r="O121" s="249"/>
      <c r="P121" s="249"/>
      <c r="Q121" s="249"/>
      <c r="R121" s="249"/>
      <c r="S121" s="249"/>
      <c r="T121" s="249"/>
      <c r="U121" s="249"/>
      <c r="V121" s="249"/>
      <c r="W121" s="249"/>
      <c r="X121" s="249"/>
      <c r="Y121" s="249"/>
      <c r="Z121" s="249"/>
      <c r="AA121" s="249"/>
      <c r="AB121" s="249"/>
      <c r="AC121" s="249"/>
      <c r="AD121" s="249"/>
      <c r="AE121" s="249"/>
      <c r="AF121" s="249"/>
      <c r="AG121" s="249"/>
      <c r="AH121" s="249"/>
      <c r="AI121" s="249"/>
      <c r="AJ121" s="249"/>
      <c r="AK121" s="249"/>
      <c r="AL121" s="249"/>
      <c r="AM121" s="249"/>
      <c r="AN121" s="249"/>
      <c r="AO121" s="249"/>
      <c r="AP121" s="249"/>
      <c r="AQ121" s="249"/>
      <c r="AR121" s="249"/>
    </row>
    <row r="122" spans="1:44" x14ac:dyDescent="0.15">
      <c r="A122" s="249"/>
      <c r="B122" s="249"/>
      <c r="C122" s="249"/>
      <c r="D122" s="249"/>
      <c r="E122" s="249"/>
      <c r="F122" s="249"/>
      <c r="G122" s="249"/>
      <c r="H122" s="249"/>
      <c r="I122" s="249"/>
      <c r="J122" s="249"/>
      <c r="K122" s="249"/>
      <c r="L122" s="249"/>
      <c r="M122" s="249"/>
      <c r="N122" s="249"/>
      <c r="O122" s="249"/>
      <c r="P122" s="249"/>
      <c r="Q122" s="249"/>
      <c r="R122" s="249"/>
      <c r="S122" s="249"/>
      <c r="T122" s="249"/>
      <c r="U122" s="249"/>
      <c r="V122" s="249"/>
      <c r="W122" s="249"/>
      <c r="X122" s="249"/>
      <c r="Y122" s="249"/>
      <c r="Z122" s="249"/>
      <c r="AA122" s="249"/>
      <c r="AB122" s="249"/>
      <c r="AC122" s="249"/>
      <c r="AD122" s="249"/>
      <c r="AE122" s="249"/>
      <c r="AF122" s="249"/>
      <c r="AG122" s="249"/>
      <c r="AH122" s="249"/>
      <c r="AI122" s="249"/>
      <c r="AJ122" s="249"/>
      <c r="AK122" s="249"/>
      <c r="AL122" s="249"/>
      <c r="AM122" s="249"/>
      <c r="AN122" s="249"/>
      <c r="AO122" s="249"/>
      <c r="AP122" s="249"/>
      <c r="AQ122" s="249"/>
      <c r="AR122" s="249"/>
    </row>
  </sheetData>
  <sheetProtection password="DD17" sheet="1" objects="1" scenarios="1" selectLockedCells="1"/>
  <mergeCells count="7">
    <mergeCell ref="A2:H2"/>
    <mergeCell ref="B4:M4"/>
    <mergeCell ref="O4:Z4"/>
    <mergeCell ref="B47:D47"/>
    <mergeCell ref="A47:A48"/>
    <mergeCell ref="F47:H47"/>
    <mergeCell ref="J47:L47"/>
  </mergeCells>
  <phoneticPr fontId="35" type="noConversion"/>
  <pageMargins left="0.74803149606299213" right="0.74803149606299213" top="0.98425196850393704" bottom="0.98425196850393704" header="0.51181102362204722" footer="0.51181102362204722"/>
  <pageSetup scale="10" orientation="landscape" horizontalDpi="300" verticalDpi="30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0"/>
  <sheetViews>
    <sheetView topLeftCell="A53" workbookViewId="0">
      <selection activeCell="A75" sqref="A75"/>
    </sheetView>
  </sheetViews>
  <sheetFormatPr baseColWidth="10" defaultColWidth="10.875" defaultRowHeight="15.75" x14ac:dyDescent="0.25"/>
  <cols>
    <col min="1" max="1" width="27.5" style="233" customWidth="1"/>
    <col min="2" max="16384" width="10.875" style="233"/>
  </cols>
  <sheetData>
    <row r="1" spans="1:43" x14ac:dyDescent="0.25">
      <c r="A1" s="90" t="s">
        <v>117</v>
      </c>
      <c r="B1" s="89" t="s">
        <v>120</v>
      </c>
      <c r="C1" s="89" t="s">
        <v>121</v>
      </c>
      <c r="D1" s="89" t="s">
        <v>123</v>
      </c>
      <c r="E1" s="89" t="s">
        <v>124</v>
      </c>
      <c r="F1" s="89" t="s">
        <v>125</v>
      </c>
      <c r="G1" s="89" t="s">
        <v>126</v>
      </c>
      <c r="H1" s="89" t="s">
        <v>127</v>
      </c>
      <c r="I1" s="276"/>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row>
    <row r="2" spans="1:43" x14ac:dyDescent="0.25">
      <c r="A2" s="276"/>
      <c r="B2" s="89" t="s">
        <v>559</v>
      </c>
      <c r="C2" s="89" t="s">
        <v>560</v>
      </c>
      <c r="D2" s="89" t="s">
        <v>561</v>
      </c>
      <c r="E2" s="89" t="s">
        <v>562</v>
      </c>
      <c r="F2" s="89"/>
      <c r="G2" s="91"/>
      <c r="H2" s="89" t="s">
        <v>128</v>
      </c>
      <c r="I2" s="276"/>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row>
    <row r="3" spans="1:43" x14ac:dyDescent="0.25">
      <c r="A3" s="5" t="s">
        <v>532</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row>
    <row r="4" spans="1:43" ht="19.5" x14ac:dyDescent="0.25">
      <c r="A4" s="92" t="s">
        <v>563</v>
      </c>
      <c r="B4" s="278" t="s">
        <v>621</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row>
    <row r="6" spans="1:43" x14ac:dyDescent="0.25">
      <c r="A6" s="5" t="s">
        <v>564</v>
      </c>
      <c r="B6" s="277"/>
      <c r="C6" s="277"/>
      <c r="D6" s="277"/>
      <c r="E6" s="277"/>
      <c r="F6" s="277"/>
      <c r="G6" s="277"/>
      <c r="H6" s="277"/>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row>
    <row r="9" spans="1:43" x14ac:dyDescent="0.25">
      <c r="A9" s="697" t="s">
        <v>119</v>
      </c>
      <c r="B9" s="695" t="s">
        <v>565</v>
      </c>
      <c r="C9" s="695"/>
      <c r="D9" s="695"/>
      <c r="E9" s="695"/>
      <c r="F9" s="695"/>
      <c r="G9" s="695"/>
      <c r="H9" s="695"/>
      <c r="I9" s="695"/>
      <c r="J9" s="695"/>
      <c r="K9" s="695"/>
      <c r="L9" s="695"/>
      <c r="M9" s="695"/>
      <c r="N9" s="695"/>
      <c r="O9" s="695"/>
      <c r="P9" s="696" t="s">
        <v>566</v>
      </c>
      <c r="Q9" s="696"/>
      <c r="R9" s="696"/>
      <c r="S9" s="696"/>
      <c r="T9" s="696"/>
      <c r="U9" s="696"/>
      <c r="V9" s="696"/>
      <c r="W9" s="696"/>
      <c r="X9" s="696"/>
      <c r="Y9" s="696"/>
      <c r="Z9" s="696"/>
      <c r="AA9" s="696"/>
      <c r="AB9" s="696"/>
      <c r="AC9" s="696"/>
      <c r="AD9" s="696" t="s">
        <v>567</v>
      </c>
      <c r="AE9" s="696"/>
      <c r="AF9" s="696"/>
      <c r="AG9" s="696"/>
      <c r="AH9" s="696"/>
      <c r="AI9" s="696"/>
      <c r="AJ9" s="696"/>
      <c r="AK9" s="696"/>
      <c r="AL9" s="696"/>
      <c r="AM9" s="696"/>
      <c r="AN9" s="696"/>
      <c r="AO9" s="696"/>
      <c r="AP9" s="696"/>
      <c r="AQ9" s="696"/>
    </row>
    <row r="10" spans="1:43" x14ac:dyDescent="0.25">
      <c r="A10" s="698"/>
      <c r="B10" s="12">
        <v>39814</v>
      </c>
      <c r="C10" s="4">
        <v>39904</v>
      </c>
      <c r="D10" s="11">
        <v>39995</v>
      </c>
      <c r="E10" s="10">
        <v>40087</v>
      </c>
      <c r="F10" s="12">
        <v>40179</v>
      </c>
      <c r="G10" s="4">
        <v>40269</v>
      </c>
      <c r="H10" s="11">
        <v>40360</v>
      </c>
      <c r="I10" s="10">
        <v>40452</v>
      </c>
      <c r="J10" s="12">
        <v>40544</v>
      </c>
      <c r="K10" s="4">
        <v>40634</v>
      </c>
      <c r="L10" s="11">
        <v>40725</v>
      </c>
      <c r="M10" s="10">
        <v>40817</v>
      </c>
      <c r="N10" s="12">
        <v>40909</v>
      </c>
      <c r="O10" s="4">
        <v>41000</v>
      </c>
      <c r="P10" s="12">
        <v>39814</v>
      </c>
      <c r="Q10" s="4">
        <v>39904</v>
      </c>
      <c r="R10" s="11">
        <v>39995</v>
      </c>
      <c r="S10" s="10">
        <v>40087</v>
      </c>
      <c r="T10" s="12">
        <v>40179</v>
      </c>
      <c r="U10" s="4">
        <v>40269</v>
      </c>
      <c r="V10" s="11">
        <v>40360</v>
      </c>
      <c r="W10" s="10">
        <v>40452</v>
      </c>
      <c r="X10" s="12">
        <v>40544</v>
      </c>
      <c r="Y10" s="4">
        <v>40634</v>
      </c>
      <c r="Z10" s="11">
        <v>40725</v>
      </c>
      <c r="AA10" s="10">
        <v>40817</v>
      </c>
      <c r="AB10" s="12">
        <v>40909</v>
      </c>
      <c r="AC10" s="4">
        <v>41000</v>
      </c>
      <c r="AD10" s="12">
        <v>39814</v>
      </c>
      <c r="AE10" s="4">
        <v>39904</v>
      </c>
      <c r="AF10" s="11">
        <v>39995</v>
      </c>
      <c r="AG10" s="10">
        <v>40087</v>
      </c>
      <c r="AH10" s="12">
        <v>40179</v>
      </c>
      <c r="AI10" s="4">
        <v>40269</v>
      </c>
      <c r="AJ10" s="11">
        <v>40360</v>
      </c>
      <c r="AK10" s="10">
        <v>40452</v>
      </c>
      <c r="AL10" s="12">
        <v>40544</v>
      </c>
      <c r="AM10" s="4">
        <v>40634</v>
      </c>
      <c r="AN10" s="11">
        <v>40725</v>
      </c>
      <c r="AO10" s="10">
        <v>40817</v>
      </c>
      <c r="AP10" s="12">
        <v>40909</v>
      </c>
      <c r="AQ10" s="4">
        <v>41000</v>
      </c>
    </row>
    <row r="11" spans="1:43" ht="18" x14ac:dyDescent="0.25">
      <c r="A11" s="8" t="s">
        <v>568</v>
      </c>
      <c r="B11" s="3" t="s">
        <v>59</v>
      </c>
      <c r="C11" s="3" t="s">
        <v>59</v>
      </c>
      <c r="D11" s="3">
        <v>91.7</v>
      </c>
      <c r="E11" s="3">
        <v>94.9</v>
      </c>
      <c r="F11" s="3">
        <v>91.1</v>
      </c>
      <c r="G11" s="3">
        <v>91.6</v>
      </c>
      <c r="H11" s="3">
        <v>91</v>
      </c>
      <c r="I11" s="3">
        <v>89.9</v>
      </c>
      <c r="J11" s="3">
        <v>85.5</v>
      </c>
      <c r="K11" s="3">
        <v>88.5</v>
      </c>
      <c r="L11" s="3">
        <v>88.7</v>
      </c>
      <c r="M11" s="3">
        <v>90.5</v>
      </c>
      <c r="N11" s="3">
        <v>91.7</v>
      </c>
      <c r="O11" s="3">
        <v>87.1</v>
      </c>
      <c r="P11" s="3" t="s">
        <v>59</v>
      </c>
      <c r="Q11" s="3" t="s">
        <v>59</v>
      </c>
      <c r="R11" s="3">
        <v>91.5</v>
      </c>
      <c r="S11" s="3">
        <v>94.2</v>
      </c>
      <c r="T11" s="3">
        <v>94.6</v>
      </c>
      <c r="U11" s="3">
        <v>93.9</v>
      </c>
      <c r="V11" s="3">
        <v>93</v>
      </c>
      <c r="W11" s="3">
        <v>92.5</v>
      </c>
      <c r="X11" s="3">
        <v>89.4</v>
      </c>
      <c r="Y11" s="3">
        <v>91.2</v>
      </c>
      <c r="Z11" s="3">
        <v>92.9</v>
      </c>
      <c r="AA11" s="3">
        <v>90.3</v>
      </c>
      <c r="AB11" s="3">
        <v>94.1</v>
      </c>
      <c r="AC11" s="3">
        <v>89</v>
      </c>
      <c r="AD11" s="3" t="s">
        <v>59</v>
      </c>
      <c r="AE11" s="3" t="s">
        <v>59</v>
      </c>
      <c r="AF11" s="3">
        <v>92</v>
      </c>
      <c r="AG11" s="3">
        <v>92.1</v>
      </c>
      <c r="AH11" s="3">
        <v>93.7</v>
      </c>
      <c r="AI11" s="3">
        <v>92.8</v>
      </c>
      <c r="AJ11" s="3">
        <v>92.7</v>
      </c>
      <c r="AK11" s="3">
        <v>92.8</v>
      </c>
      <c r="AL11" s="3">
        <v>89.6</v>
      </c>
      <c r="AM11" s="3">
        <v>92.6</v>
      </c>
      <c r="AN11" s="3">
        <v>92.4</v>
      </c>
      <c r="AO11" s="3">
        <v>91.7</v>
      </c>
      <c r="AP11" s="3">
        <v>94</v>
      </c>
      <c r="AQ11" s="3">
        <v>93.7</v>
      </c>
    </row>
    <row r="12" spans="1:43" x14ac:dyDescent="0.25">
      <c r="A12" s="7" t="s">
        <v>569</v>
      </c>
      <c r="B12" s="3" t="s">
        <v>59</v>
      </c>
      <c r="C12" s="3" t="s">
        <v>59</v>
      </c>
      <c r="D12" s="3">
        <v>79.7</v>
      </c>
      <c r="E12" s="3">
        <v>86.6</v>
      </c>
      <c r="F12" s="3">
        <v>84.5</v>
      </c>
      <c r="G12" s="3">
        <v>83</v>
      </c>
      <c r="H12" s="3">
        <v>83.3</v>
      </c>
      <c r="I12" s="3">
        <v>78.900000000000006</v>
      </c>
      <c r="J12" s="3">
        <v>76.2</v>
      </c>
      <c r="K12" s="3">
        <v>82.9</v>
      </c>
      <c r="L12" s="3">
        <v>80.2</v>
      </c>
      <c r="M12" s="3">
        <v>80.8</v>
      </c>
      <c r="N12" s="3">
        <v>84.4</v>
      </c>
      <c r="O12" s="3">
        <v>76.599999999999994</v>
      </c>
      <c r="P12" s="3" t="s">
        <v>59</v>
      </c>
      <c r="Q12" s="3" t="s">
        <v>59</v>
      </c>
      <c r="R12" s="3">
        <v>79.2</v>
      </c>
      <c r="S12" s="3">
        <v>78.599999999999994</v>
      </c>
      <c r="T12" s="3">
        <v>78.099999999999994</v>
      </c>
      <c r="U12" s="3">
        <v>81.5</v>
      </c>
      <c r="V12" s="3">
        <v>82.4</v>
      </c>
      <c r="W12" s="3">
        <v>82.3</v>
      </c>
      <c r="X12" s="3">
        <v>79.5</v>
      </c>
      <c r="Y12" s="3">
        <v>83.7</v>
      </c>
      <c r="Z12" s="3">
        <v>87.6</v>
      </c>
      <c r="AA12" s="3">
        <v>82.6</v>
      </c>
      <c r="AB12" s="3">
        <v>82.1</v>
      </c>
      <c r="AC12" s="3">
        <v>79.5</v>
      </c>
      <c r="AD12" s="3" t="s">
        <v>59</v>
      </c>
      <c r="AE12" s="3" t="s">
        <v>59</v>
      </c>
      <c r="AF12" s="3">
        <v>80.5</v>
      </c>
      <c r="AG12" s="3">
        <v>79.5</v>
      </c>
      <c r="AH12" s="3">
        <v>80.900000000000006</v>
      </c>
      <c r="AI12" s="3">
        <v>82</v>
      </c>
      <c r="AJ12" s="3">
        <v>81.7</v>
      </c>
      <c r="AK12" s="3">
        <v>83.2</v>
      </c>
      <c r="AL12" s="3">
        <v>81.2</v>
      </c>
      <c r="AM12" s="3">
        <v>84.4</v>
      </c>
      <c r="AN12" s="3">
        <v>88.3</v>
      </c>
      <c r="AO12" s="3">
        <v>82.8</v>
      </c>
      <c r="AP12" s="3">
        <v>81.400000000000006</v>
      </c>
      <c r="AQ12" s="3">
        <v>84.3</v>
      </c>
    </row>
    <row r="13" spans="1:43" x14ac:dyDescent="0.25">
      <c r="A13" s="7" t="s">
        <v>570</v>
      </c>
      <c r="B13" s="3" t="s">
        <v>59</v>
      </c>
      <c r="C13" s="3" t="s">
        <v>59</v>
      </c>
      <c r="D13" s="3">
        <v>22.6</v>
      </c>
      <c r="E13" s="3">
        <v>22.4</v>
      </c>
      <c r="F13" s="3">
        <v>23.2</v>
      </c>
      <c r="G13" s="3">
        <v>24.3</v>
      </c>
      <c r="H13" s="3">
        <v>22.6</v>
      </c>
      <c r="I13" s="3">
        <v>29.2</v>
      </c>
      <c r="J13" s="3">
        <v>21.9</v>
      </c>
      <c r="K13" s="3">
        <v>30.1</v>
      </c>
      <c r="L13" s="3">
        <v>30.7</v>
      </c>
      <c r="M13" s="3">
        <v>28.5</v>
      </c>
      <c r="N13" s="3">
        <v>27.5</v>
      </c>
      <c r="O13" s="3">
        <v>36.200000000000003</v>
      </c>
      <c r="P13" s="3" t="s">
        <v>59</v>
      </c>
      <c r="Q13" s="3" t="s">
        <v>59</v>
      </c>
      <c r="R13" s="3">
        <v>31.5</v>
      </c>
      <c r="S13" s="3">
        <v>32.6</v>
      </c>
      <c r="T13" s="3">
        <v>30.4</v>
      </c>
      <c r="U13" s="3">
        <v>36</v>
      </c>
      <c r="V13" s="3">
        <v>33.1</v>
      </c>
      <c r="W13" s="3">
        <v>36.6</v>
      </c>
      <c r="X13" s="3">
        <v>37.5</v>
      </c>
      <c r="Y13" s="3">
        <v>34.6</v>
      </c>
      <c r="Z13" s="3">
        <v>39.6</v>
      </c>
      <c r="AA13" s="3">
        <v>38.200000000000003</v>
      </c>
      <c r="AB13" s="3">
        <v>39.700000000000003</v>
      </c>
      <c r="AC13" s="3">
        <v>41.1</v>
      </c>
      <c r="AD13" s="3" t="s">
        <v>59</v>
      </c>
      <c r="AE13" s="3" t="s">
        <v>59</v>
      </c>
      <c r="AF13" s="3">
        <v>27.7</v>
      </c>
      <c r="AG13" s="3">
        <v>25.5</v>
      </c>
      <c r="AH13" s="3">
        <v>25.5</v>
      </c>
      <c r="AI13" s="3">
        <v>29.2</v>
      </c>
      <c r="AJ13" s="3">
        <v>28.6</v>
      </c>
      <c r="AK13" s="3">
        <v>32.200000000000003</v>
      </c>
      <c r="AL13" s="3">
        <v>33.6</v>
      </c>
      <c r="AM13" s="3">
        <v>35.700000000000003</v>
      </c>
      <c r="AN13" s="3">
        <v>36.6</v>
      </c>
      <c r="AO13" s="3">
        <v>38.200000000000003</v>
      </c>
      <c r="AP13" s="3">
        <v>41</v>
      </c>
      <c r="AQ13" s="3">
        <v>40.5</v>
      </c>
    </row>
    <row r="14" spans="1:43" x14ac:dyDescent="0.25">
      <c r="A14" s="7" t="s">
        <v>571</v>
      </c>
      <c r="B14" s="3" t="s">
        <v>59</v>
      </c>
      <c r="C14" s="3" t="s">
        <v>59</v>
      </c>
      <c r="D14" s="3">
        <v>1.5</v>
      </c>
      <c r="E14" s="3">
        <v>1.3</v>
      </c>
      <c r="F14" s="3">
        <v>0.8</v>
      </c>
      <c r="G14" s="3">
        <v>1.2</v>
      </c>
      <c r="H14" s="3">
        <v>1.5</v>
      </c>
      <c r="I14" s="3">
        <v>3.3</v>
      </c>
      <c r="J14" s="3">
        <v>1.5</v>
      </c>
      <c r="K14" s="3">
        <v>2.6</v>
      </c>
      <c r="L14" s="3">
        <v>3.5</v>
      </c>
      <c r="M14" s="3">
        <v>2.2999999999999998</v>
      </c>
      <c r="N14" s="3">
        <v>3.8</v>
      </c>
      <c r="O14" s="3">
        <v>2</v>
      </c>
      <c r="P14" s="3" t="s">
        <v>59</v>
      </c>
      <c r="Q14" s="3" t="s">
        <v>59</v>
      </c>
      <c r="R14" s="3">
        <v>4.8</v>
      </c>
      <c r="S14" s="3">
        <v>5.6</v>
      </c>
      <c r="T14" s="3">
        <v>4.2</v>
      </c>
      <c r="U14" s="3">
        <v>5</v>
      </c>
      <c r="V14" s="3">
        <v>4.0999999999999996</v>
      </c>
      <c r="W14" s="3">
        <v>6.5</v>
      </c>
      <c r="X14" s="3">
        <v>6.4</v>
      </c>
      <c r="Y14" s="3">
        <v>9.1</v>
      </c>
      <c r="Z14" s="3">
        <v>7.8</v>
      </c>
      <c r="AA14" s="3">
        <v>8.1999999999999993</v>
      </c>
      <c r="AB14" s="3">
        <v>7.6</v>
      </c>
      <c r="AC14" s="3">
        <v>5.7</v>
      </c>
      <c r="AD14" s="3" t="s">
        <v>59</v>
      </c>
      <c r="AE14" s="3" t="s">
        <v>59</v>
      </c>
      <c r="AF14" s="3">
        <v>4.4000000000000004</v>
      </c>
      <c r="AG14" s="3">
        <v>4.2</v>
      </c>
      <c r="AH14" s="3">
        <v>2.8</v>
      </c>
      <c r="AI14" s="3">
        <v>4.5</v>
      </c>
      <c r="AJ14" s="3">
        <v>4.2</v>
      </c>
      <c r="AK14" s="3">
        <v>6.6</v>
      </c>
      <c r="AL14" s="3">
        <v>6</v>
      </c>
      <c r="AM14" s="3">
        <v>7.8</v>
      </c>
      <c r="AN14" s="3">
        <v>7.6</v>
      </c>
      <c r="AO14" s="3">
        <v>9.8000000000000007</v>
      </c>
      <c r="AP14" s="3">
        <v>6</v>
      </c>
      <c r="AQ14" s="3">
        <v>4.8</v>
      </c>
    </row>
    <row r="15" spans="1:43" x14ac:dyDescent="0.25">
      <c r="A15" s="7" t="s">
        <v>572</v>
      </c>
      <c r="B15" s="3" t="s">
        <v>59</v>
      </c>
      <c r="C15" s="3" t="s">
        <v>59</v>
      </c>
      <c r="D15" s="3" t="s">
        <v>59</v>
      </c>
      <c r="E15" s="3" t="s">
        <v>59</v>
      </c>
      <c r="F15" s="3" t="s">
        <v>59</v>
      </c>
      <c r="G15" s="3" t="s">
        <v>59</v>
      </c>
      <c r="H15" s="3" t="s">
        <v>59</v>
      </c>
      <c r="I15" s="3">
        <v>17</v>
      </c>
      <c r="J15" s="3">
        <v>16.600000000000001</v>
      </c>
      <c r="K15" s="3">
        <v>17.2</v>
      </c>
      <c r="L15" s="3">
        <v>15.3</v>
      </c>
      <c r="M15" s="3">
        <v>18.3</v>
      </c>
      <c r="N15" s="3">
        <v>19.3</v>
      </c>
      <c r="O15" s="3">
        <v>15.5</v>
      </c>
      <c r="P15" s="3" t="s">
        <v>59</v>
      </c>
      <c r="Q15" s="3" t="s">
        <v>59</v>
      </c>
      <c r="R15" s="3" t="s">
        <v>59</v>
      </c>
      <c r="S15" s="3" t="s">
        <v>59</v>
      </c>
      <c r="T15" s="3" t="s">
        <v>59</v>
      </c>
      <c r="U15" s="3" t="s">
        <v>59</v>
      </c>
      <c r="V15" s="3" t="s">
        <v>59</v>
      </c>
      <c r="W15" s="3">
        <v>26.6</v>
      </c>
      <c r="X15" s="3">
        <v>23.1</v>
      </c>
      <c r="Y15" s="3">
        <v>23.8</v>
      </c>
      <c r="Z15" s="3">
        <v>22.9</v>
      </c>
      <c r="AA15" s="3">
        <v>25.4</v>
      </c>
      <c r="AB15" s="3">
        <v>29.1</v>
      </c>
      <c r="AC15" s="3">
        <v>24.3</v>
      </c>
      <c r="AD15" s="3" t="s">
        <v>59</v>
      </c>
      <c r="AE15" s="3" t="s">
        <v>59</v>
      </c>
      <c r="AF15" s="3" t="s">
        <v>59</v>
      </c>
      <c r="AG15" s="3" t="s">
        <v>59</v>
      </c>
      <c r="AH15" s="3" t="s">
        <v>59</v>
      </c>
      <c r="AI15" s="3" t="s">
        <v>59</v>
      </c>
      <c r="AJ15" s="3" t="s">
        <v>59</v>
      </c>
      <c r="AK15" s="3">
        <v>24.7</v>
      </c>
      <c r="AL15" s="3">
        <v>20.399999999999999</v>
      </c>
      <c r="AM15" s="3">
        <v>21.5</v>
      </c>
      <c r="AN15" s="3">
        <v>22.4</v>
      </c>
      <c r="AO15" s="3">
        <v>24</v>
      </c>
      <c r="AP15" s="3">
        <v>23.2</v>
      </c>
      <c r="AQ15" s="3">
        <v>25.2</v>
      </c>
    </row>
    <row r="16" spans="1:43" x14ac:dyDescent="0.25">
      <c r="A16" s="7" t="s">
        <v>573</v>
      </c>
      <c r="B16" s="3" t="s">
        <v>59</v>
      </c>
      <c r="C16" s="3" t="s">
        <v>59</v>
      </c>
      <c r="D16" s="3">
        <v>16.7</v>
      </c>
      <c r="E16" s="3">
        <v>12</v>
      </c>
      <c r="F16" s="3">
        <v>12.8</v>
      </c>
      <c r="G16" s="3">
        <v>17.3</v>
      </c>
      <c r="H16" s="3">
        <v>15.2</v>
      </c>
      <c r="I16" s="3" t="s">
        <v>59</v>
      </c>
      <c r="J16" s="3" t="s">
        <v>59</v>
      </c>
      <c r="K16" s="3" t="s">
        <v>59</v>
      </c>
      <c r="L16" s="3" t="s">
        <v>59</v>
      </c>
      <c r="M16" s="3" t="s">
        <v>59</v>
      </c>
      <c r="N16" s="3" t="s">
        <v>59</v>
      </c>
      <c r="O16" s="3" t="s">
        <v>59</v>
      </c>
      <c r="P16" s="3" t="s">
        <v>59</v>
      </c>
      <c r="Q16" s="3" t="s">
        <v>59</v>
      </c>
      <c r="R16" s="3">
        <v>16.7</v>
      </c>
      <c r="S16" s="3">
        <v>17.7</v>
      </c>
      <c r="T16" s="3">
        <v>15.4</v>
      </c>
      <c r="U16" s="3">
        <v>18.5</v>
      </c>
      <c r="V16" s="3">
        <v>14.9</v>
      </c>
      <c r="W16" s="3" t="s">
        <v>59</v>
      </c>
      <c r="X16" s="3" t="s">
        <v>59</v>
      </c>
      <c r="Y16" s="3" t="s">
        <v>59</v>
      </c>
      <c r="Z16" s="3" t="s">
        <v>59</v>
      </c>
      <c r="AA16" s="3" t="s">
        <v>59</v>
      </c>
      <c r="AB16" s="3" t="s">
        <v>59</v>
      </c>
      <c r="AC16" s="3" t="s">
        <v>59</v>
      </c>
      <c r="AD16" s="3" t="s">
        <v>59</v>
      </c>
      <c r="AE16" s="3" t="s">
        <v>59</v>
      </c>
      <c r="AF16" s="3">
        <v>21.6</v>
      </c>
      <c r="AG16" s="3">
        <v>21</v>
      </c>
      <c r="AH16" s="3">
        <v>18.2</v>
      </c>
      <c r="AI16" s="3">
        <v>17.5</v>
      </c>
      <c r="AJ16" s="3">
        <v>13.3</v>
      </c>
      <c r="AK16" s="3" t="s">
        <v>59</v>
      </c>
      <c r="AL16" s="3" t="s">
        <v>59</v>
      </c>
      <c r="AM16" s="3" t="s">
        <v>59</v>
      </c>
      <c r="AN16" s="3" t="s">
        <v>59</v>
      </c>
      <c r="AO16" s="3" t="s">
        <v>59</v>
      </c>
      <c r="AP16" s="3" t="s">
        <v>59</v>
      </c>
      <c r="AQ16" s="3" t="s">
        <v>59</v>
      </c>
    </row>
    <row r="17" spans="1:43" x14ac:dyDescent="0.25">
      <c r="A17" s="7" t="s">
        <v>574</v>
      </c>
      <c r="B17" s="3" t="s">
        <v>59</v>
      </c>
      <c r="C17" s="3" t="s">
        <v>59</v>
      </c>
      <c r="D17" s="3">
        <v>2.5</v>
      </c>
      <c r="E17" s="3">
        <v>1.1000000000000001</v>
      </c>
      <c r="F17" s="3">
        <v>0.8</v>
      </c>
      <c r="G17" s="3">
        <v>0</v>
      </c>
      <c r="H17" s="3">
        <v>1</v>
      </c>
      <c r="I17" s="3">
        <v>2.4</v>
      </c>
      <c r="J17" s="3">
        <v>2.2999999999999998</v>
      </c>
      <c r="K17" s="3">
        <v>2.5</v>
      </c>
      <c r="L17" s="3">
        <v>2.1</v>
      </c>
      <c r="M17" s="3">
        <v>2.2000000000000002</v>
      </c>
      <c r="N17" s="3">
        <v>2.5</v>
      </c>
      <c r="O17" s="3">
        <v>4.7</v>
      </c>
      <c r="P17" s="3" t="s">
        <v>59</v>
      </c>
      <c r="Q17" s="3" t="s">
        <v>59</v>
      </c>
      <c r="R17" s="3">
        <v>3.3</v>
      </c>
      <c r="S17" s="3">
        <v>2.7</v>
      </c>
      <c r="T17" s="3">
        <v>2.9</v>
      </c>
      <c r="U17" s="3">
        <v>4.3</v>
      </c>
      <c r="V17" s="3">
        <v>2.2999999999999998</v>
      </c>
      <c r="W17" s="3">
        <v>4.8</v>
      </c>
      <c r="X17" s="3">
        <v>4.5999999999999996</v>
      </c>
      <c r="Y17" s="3">
        <v>7.5</v>
      </c>
      <c r="Z17" s="3">
        <v>7.6</v>
      </c>
      <c r="AA17" s="3">
        <v>8</v>
      </c>
      <c r="AB17" s="3">
        <v>6.6</v>
      </c>
      <c r="AC17" s="3">
        <v>6.2</v>
      </c>
      <c r="AD17" s="3" t="s">
        <v>59</v>
      </c>
      <c r="AE17" s="3" t="s">
        <v>59</v>
      </c>
      <c r="AF17" s="3">
        <v>1.7</v>
      </c>
      <c r="AG17" s="3">
        <v>1.4</v>
      </c>
      <c r="AH17" s="3">
        <v>1.9</v>
      </c>
      <c r="AI17" s="3">
        <v>1.8</v>
      </c>
      <c r="AJ17" s="3">
        <v>1.9</v>
      </c>
      <c r="AK17" s="3">
        <v>5.6</v>
      </c>
      <c r="AL17" s="3">
        <v>4.2</v>
      </c>
      <c r="AM17" s="3">
        <v>7.2</v>
      </c>
      <c r="AN17" s="3">
        <v>6.1</v>
      </c>
      <c r="AO17" s="3">
        <v>6.9</v>
      </c>
      <c r="AP17" s="3">
        <v>8.5</v>
      </c>
      <c r="AQ17" s="3">
        <v>8.1</v>
      </c>
    </row>
    <row r="18" spans="1:43" x14ac:dyDescent="0.25">
      <c r="A18" s="7" t="s">
        <v>575</v>
      </c>
      <c r="B18" s="3" t="s">
        <v>59</v>
      </c>
      <c r="C18" s="3" t="s">
        <v>59</v>
      </c>
      <c r="D18" s="3">
        <v>1.3</v>
      </c>
      <c r="E18" s="3">
        <v>0.5</v>
      </c>
      <c r="F18" s="3">
        <v>0</v>
      </c>
      <c r="G18" s="3">
        <v>0</v>
      </c>
      <c r="H18" s="3">
        <v>2.7</v>
      </c>
      <c r="I18" s="3" t="s">
        <v>59</v>
      </c>
      <c r="J18" s="3" t="s">
        <v>59</v>
      </c>
      <c r="K18" s="3" t="s">
        <v>59</v>
      </c>
      <c r="L18" s="3" t="s">
        <v>59</v>
      </c>
      <c r="M18" s="3" t="s">
        <v>59</v>
      </c>
      <c r="N18" s="3" t="s">
        <v>59</v>
      </c>
      <c r="O18" s="3" t="s">
        <v>59</v>
      </c>
      <c r="P18" s="3" t="s">
        <v>59</v>
      </c>
      <c r="Q18" s="3" t="s">
        <v>59</v>
      </c>
      <c r="R18" s="3">
        <v>4.3</v>
      </c>
      <c r="S18" s="3">
        <v>4.5999999999999996</v>
      </c>
      <c r="T18" s="3">
        <v>7.4</v>
      </c>
      <c r="U18" s="3">
        <v>4.2</v>
      </c>
      <c r="V18" s="3">
        <v>5.0999999999999996</v>
      </c>
      <c r="W18" s="3" t="s">
        <v>59</v>
      </c>
      <c r="X18" s="3" t="s">
        <v>59</v>
      </c>
      <c r="Y18" s="3" t="s">
        <v>59</v>
      </c>
      <c r="Z18" s="3" t="s">
        <v>59</v>
      </c>
      <c r="AA18" s="3" t="s">
        <v>59</v>
      </c>
      <c r="AB18" s="3" t="s">
        <v>59</v>
      </c>
      <c r="AC18" s="3" t="s">
        <v>59</v>
      </c>
      <c r="AD18" s="3" t="s">
        <v>59</v>
      </c>
      <c r="AE18" s="3" t="s">
        <v>59</v>
      </c>
      <c r="AF18" s="3">
        <v>5.8</v>
      </c>
      <c r="AG18" s="3">
        <v>5.6</v>
      </c>
      <c r="AH18" s="3">
        <v>10.199999999999999</v>
      </c>
      <c r="AI18" s="3">
        <v>6.7</v>
      </c>
      <c r="AJ18" s="3">
        <v>8.8000000000000007</v>
      </c>
      <c r="AK18" s="3" t="s">
        <v>59</v>
      </c>
      <c r="AL18" s="3" t="s">
        <v>59</v>
      </c>
      <c r="AM18" s="3" t="s">
        <v>59</v>
      </c>
      <c r="AN18" s="3" t="s">
        <v>59</v>
      </c>
      <c r="AO18" s="3" t="s">
        <v>59</v>
      </c>
      <c r="AP18" s="3" t="s">
        <v>59</v>
      </c>
      <c r="AQ18" s="3" t="s">
        <v>59</v>
      </c>
    </row>
    <row r="19" spans="1:43" x14ac:dyDescent="0.25">
      <c r="A19" s="7" t="s">
        <v>576</v>
      </c>
      <c r="B19" s="3" t="s">
        <v>59</v>
      </c>
      <c r="C19" s="3" t="s">
        <v>59</v>
      </c>
      <c r="D19" s="3">
        <v>0</v>
      </c>
      <c r="E19" s="3">
        <v>0.6</v>
      </c>
      <c r="F19" s="3">
        <v>0</v>
      </c>
      <c r="G19" s="3">
        <v>0.7</v>
      </c>
      <c r="H19" s="3">
        <v>0</v>
      </c>
      <c r="I19" s="3">
        <v>1</v>
      </c>
      <c r="J19" s="3">
        <v>1.1000000000000001</v>
      </c>
      <c r="K19" s="3">
        <v>0.8</v>
      </c>
      <c r="L19" s="3">
        <v>1.6</v>
      </c>
      <c r="M19" s="3">
        <v>2.6</v>
      </c>
      <c r="N19" s="3">
        <v>0.6</v>
      </c>
      <c r="O19" s="3">
        <v>0.9</v>
      </c>
      <c r="P19" s="3" t="s">
        <v>59</v>
      </c>
      <c r="Q19" s="3" t="s">
        <v>59</v>
      </c>
      <c r="R19" s="3">
        <v>2.9</v>
      </c>
      <c r="S19" s="3">
        <v>4.9000000000000004</v>
      </c>
      <c r="T19" s="3">
        <v>4.5</v>
      </c>
      <c r="U19" s="3">
        <v>3.8</v>
      </c>
      <c r="V19" s="3">
        <v>3.9</v>
      </c>
      <c r="W19" s="3">
        <v>4</v>
      </c>
      <c r="X19" s="3">
        <v>3.6</v>
      </c>
      <c r="Y19" s="3">
        <v>4.5999999999999996</v>
      </c>
      <c r="Z19" s="3">
        <v>3.9</v>
      </c>
      <c r="AA19" s="3">
        <v>2.2000000000000002</v>
      </c>
      <c r="AB19" s="3">
        <v>5</v>
      </c>
      <c r="AC19" s="3">
        <v>3.5</v>
      </c>
      <c r="AD19" s="3" t="s">
        <v>59</v>
      </c>
      <c r="AE19" s="3" t="s">
        <v>59</v>
      </c>
      <c r="AF19" s="3">
        <v>2.6</v>
      </c>
      <c r="AG19" s="3">
        <v>4.5999999999999996</v>
      </c>
      <c r="AH19" s="3">
        <v>3.2</v>
      </c>
      <c r="AI19" s="3">
        <v>2.7</v>
      </c>
      <c r="AJ19" s="3">
        <v>2.2999999999999998</v>
      </c>
      <c r="AK19" s="3">
        <v>2.5</v>
      </c>
      <c r="AL19" s="3">
        <v>3</v>
      </c>
      <c r="AM19" s="3">
        <v>3.1</v>
      </c>
      <c r="AN19" s="3">
        <v>2.5</v>
      </c>
      <c r="AO19" s="3">
        <v>1.5</v>
      </c>
      <c r="AP19" s="3">
        <v>3</v>
      </c>
      <c r="AQ19" s="3">
        <v>3.6</v>
      </c>
    </row>
    <row r="20" spans="1:43" ht="18" x14ac:dyDescent="0.25">
      <c r="A20" s="8" t="s">
        <v>577</v>
      </c>
      <c r="B20" s="3" t="s">
        <v>59</v>
      </c>
      <c r="C20" s="3" t="s">
        <v>59</v>
      </c>
      <c r="D20" s="3">
        <v>80.599999999999994</v>
      </c>
      <c r="E20" s="3">
        <v>79.400000000000006</v>
      </c>
      <c r="F20" s="3">
        <v>78.599999999999994</v>
      </c>
      <c r="G20" s="3">
        <v>79.2</v>
      </c>
      <c r="H20" s="3">
        <v>79.3</v>
      </c>
      <c r="I20" s="3">
        <v>80.599999999999994</v>
      </c>
      <c r="J20" s="3">
        <v>79</v>
      </c>
      <c r="K20" s="3">
        <v>81.8</v>
      </c>
      <c r="L20" s="3">
        <v>84.9</v>
      </c>
      <c r="M20" s="3">
        <v>78.900000000000006</v>
      </c>
      <c r="N20" s="3">
        <v>79.3</v>
      </c>
      <c r="O20" s="3">
        <v>81.3</v>
      </c>
      <c r="P20" s="3" t="s">
        <v>59</v>
      </c>
      <c r="Q20" s="3" t="s">
        <v>59</v>
      </c>
      <c r="R20" s="3">
        <v>83.5</v>
      </c>
      <c r="S20" s="3">
        <v>84.2</v>
      </c>
      <c r="T20" s="3">
        <v>80.5</v>
      </c>
      <c r="U20" s="3">
        <v>79.599999999999994</v>
      </c>
      <c r="V20" s="3">
        <v>80.099999999999994</v>
      </c>
      <c r="W20" s="3">
        <v>83.7</v>
      </c>
      <c r="X20" s="3">
        <v>84.5</v>
      </c>
      <c r="Y20" s="3">
        <v>86.1</v>
      </c>
      <c r="Z20" s="3">
        <v>86.3</v>
      </c>
      <c r="AA20" s="3">
        <v>83.9</v>
      </c>
      <c r="AB20" s="3">
        <v>84.5</v>
      </c>
      <c r="AC20" s="3">
        <v>84</v>
      </c>
      <c r="AD20" s="3" t="s">
        <v>59</v>
      </c>
      <c r="AE20" s="3" t="s">
        <v>59</v>
      </c>
      <c r="AF20" s="3">
        <v>87.2</v>
      </c>
      <c r="AG20" s="3">
        <v>85</v>
      </c>
      <c r="AH20" s="3">
        <v>84.1</v>
      </c>
      <c r="AI20" s="3">
        <v>82.4</v>
      </c>
      <c r="AJ20" s="3">
        <v>84.2</v>
      </c>
      <c r="AK20" s="3">
        <v>86.6</v>
      </c>
      <c r="AL20" s="3">
        <v>91</v>
      </c>
      <c r="AM20" s="3">
        <v>90.9</v>
      </c>
      <c r="AN20" s="3">
        <v>91.9</v>
      </c>
      <c r="AO20" s="3">
        <v>87.8</v>
      </c>
      <c r="AP20" s="3">
        <v>91.2</v>
      </c>
      <c r="AQ20" s="3">
        <v>91.6</v>
      </c>
    </row>
    <row r="21" spans="1:43" x14ac:dyDescent="0.25">
      <c r="A21" s="7" t="s">
        <v>578</v>
      </c>
      <c r="B21" s="3" t="s">
        <v>59</v>
      </c>
      <c r="C21" s="3" t="s">
        <v>59</v>
      </c>
      <c r="D21" s="3">
        <v>79.5</v>
      </c>
      <c r="E21" s="3">
        <v>77</v>
      </c>
      <c r="F21" s="3">
        <v>77.400000000000006</v>
      </c>
      <c r="G21" s="3">
        <v>78.099999999999994</v>
      </c>
      <c r="H21" s="3">
        <v>77.5</v>
      </c>
      <c r="I21" s="3">
        <v>76.400000000000006</v>
      </c>
      <c r="J21" s="3">
        <v>76.7</v>
      </c>
      <c r="K21" s="3">
        <v>78.8</v>
      </c>
      <c r="L21" s="3">
        <v>82.8</v>
      </c>
      <c r="M21" s="3">
        <v>75.8</v>
      </c>
      <c r="N21" s="3">
        <v>78.900000000000006</v>
      </c>
      <c r="O21" s="3">
        <v>79.3</v>
      </c>
      <c r="P21" s="3" t="s">
        <v>59</v>
      </c>
      <c r="Q21" s="3" t="s">
        <v>59</v>
      </c>
      <c r="R21" s="3">
        <v>79.2</v>
      </c>
      <c r="S21" s="3">
        <v>79.099999999999994</v>
      </c>
      <c r="T21" s="3">
        <v>77.7</v>
      </c>
      <c r="U21" s="3">
        <v>76.2</v>
      </c>
      <c r="V21" s="3">
        <v>76.8</v>
      </c>
      <c r="W21" s="3">
        <v>79.400000000000006</v>
      </c>
      <c r="X21" s="3">
        <v>80.3</v>
      </c>
      <c r="Y21" s="3">
        <v>81</v>
      </c>
      <c r="Z21" s="3">
        <v>81.7</v>
      </c>
      <c r="AA21" s="3">
        <v>79.900000000000006</v>
      </c>
      <c r="AB21" s="3">
        <v>78.7</v>
      </c>
      <c r="AC21" s="3">
        <v>81.099999999999994</v>
      </c>
      <c r="AD21" s="3" t="s">
        <v>59</v>
      </c>
      <c r="AE21" s="3" t="s">
        <v>59</v>
      </c>
      <c r="AF21" s="3">
        <v>84.6</v>
      </c>
      <c r="AG21" s="3">
        <v>82.7</v>
      </c>
      <c r="AH21" s="3">
        <v>81.7</v>
      </c>
      <c r="AI21" s="3">
        <v>80.099999999999994</v>
      </c>
      <c r="AJ21" s="3">
        <v>80.900000000000006</v>
      </c>
      <c r="AK21" s="3">
        <v>81.8</v>
      </c>
      <c r="AL21" s="3">
        <v>86.8</v>
      </c>
      <c r="AM21" s="3">
        <v>86.3</v>
      </c>
      <c r="AN21" s="3">
        <v>90.9</v>
      </c>
      <c r="AO21" s="3">
        <v>84.8</v>
      </c>
      <c r="AP21" s="3">
        <v>88</v>
      </c>
      <c r="AQ21" s="3">
        <v>87.4</v>
      </c>
    </row>
    <row r="22" spans="1:43" x14ac:dyDescent="0.25">
      <c r="A22" s="7" t="s">
        <v>579</v>
      </c>
      <c r="B22" s="3" t="s">
        <v>59</v>
      </c>
      <c r="C22" s="3" t="s">
        <v>59</v>
      </c>
      <c r="D22" s="3">
        <v>9</v>
      </c>
      <c r="E22" s="3">
        <v>4.5999999999999996</v>
      </c>
      <c r="F22" s="3">
        <v>2.5</v>
      </c>
      <c r="G22" s="3">
        <v>5.8</v>
      </c>
      <c r="H22" s="3">
        <v>6.6</v>
      </c>
      <c r="I22" s="3">
        <v>17.5</v>
      </c>
      <c r="J22" s="3">
        <v>15.1</v>
      </c>
      <c r="K22" s="3">
        <v>15.4</v>
      </c>
      <c r="L22" s="3">
        <v>15.7</v>
      </c>
      <c r="M22" s="3">
        <v>17.100000000000001</v>
      </c>
      <c r="N22" s="3">
        <v>19.100000000000001</v>
      </c>
      <c r="O22" s="3">
        <v>15.6</v>
      </c>
      <c r="P22" s="3" t="s">
        <v>59</v>
      </c>
      <c r="Q22" s="3" t="s">
        <v>59</v>
      </c>
      <c r="R22" s="3">
        <v>12.7</v>
      </c>
      <c r="S22" s="3">
        <v>11.3</v>
      </c>
      <c r="T22" s="3">
        <v>13.3</v>
      </c>
      <c r="U22" s="3">
        <v>9</v>
      </c>
      <c r="V22" s="3">
        <v>12.7</v>
      </c>
      <c r="W22" s="3">
        <v>19.7</v>
      </c>
      <c r="X22" s="3">
        <v>24.5</v>
      </c>
      <c r="Y22" s="3">
        <v>24.5</v>
      </c>
      <c r="Z22" s="3">
        <v>25.1</v>
      </c>
      <c r="AA22" s="3">
        <v>22.9</v>
      </c>
      <c r="AB22" s="3">
        <v>24.2</v>
      </c>
      <c r="AC22" s="3">
        <v>25.8</v>
      </c>
      <c r="AD22" s="3" t="s">
        <v>59</v>
      </c>
      <c r="AE22" s="3" t="s">
        <v>59</v>
      </c>
      <c r="AF22" s="3">
        <v>14.6</v>
      </c>
      <c r="AG22" s="3">
        <v>12.5</v>
      </c>
      <c r="AH22" s="3">
        <v>13.9</v>
      </c>
      <c r="AI22" s="3">
        <v>12.6</v>
      </c>
      <c r="AJ22" s="3">
        <v>13</v>
      </c>
      <c r="AK22" s="3">
        <v>22.3</v>
      </c>
      <c r="AL22" s="3">
        <v>25.2</v>
      </c>
      <c r="AM22" s="3">
        <v>26.2</v>
      </c>
      <c r="AN22" s="3">
        <v>25.4</v>
      </c>
      <c r="AO22" s="3">
        <v>20.6</v>
      </c>
      <c r="AP22" s="3">
        <v>32</v>
      </c>
      <c r="AQ22" s="3">
        <v>25</v>
      </c>
    </row>
    <row r="23" spans="1:43" x14ac:dyDescent="0.25">
      <c r="A23" s="7" t="s">
        <v>580</v>
      </c>
      <c r="B23" s="3" t="s">
        <v>59</v>
      </c>
      <c r="C23" s="3" t="s">
        <v>59</v>
      </c>
      <c r="D23" s="3">
        <v>9.3000000000000007</v>
      </c>
      <c r="E23" s="3">
        <v>10.5</v>
      </c>
      <c r="F23" s="3">
        <v>8.6999999999999993</v>
      </c>
      <c r="G23" s="3">
        <v>7.2</v>
      </c>
      <c r="H23" s="3">
        <v>9.8000000000000007</v>
      </c>
      <c r="I23" s="3">
        <v>11</v>
      </c>
      <c r="J23" s="3">
        <v>10.8</v>
      </c>
      <c r="K23" s="3">
        <v>13</v>
      </c>
      <c r="L23" s="3">
        <v>9.9</v>
      </c>
      <c r="M23" s="3">
        <v>10.6</v>
      </c>
      <c r="N23" s="3">
        <v>11.5</v>
      </c>
      <c r="O23" s="3">
        <v>11</v>
      </c>
      <c r="P23" s="3" t="s">
        <v>59</v>
      </c>
      <c r="Q23" s="3" t="s">
        <v>59</v>
      </c>
      <c r="R23" s="3">
        <v>9.6</v>
      </c>
      <c r="S23" s="3">
        <v>12.8</v>
      </c>
      <c r="T23" s="3">
        <v>11.1</v>
      </c>
      <c r="U23" s="3">
        <v>10</v>
      </c>
      <c r="V23" s="3">
        <v>11.6</v>
      </c>
      <c r="W23" s="3">
        <v>17.100000000000001</v>
      </c>
      <c r="X23" s="3">
        <v>19.899999999999999</v>
      </c>
      <c r="Y23" s="3">
        <v>16.2</v>
      </c>
      <c r="Z23" s="3">
        <v>16.7</v>
      </c>
      <c r="AA23" s="3">
        <v>18</v>
      </c>
      <c r="AB23" s="3">
        <v>22.7</v>
      </c>
      <c r="AC23" s="3">
        <v>19.2</v>
      </c>
      <c r="AD23" s="3" t="s">
        <v>59</v>
      </c>
      <c r="AE23" s="3" t="s">
        <v>59</v>
      </c>
      <c r="AF23" s="3">
        <v>9.1</v>
      </c>
      <c r="AG23" s="3">
        <v>10.8</v>
      </c>
      <c r="AH23" s="3">
        <v>10</v>
      </c>
      <c r="AI23" s="3">
        <v>6.7</v>
      </c>
      <c r="AJ23" s="3">
        <v>9.9</v>
      </c>
      <c r="AK23" s="3">
        <v>12.8</v>
      </c>
      <c r="AL23" s="3">
        <v>19.100000000000001</v>
      </c>
      <c r="AM23" s="3">
        <v>14.7</v>
      </c>
      <c r="AN23" s="3">
        <v>12.2</v>
      </c>
      <c r="AO23" s="3">
        <v>15.7</v>
      </c>
      <c r="AP23" s="3">
        <v>15.8</v>
      </c>
      <c r="AQ23" s="3">
        <v>21.7</v>
      </c>
    </row>
    <row r="24" spans="1:43" x14ac:dyDescent="0.25">
      <c r="A24" s="7" t="s">
        <v>581</v>
      </c>
      <c r="B24" s="3" t="s">
        <v>59</v>
      </c>
      <c r="C24" s="3" t="s">
        <v>59</v>
      </c>
      <c r="D24" s="3">
        <v>1.5</v>
      </c>
      <c r="E24" s="3">
        <v>0.8</v>
      </c>
      <c r="F24" s="3">
        <v>1.5</v>
      </c>
      <c r="G24" s="3">
        <v>0</v>
      </c>
      <c r="H24" s="3">
        <v>0.5</v>
      </c>
      <c r="I24" s="3">
        <v>0.1</v>
      </c>
      <c r="J24" s="3">
        <v>0.1</v>
      </c>
      <c r="K24" s="3">
        <v>0.7</v>
      </c>
      <c r="L24" s="3">
        <v>0.2</v>
      </c>
      <c r="M24" s="3">
        <v>0.3</v>
      </c>
      <c r="N24" s="3">
        <v>0.2</v>
      </c>
      <c r="O24" s="3">
        <v>0.1</v>
      </c>
      <c r="P24" s="3" t="s">
        <v>59</v>
      </c>
      <c r="Q24" s="3" t="s">
        <v>59</v>
      </c>
      <c r="R24" s="3">
        <v>0.5</v>
      </c>
      <c r="S24" s="3">
        <v>0.7</v>
      </c>
      <c r="T24" s="3">
        <v>0</v>
      </c>
      <c r="U24" s="3">
        <v>0</v>
      </c>
      <c r="V24" s="3">
        <v>0</v>
      </c>
      <c r="W24" s="3">
        <v>0</v>
      </c>
      <c r="X24" s="3">
        <v>0.2</v>
      </c>
      <c r="Y24" s="3">
        <v>0.4</v>
      </c>
      <c r="Z24" s="3">
        <v>0.4</v>
      </c>
      <c r="AA24" s="3">
        <v>0.1</v>
      </c>
      <c r="AB24" s="3">
        <v>0.3</v>
      </c>
      <c r="AC24" s="3">
        <v>0.9</v>
      </c>
      <c r="AD24" s="3" t="s">
        <v>59</v>
      </c>
      <c r="AE24" s="3" t="s">
        <v>59</v>
      </c>
      <c r="AF24" s="3">
        <v>0</v>
      </c>
      <c r="AG24" s="3">
        <v>0.5</v>
      </c>
      <c r="AH24" s="3">
        <v>0</v>
      </c>
      <c r="AI24" s="3">
        <v>0</v>
      </c>
      <c r="AJ24" s="3">
        <v>0</v>
      </c>
      <c r="AK24" s="3">
        <v>0</v>
      </c>
      <c r="AL24" s="3">
        <v>0</v>
      </c>
      <c r="AM24" s="3">
        <v>0</v>
      </c>
      <c r="AN24" s="3">
        <v>0</v>
      </c>
      <c r="AO24" s="3">
        <v>0</v>
      </c>
      <c r="AP24" s="3">
        <v>0.5</v>
      </c>
      <c r="AQ24" s="3">
        <v>0</v>
      </c>
    </row>
    <row r="25" spans="1:43" ht="18" x14ac:dyDescent="0.25">
      <c r="A25" s="8" t="s">
        <v>582</v>
      </c>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row>
    <row r="26" spans="1:43" x14ac:dyDescent="0.25">
      <c r="A26" s="9" t="s">
        <v>578</v>
      </c>
      <c r="B26" s="3" t="s">
        <v>59</v>
      </c>
      <c r="C26" s="3" t="s">
        <v>59</v>
      </c>
      <c r="D26" s="3">
        <v>62</v>
      </c>
      <c r="E26" s="3">
        <v>56</v>
      </c>
      <c r="F26" s="3">
        <v>44</v>
      </c>
      <c r="G26" s="3">
        <v>54</v>
      </c>
      <c r="H26" s="3">
        <v>51</v>
      </c>
      <c r="I26" s="3">
        <v>46</v>
      </c>
      <c r="J26" s="3">
        <v>48</v>
      </c>
      <c r="K26" s="3">
        <v>49</v>
      </c>
      <c r="L26" s="3">
        <v>41</v>
      </c>
      <c r="M26" s="3">
        <v>45</v>
      </c>
      <c r="N26" s="3">
        <v>44</v>
      </c>
      <c r="O26" s="3">
        <v>45</v>
      </c>
      <c r="P26" s="3" t="s">
        <v>59</v>
      </c>
      <c r="Q26" s="3" t="s">
        <v>59</v>
      </c>
      <c r="R26" s="3">
        <v>71</v>
      </c>
      <c r="S26" s="3">
        <v>69</v>
      </c>
      <c r="T26" s="3">
        <v>66</v>
      </c>
      <c r="U26" s="3">
        <v>68</v>
      </c>
      <c r="V26" s="3">
        <v>68</v>
      </c>
      <c r="W26" s="3">
        <v>56</v>
      </c>
      <c r="X26" s="3">
        <v>60</v>
      </c>
      <c r="Y26" s="3">
        <v>56</v>
      </c>
      <c r="Z26" s="3">
        <v>60</v>
      </c>
      <c r="AA26" s="3">
        <v>60</v>
      </c>
      <c r="AB26" s="3">
        <v>61</v>
      </c>
      <c r="AC26" s="3">
        <v>52</v>
      </c>
      <c r="AD26" s="3" t="s">
        <v>59</v>
      </c>
      <c r="AE26" s="3" t="s">
        <v>59</v>
      </c>
      <c r="AF26" s="3">
        <v>51</v>
      </c>
      <c r="AG26" s="3">
        <v>51</v>
      </c>
      <c r="AH26" s="3">
        <v>51</v>
      </c>
      <c r="AI26" s="3">
        <v>54</v>
      </c>
      <c r="AJ26" s="3">
        <v>54</v>
      </c>
      <c r="AK26" s="3">
        <v>45</v>
      </c>
      <c r="AL26" s="3">
        <v>49</v>
      </c>
      <c r="AM26" s="3">
        <v>45</v>
      </c>
      <c r="AN26" s="3">
        <v>45</v>
      </c>
      <c r="AO26" s="3">
        <v>44</v>
      </c>
      <c r="AP26" s="3">
        <v>49</v>
      </c>
      <c r="AQ26" s="3">
        <v>44</v>
      </c>
    </row>
    <row r="27" spans="1:43" x14ac:dyDescent="0.25">
      <c r="A27" s="7" t="s">
        <v>579</v>
      </c>
      <c r="B27" s="3" t="s">
        <v>59</v>
      </c>
      <c r="C27" s="3" t="s">
        <v>59</v>
      </c>
      <c r="D27" s="3">
        <v>39</v>
      </c>
      <c r="E27" s="3">
        <v>38</v>
      </c>
      <c r="F27" s="3">
        <v>60</v>
      </c>
      <c r="G27" s="3">
        <v>63</v>
      </c>
      <c r="H27" s="3">
        <v>44</v>
      </c>
      <c r="I27" s="3">
        <v>36</v>
      </c>
      <c r="J27" s="3">
        <v>32</v>
      </c>
      <c r="K27" s="3">
        <v>37</v>
      </c>
      <c r="L27" s="3">
        <v>36</v>
      </c>
      <c r="M27" s="3">
        <v>37</v>
      </c>
      <c r="N27" s="3">
        <v>33</v>
      </c>
      <c r="O27" s="3">
        <v>42</v>
      </c>
      <c r="P27" s="3" t="s">
        <v>59</v>
      </c>
      <c r="Q27" s="3" t="s">
        <v>59</v>
      </c>
      <c r="R27" s="3">
        <v>45</v>
      </c>
      <c r="S27" s="3">
        <v>43</v>
      </c>
      <c r="T27" s="3">
        <v>46</v>
      </c>
      <c r="U27" s="3">
        <v>50</v>
      </c>
      <c r="V27" s="3">
        <v>46</v>
      </c>
      <c r="W27" s="3">
        <v>60</v>
      </c>
      <c r="X27" s="3">
        <v>49</v>
      </c>
      <c r="Y27" s="3">
        <v>40</v>
      </c>
      <c r="Z27" s="3">
        <v>50</v>
      </c>
      <c r="AA27" s="3">
        <v>44</v>
      </c>
      <c r="AB27" s="3">
        <v>48</v>
      </c>
      <c r="AC27" s="3">
        <v>60</v>
      </c>
      <c r="AD27" s="3" t="s">
        <v>59</v>
      </c>
      <c r="AE27" s="3" t="s">
        <v>59</v>
      </c>
      <c r="AF27" s="3">
        <v>41</v>
      </c>
      <c r="AG27" s="3">
        <v>42</v>
      </c>
      <c r="AH27" s="3">
        <v>48</v>
      </c>
      <c r="AI27" s="3">
        <v>59</v>
      </c>
      <c r="AJ27" s="3">
        <v>49</v>
      </c>
      <c r="AK27" s="3">
        <v>69</v>
      </c>
      <c r="AL27" s="3">
        <v>46</v>
      </c>
      <c r="AM27" s="3">
        <v>45</v>
      </c>
      <c r="AN27" s="3">
        <v>56</v>
      </c>
      <c r="AO27" s="3">
        <v>46</v>
      </c>
      <c r="AP27" s="3">
        <v>51</v>
      </c>
      <c r="AQ27" s="3">
        <v>51</v>
      </c>
    </row>
    <row r="28" spans="1:43" x14ac:dyDescent="0.25">
      <c r="A28" s="7" t="s">
        <v>583</v>
      </c>
      <c r="B28" s="3" t="s">
        <v>59</v>
      </c>
      <c r="C28" s="3" t="s">
        <v>59</v>
      </c>
      <c r="D28" s="3">
        <v>83</v>
      </c>
      <c r="E28" s="3">
        <v>63</v>
      </c>
      <c r="F28" s="3">
        <v>101</v>
      </c>
      <c r="G28" s="3">
        <v>76</v>
      </c>
      <c r="H28" s="3">
        <v>68</v>
      </c>
      <c r="I28" s="3">
        <v>57</v>
      </c>
      <c r="J28" s="3">
        <v>74</v>
      </c>
      <c r="K28" s="3">
        <v>73</v>
      </c>
      <c r="L28" s="3">
        <v>55</v>
      </c>
      <c r="M28" s="3">
        <v>62</v>
      </c>
      <c r="N28" s="3">
        <v>79</v>
      </c>
      <c r="O28" s="3">
        <v>147</v>
      </c>
      <c r="P28" s="3" t="s">
        <v>59</v>
      </c>
      <c r="Q28" s="3" t="s">
        <v>59</v>
      </c>
      <c r="R28" s="3">
        <v>81</v>
      </c>
      <c r="S28" s="3">
        <v>72</v>
      </c>
      <c r="T28" s="3">
        <v>84</v>
      </c>
      <c r="U28" s="3">
        <v>75</v>
      </c>
      <c r="V28" s="3">
        <v>76</v>
      </c>
      <c r="W28" s="3">
        <v>67</v>
      </c>
      <c r="X28" s="3">
        <v>71</v>
      </c>
      <c r="Y28" s="3">
        <v>71</v>
      </c>
      <c r="Z28" s="3">
        <v>62</v>
      </c>
      <c r="AA28" s="3">
        <v>76</v>
      </c>
      <c r="AB28" s="3">
        <v>55</v>
      </c>
      <c r="AC28" s="3">
        <v>62</v>
      </c>
      <c r="AD28" s="3" t="s">
        <v>59</v>
      </c>
      <c r="AE28" s="3" t="s">
        <v>59</v>
      </c>
      <c r="AF28" s="3">
        <v>68</v>
      </c>
      <c r="AG28" s="3">
        <v>58</v>
      </c>
      <c r="AH28" s="3">
        <v>69</v>
      </c>
      <c r="AI28" s="3">
        <v>63</v>
      </c>
      <c r="AJ28" s="3">
        <v>74</v>
      </c>
      <c r="AK28" s="3">
        <v>45</v>
      </c>
      <c r="AL28" s="3">
        <v>55</v>
      </c>
      <c r="AM28" s="3">
        <v>82</v>
      </c>
      <c r="AN28" s="3">
        <v>60</v>
      </c>
      <c r="AO28" s="3">
        <v>71</v>
      </c>
      <c r="AP28" s="3">
        <v>70</v>
      </c>
      <c r="AQ28" s="3">
        <v>52</v>
      </c>
    </row>
    <row r="29" spans="1:43" ht="18" x14ac:dyDescent="0.25">
      <c r="A29" s="7" t="s">
        <v>584</v>
      </c>
      <c r="B29" s="3" t="s">
        <v>59</v>
      </c>
      <c r="C29" s="3" t="s">
        <v>59</v>
      </c>
      <c r="D29" s="3">
        <v>26.9</v>
      </c>
      <c r="E29" s="3">
        <v>22.1</v>
      </c>
      <c r="F29" s="3">
        <v>27.4</v>
      </c>
      <c r="G29" s="3">
        <v>22.2</v>
      </c>
      <c r="H29" s="3">
        <v>18.899999999999999</v>
      </c>
      <c r="I29" s="3">
        <v>23.3</v>
      </c>
      <c r="J29" s="3">
        <v>30.5</v>
      </c>
      <c r="K29" s="3">
        <v>37.200000000000003</v>
      </c>
      <c r="L29" s="3">
        <v>32.700000000000003</v>
      </c>
      <c r="M29" s="3">
        <v>30</v>
      </c>
      <c r="N29" s="3">
        <v>34.299999999999997</v>
      </c>
      <c r="O29" s="3">
        <v>39.1</v>
      </c>
      <c r="P29" s="3" t="s">
        <v>59</v>
      </c>
      <c r="Q29" s="3" t="s">
        <v>59</v>
      </c>
      <c r="R29" s="3">
        <v>35.5</v>
      </c>
      <c r="S29" s="3">
        <v>34.6</v>
      </c>
      <c r="T29" s="3">
        <v>37</v>
      </c>
      <c r="U29" s="3">
        <v>33.299999999999997</v>
      </c>
      <c r="V29" s="3">
        <v>34</v>
      </c>
      <c r="W29" s="3">
        <v>34.299999999999997</v>
      </c>
      <c r="X29" s="3">
        <v>44.4</v>
      </c>
      <c r="Y29" s="3">
        <v>43.9</v>
      </c>
      <c r="Z29" s="3">
        <v>43.8</v>
      </c>
      <c r="AA29" s="3">
        <v>42.7</v>
      </c>
      <c r="AB29" s="3">
        <v>43.4</v>
      </c>
      <c r="AC29" s="3">
        <v>39.799999999999997</v>
      </c>
      <c r="AD29" s="3" t="s">
        <v>59</v>
      </c>
      <c r="AE29" s="3" t="s">
        <v>59</v>
      </c>
      <c r="AF29" s="3">
        <v>30</v>
      </c>
      <c r="AG29" s="3">
        <v>25.1</v>
      </c>
      <c r="AH29" s="3">
        <v>31.9</v>
      </c>
      <c r="AI29" s="3">
        <v>31.4</v>
      </c>
      <c r="AJ29" s="3">
        <v>28.5</v>
      </c>
      <c r="AK29" s="3">
        <v>30.6</v>
      </c>
      <c r="AL29" s="3">
        <v>38.299999999999997</v>
      </c>
      <c r="AM29" s="3">
        <v>42</v>
      </c>
      <c r="AN29" s="3">
        <v>41.7</v>
      </c>
      <c r="AO29" s="3">
        <v>37.700000000000003</v>
      </c>
      <c r="AP29" s="3">
        <v>45.4</v>
      </c>
      <c r="AQ29" s="3">
        <v>38.799999999999997</v>
      </c>
    </row>
    <row r="30" spans="1:43" ht="27" x14ac:dyDescent="0.25">
      <c r="A30" s="8" t="s">
        <v>585</v>
      </c>
      <c r="B30" s="3" t="s">
        <v>59</v>
      </c>
      <c r="C30" s="3" t="s">
        <v>59</v>
      </c>
      <c r="D30" s="3">
        <v>16.399999999999999</v>
      </c>
      <c r="E30" s="3">
        <v>14.2</v>
      </c>
      <c r="F30" s="3">
        <v>14</v>
      </c>
      <c r="G30" s="3">
        <v>17.100000000000001</v>
      </c>
      <c r="H30" s="3">
        <v>11.9</v>
      </c>
      <c r="I30" s="3">
        <v>18.5</v>
      </c>
      <c r="J30" s="3">
        <v>15.3</v>
      </c>
      <c r="K30" s="3">
        <v>23.3</v>
      </c>
      <c r="L30" s="3">
        <v>18.399999999999999</v>
      </c>
      <c r="M30" s="3">
        <v>18</v>
      </c>
      <c r="N30" s="3">
        <v>13.2</v>
      </c>
      <c r="O30" s="3">
        <v>26.9</v>
      </c>
      <c r="P30" s="3" t="s">
        <v>59</v>
      </c>
      <c r="Q30" s="3" t="s">
        <v>59</v>
      </c>
      <c r="R30" s="3">
        <v>26.6</v>
      </c>
      <c r="S30" s="3">
        <v>29.6</v>
      </c>
      <c r="T30" s="3">
        <v>28.5</v>
      </c>
      <c r="U30" s="3">
        <v>28.3</v>
      </c>
      <c r="V30" s="3">
        <v>27.3</v>
      </c>
      <c r="W30" s="3">
        <v>29.7</v>
      </c>
      <c r="X30" s="3">
        <v>27.6</v>
      </c>
      <c r="Y30" s="3">
        <v>31.5</v>
      </c>
      <c r="Z30" s="3">
        <v>33.1</v>
      </c>
      <c r="AA30" s="3">
        <v>29.3</v>
      </c>
      <c r="AB30" s="3">
        <v>31.1</v>
      </c>
      <c r="AC30" s="3">
        <v>31.5</v>
      </c>
      <c r="AD30" s="3" t="s">
        <v>59</v>
      </c>
      <c r="AE30" s="3" t="s">
        <v>59</v>
      </c>
      <c r="AF30" s="3">
        <v>22.1</v>
      </c>
      <c r="AG30" s="3">
        <v>22.7</v>
      </c>
      <c r="AH30" s="3">
        <v>23.2</v>
      </c>
      <c r="AI30" s="3">
        <v>25.6</v>
      </c>
      <c r="AJ30" s="3">
        <v>25.5</v>
      </c>
      <c r="AK30" s="3">
        <v>29.3</v>
      </c>
      <c r="AL30" s="3">
        <v>26.9</v>
      </c>
      <c r="AM30" s="3">
        <v>30.8</v>
      </c>
      <c r="AN30" s="3">
        <v>28.5</v>
      </c>
      <c r="AO30" s="3">
        <v>31.4</v>
      </c>
      <c r="AP30" s="3">
        <v>26.3</v>
      </c>
      <c r="AQ30" s="3">
        <v>30.3</v>
      </c>
    </row>
    <row r="31" spans="1:43" x14ac:dyDescent="0.25">
      <c r="A31" s="8" t="s">
        <v>586</v>
      </c>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row>
    <row r="32" spans="1:43" x14ac:dyDescent="0.25">
      <c r="A32" s="7" t="s">
        <v>53</v>
      </c>
      <c r="B32" s="3" t="s">
        <v>59</v>
      </c>
      <c r="C32" s="3" t="s">
        <v>59</v>
      </c>
      <c r="D32" s="3">
        <v>74.3</v>
      </c>
      <c r="E32" s="3">
        <v>96.5</v>
      </c>
      <c r="F32" s="3">
        <v>94.5</v>
      </c>
      <c r="G32" s="3">
        <v>83.8</v>
      </c>
      <c r="H32" s="3">
        <v>93.9</v>
      </c>
      <c r="I32" s="3">
        <v>91.4</v>
      </c>
      <c r="J32" s="3">
        <v>71.400000000000006</v>
      </c>
      <c r="K32" s="3">
        <v>76.7</v>
      </c>
      <c r="L32" s="3">
        <v>78.3</v>
      </c>
      <c r="M32" s="3">
        <v>75.599999999999994</v>
      </c>
      <c r="N32" s="3">
        <v>83.5</v>
      </c>
      <c r="O32" s="3">
        <v>98.5</v>
      </c>
      <c r="P32" s="3" t="s">
        <v>59</v>
      </c>
      <c r="Q32" s="3" t="s">
        <v>59</v>
      </c>
      <c r="R32" s="3">
        <v>85.3</v>
      </c>
      <c r="S32" s="3">
        <v>84.4</v>
      </c>
      <c r="T32" s="3">
        <v>81.3</v>
      </c>
      <c r="U32" s="3">
        <v>87.7</v>
      </c>
      <c r="V32" s="3">
        <v>75.7</v>
      </c>
      <c r="W32" s="3">
        <v>70.099999999999994</v>
      </c>
      <c r="X32" s="3">
        <v>73.900000000000006</v>
      </c>
      <c r="Y32" s="3">
        <v>73.599999999999994</v>
      </c>
      <c r="Z32" s="3">
        <v>78.099999999999994</v>
      </c>
      <c r="AA32" s="3">
        <v>69.900000000000006</v>
      </c>
      <c r="AB32" s="3">
        <v>71</v>
      </c>
      <c r="AC32" s="3">
        <v>76.099999999999994</v>
      </c>
      <c r="AD32" s="3" t="s">
        <v>59</v>
      </c>
      <c r="AE32" s="3" t="s">
        <v>59</v>
      </c>
      <c r="AF32" s="3">
        <v>85.4</v>
      </c>
      <c r="AG32" s="3">
        <v>79.599999999999994</v>
      </c>
      <c r="AH32" s="3">
        <v>86</v>
      </c>
      <c r="AI32" s="3">
        <v>82.3</v>
      </c>
      <c r="AJ32" s="3">
        <v>81.7</v>
      </c>
      <c r="AK32" s="3">
        <v>82.9</v>
      </c>
      <c r="AL32" s="3">
        <v>74.900000000000006</v>
      </c>
      <c r="AM32" s="3">
        <v>76.400000000000006</v>
      </c>
      <c r="AN32" s="3">
        <v>73.2</v>
      </c>
      <c r="AO32" s="3">
        <v>70.3</v>
      </c>
      <c r="AP32" s="3">
        <v>80.900000000000006</v>
      </c>
      <c r="AQ32" s="3">
        <v>82.4</v>
      </c>
    </row>
    <row r="33" spans="1:43" x14ac:dyDescent="0.25">
      <c r="A33" s="7" t="s">
        <v>54</v>
      </c>
      <c r="B33" s="3" t="s">
        <v>59</v>
      </c>
      <c r="C33" s="3" t="s">
        <v>59</v>
      </c>
      <c r="D33" s="3">
        <v>8.9</v>
      </c>
      <c r="E33" s="3">
        <v>8.9</v>
      </c>
      <c r="F33" s="3">
        <v>11</v>
      </c>
      <c r="G33" s="3">
        <v>17.5</v>
      </c>
      <c r="H33" s="3">
        <v>12.3</v>
      </c>
      <c r="I33" s="3">
        <v>10.5</v>
      </c>
      <c r="J33" s="3">
        <v>20.7</v>
      </c>
      <c r="K33" s="3">
        <v>3.9</v>
      </c>
      <c r="L33" s="3">
        <v>11.4</v>
      </c>
      <c r="M33" s="3">
        <v>16.3</v>
      </c>
      <c r="N33" s="3">
        <v>8.1999999999999993</v>
      </c>
      <c r="O33" s="3">
        <v>6.2</v>
      </c>
      <c r="P33" s="3" t="s">
        <v>59</v>
      </c>
      <c r="Q33" s="3" t="s">
        <v>59</v>
      </c>
      <c r="R33" s="3">
        <v>20</v>
      </c>
      <c r="S33" s="3">
        <v>12.8</v>
      </c>
      <c r="T33" s="3">
        <v>15.9</v>
      </c>
      <c r="U33" s="3">
        <v>8</v>
      </c>
      <c r="V33" s="3">
        <v>8.1999999999999993</v>
      </c>
      <c r="W33" s="3">
        <v>17.3</v>
      </c>
      <c r="X33" s="3">
        <v>9.1</v>
      </c>
      <c r="Y33" s="3">
        <v>9.6</v>
      </c>
      <c r="Z33" s="3">
        <v>10.7</v>
      </c>
      <c r="AA33" s="3">
        <v>16.100000000000001</v>
      </c>
      <c r="AB33" s="3">
        <v>5.7</v>
      </c>
      <c r="AC33" s="3">
        <v>5.3</v>
      </c>
      <c r="AD33" s="3" t="s">
        <v>59</v>
      </c>
      <c r="AE33" s="3" t="s">
        <v>59</v>
      </c>
      <c r="AF33" s="3">
        <v>16</v>
      </c>
      <c r="AG33" s="3">
        <v>14.4</v>
      </c>
      <c r="AH33" s="3">
        <v>18.100000000000001</v>
      </c>
      <c r="AI33" s="3">
        <v>12.4</v>
      </c>
      <c r="AJ33" s="3">
        <v>9.1</v>
      </c>
      <c r="AK33" s="3">
        <v>12</v>
      </c>
      <c r="AL33" s="3">
        <v>9.6999999999999993</v>
      </c>
      <c r="AM33" s="3">
        <v>8.5</v>
      </c>
      <c r="AN33" s="3">
        <v>8.9</v>
      </c>
      <c r="AO33" s="3">
        <v>15.6</v>
      </c>
      <c r="AP33" s="3">
        <v>9.6999999999999993</v>
      </c>
      <c r="AQ33" s="3">
        <v>7.8</v>
      </c>
    </row>
    <row r="34" spans="1:43" x14ac:dyDescent="0.25">
      <c r="A34" s="7" t="s">
        <v>55</v>
      </c>
      <c r="B34" s="3" t="s">
        <v>59</v>
      </c>
      <c r="C34" s="3" t="s">
        <v>59</v>
      </c>
      <c r="D34" s="3">
        <v>0</v>
      </c>
      <c r="E34" s="3">
        <v>0</v>
      </c>
      <c r="F34" s="3">
        <v>2.4</v>
      </c>
      <c r="G34" s="3">
        <v>0</v>
      </c>
      <c r="H34" s="3">
        <v>6.1</v>
      </c>
      <c r="I34" s="3">
        <v>3.7</v>
      </c>
      <c r="J34" s="3">
        <v>5.2</v>
      </c>
      <c r="K34" s="3">
        <v>2.8</v>
      </c>
      <c r="L34" s="3">
        <v>4</v>
      </c>
      <c r="M34" s="3">
        <v>9.1</v>
      </c>
      <c r="N34" s="3">
        <v>2.7</v>
      </c>
      <c r="O34" s="3">
        <v>0</v>
      </c>
      <c r="P34" s="3" t="s">
        <v>59</v>
      </c>
      <c r="Q34" s="3" t="s">
        <v>59</v>
      </c>
      <c r="R34" s="3">
        <v>14.1</v>
      </c>
      <c r="S34" s="3">
        <v>15.2</v>
      </c>
      <c r="T34" s="3">
        <v>4.9000000000000004</v>
      </c>
      <c r="U34" s="3">
        <v>9.4</v>
      </c>
      <c r="V34" s="3">
        <v>5.5</v>
      </c>
      <c r="W34" s="3">
        <v>2.8</v>
      </c>
      <c r="X34" s="3">
        <v>3</v>
      </c>
      <c r="Y34" s="3">
        <v>0.9</v>
      </c>
      <c r="Z34" s="3">
        <v>2.4</v>
      </c>
      <c r="AA34" s="3">
        <v>5.5</v>
      </c>
      <c r="AB34" s="3">
        <v>4.5999999999999996</v>
      </c>
      <c r="AC34" s="3">
        <v>2.5</v>
      </c>
      <c r="AD34" s="3" t="s">
        <v>59</v>
      </c>
      <c r="AE34" s="3" t="s">
        <v>59</v>
      </c>
      <c r="AF34" s="3">
        <v>12</v>
      </c>
      <c r="AG34" s="3">
        <v>14.2</v>
      </c>
      <c r="AH34" s="3">
        <v>4</v>
      </c>
      <c r="AI34" s="3">
        <v>10.5</v>
      </c>
      <c r="AJ34" s="3">
        <v>7.3</v>
      </c>
      <c r="AK34" s="3">
        <v>5.0999999999999996</v>
      </c>
      <c r="AL34" s="3">
        <v>5.6</v>
      </c>
      <c r="AM34" s="3">
        <v>1.7</v>
      </c>
      <c r="AN34" s="3">
        <v>1.8</v>
      </c>
      <c r="AO34" s="3">
        <v>6.3</v>
      </c>
      <c r="AP34" s="3">
        <v>1.3</v>
      </c>
      <c r="AQ34" s="3">
        <v>4</v>
      </c>
    </row>
    <row r="35" spans="1:43" x14ac:dyDescent="0.25">
      <c r="A35" s="7" t="s">
        <v>56</v>
      </c>
      <c r="B35" s="3" t="s">
        <v>59</v>
      </c>
      <c r="C35" s="3" t="s">
        <v>59</v>
      </c>
      <c r="D35" s="3">
        <v>32.799999999999997</v>
      </c>
      <c r="E35" s="3">
        <v>15.9</v>
      </c>
      <c r="F35" s="3">
        <v>13</v>
      </c>
      <c r="G35" s="3">
        <v>18.5</v>
      </c>
      <c r="H35" s="3">
        <v>4.2</v>
      </c>
      <c r="I35" s="3">
        <v>9.9</v>
      </c>
      <c r="J35" s="3">
        <v>17.600000000000001</v>
      </c>
      <c r="K35" s="3">
        <v>9.3000000000000007</v>
      </c>
      <c r="L35" s="3">
        <v>11.5</v>
      </c>
      <c r="M35" s="3">
        <v>13.9</v>
      </c>
      <c r="N35" s="3">
        <v>8.1</v>
      </c>
      <c r="O35" s="3">
        <v>11.4</v>
      </c>
      <c r="P35" s="3" t="s">
        <v>59</v>
      </c>
      <c r="Q35" s="3" t="s">
        <v>59</v>
      </c>
      <c r="R35" s="3">
        <v>28.7</v>
      </c>
      <c r="S35" s="3">
        <v>29.1</v>
      </c>
      <c r="T35" s="3">
        <v>20.5</v>
      </c>
      <c r="U35" s="3">
        <v>21.4</v>
      </c>
      <c r="V35" s="3">
        <v>28.8</v>
      </c>
      <c r="W35" s="3">
        <v>24.3</v>
      </c>
      <c r="X35" s="3">
        <v>23.2</v>
      </c>
      <c r="Y35" s="3">
        <v>32.5</v>
      </c>
      <c r="Z35" s="3">
        <v>28.7</v>
      </c>
      <c r="AA35" s="3">
        <v>26.2</v>
      </c>
      <c r="AB35" s="3">
        <v>36</v>
      </c>
      <c r="AC35" s="3">
        <v>29.8</v>
      </c>
      <c r="AD35" s="3" t="s">
        <v>59</v>
      </c>
      <c r="AE35" s="3" t="s">
        <v>59</v>
      </c>
      <c r="AF35" s="3">
        <v>30.7</v>
      </c>
      <c r="AG35" s="3">
        <v>26.5</v>
      </c>
      <c r="AH35" s="3">
        <v>22.7</v>
      </c>
      <c r="AI35" s="3">
        <v>19.399999999999999</v>
      </c>
      <c r="AJ35" s="3">
        <v>23.8</v>
      </c>
      <c r="AK35" s="3">
        <v>25.7</v>
      </c>
      <c r="AL35" s="3">
        <v>30.7</v>
      </c>
      <c r="AM35" s="3">
        <v>37.1</v>
      </c>
      <c r="AN35" s="3">
        <v>41.1</v>
      </c>
      <c r="AO35" s="3">
        <v>32.799999999999997</v>
      </c>
      <c r="AP35" s="3">
        <v>27.9</v>
      </c>
      <c r="AQ35" s="3">
        <v>33.700000000000003</v>
      </c>
    </row>
    <row r="36" spans="1:43" x14ac:dyDescent="0.25">
      <c r="A36" s="7" t="s">
        <v>57</v>
      </c>
      <c r="B36" s="3" t="s">
        <v>59</v>
      </c>
      <c r="C36" s="3" t="s">
        <v>59</v>
      </c>
      <c r="D36" s="3">
        <v>4.5</v>
      </c>
      <c r="E36" s="3">
        <v>5.4</v>
      </c>
      <c r="F36" s="3">
        <v>3.8</v>
      </c>
      <c r="G36" s="3">
        <v>6.7</v>
      </c>
      <c r="H36" s="3">
        <v>0</v>
      </c>
      <c r="I36" s="3">
        <v>3.7</v>
      </c>
      <c r="J36" s="3">
        <v>0</v>
      </c>
      <c r="K36" s="3">
        <v>0</v>
      </c>
      <c r="L36" s="3">
        <v>6.7</v>
      </c>
      <c r="M36" s="3">
        <v>2.7</v>
      </c>
      <c r="N36" s="3">
        <v>0.5</v>
      </c>
      <c r="O36" s="3">
        <v>0</v>
      </c>
      <c r="P36" s="3" t="s">
        <v>59</v>
      </c>
      <c r="Q36" s="3" t="s">
        <v>59</v>
      </c>
      <c r="R36" s="3">
        <v>5.3</v>
      </c>
      <c r="S36" s="3">
        <v>4.7</v>
      </c>
      <c r="T36" s="3">
        <v>1.6</v>
      </c>
      <c r="U36" s="3">
        <v>3.4</v>
      </c>
      <c r="V36" s="3">
        <v>8</v>
      </c>
      <c r="W36" s="3">
        <v>7.8</v>
      </c>
      <c r="X36" s="3">
        <v>4.2</v>
      </c>
      <c r="Y36" s="3">
        <v>8</v>
      </c>
      <c r="Z36" s="3">
        <v>8.6</v>
      </c>
      <c r="AA36" s="3">
        <v>7.5</v>
      </c>
      <c r="AB36" s="3">
        <v>5.8</v>
      </c>
      <c r="AC36" s="3">
        <v>9.9</v>
      </c>
      <c r="AD36" s="3" t="s">
        <v>59</v>
      </c>
      <c r="AE36" s="3" t="s">
        <v>59</v>
      </c>
      <c r="AF36" s="3">
        <v>0</v>
      </c>
      <c r="AG36" s="3">
        <v>4</v>
      </c>
      <c r="AH36" s="3">
        <v>2.2999999999999998</v>
      </c>
      <c r="AI36" s="3">
        <v>3.6</v>
      </c>
      <c r="AJ36" s="3">
        <v>5.5</v>
      </c>
      <c r="AK36" s="3">
        <v>3.4</v>
      </c>
      <c r="AL36" s="3">
        <v>1.9</v>
      </c>
      <c r="AM36" s="3">
        <v>8.5</v>
      </c>
      <c r="AN36" s="3">
        <v>10.7</v>
      </c>
      <c r="AO36" s="3">
        <v>6.3</v>
      </c>
      <c r="AP36" s="3">
        <v>3.8</v>
      </c>
      <c r="AQ36" s="3">
        <v>0</v>
      </c>
    </row>
    <row r="37" spans="1:43" ht="27" x14ac:dyDescent="0.25">
      <c r="A37" s="2" t="s">
        <v>587</v>
      </c>
      <c r="B37" s="3" t="s">
        <v>59</v>
      </c>
      <c r="C37" s="3" t="s">
        <v>59</v>
      </c>
      <c r="D37" s="3">
        <v>83</v>
      </c>
      <c r="E37" s="3">
        <v>85.8</v>
      </c>
      <c r="F37" s="3">
        <v>86</v>
      </c>
      <c r="G37" s="3">
        <v>83</v>
      </c>
      <c r="H37" s="3">
        <v>88.1</v>
      </c>
      <c r="I37" s="3">
        <v>81.5</v>
      </c>
      <c r="J37" s="3">
        <v>84.7</v>
      </c>
      <c r="K37" s="3">
        <v>76.7</v>
      </c>
      <c r="L37" s="3">
        <v>81.599999999999994</v>
      </c>
      <c r="M37" s="3">
        <v>82</v>
      </c>
      <c r="N37" s="3">
        <v>86.8</v>
      </c>
      <c r="O37" s="3">
        <v>73.099999999999994</v>
      </c>
      <c r="P37" s="3" t="s">
        <v>59</v>
      </c>
      <c r="Q37" s="3" t="s">
        <v>59</v>
      </c>
      <c r="R37" s="3">
        <v>72.900000000000006</v>
      </c>
      <c r="S37" s="3">
        <v>70.3</v>
      </c>
      <c r="T37" s="3">
        <v>71.2</v>
      </c>
      <c r="U37" s="3">
        <v>71.7</v>
      </c>
      <c r="V37" s="3">
        <v>72.7</v>
      </c>
      <c r="W37" s="3">
        <v>70.3</v>
      </c>
      <c r="X37" s="3">
        <v>72.400000000000006</v>
      </c>
      <c r="Y37" s="3">
        <v>68.5</v>
      </c>
      <c r="Z37" s="3">
        <v>66.900000000000006</v>
      </c>
      <c r="AA37" s="3">
        <v>70.7</v>
      </c>
      <c r="AB37" s="3">
        <v>68.900000000000006</v>
      </c>
      <c r="AC37" s="3">
        <v>68.5</v>
      </c>
      <c r="AD37" s="3" t="s">
        <v>59</v>
      </c>
      <c r="AE37" s="3" t="s">
        <v>59</v>
      </c>
      <c r="AF37" s="3">
        <v>76.900000000000006</v>
      </c>
      <c r="AG37" s="3">
        <v>77.400000000000006</v>
      </c>
      <c r="AH37" s="3">
        <v>76.400000000000006</v>
      </c>
      <c r="AI37" s="3">
        <v>74.400000000000006</v>
      </c>
      <c r="AJ37" s="3">
        <v>74.5</v>
      </c>
      <c r="AK37" s="3">
        <v>70.8</v>
      </c>
      <c r="AL37" s="3">
        <v>73.099999999999994</v>
      </c>
      <c r="AM37" s="3">
        <v>69.2</v>
      </c>
      <c r="AN37" s="3">
        <v>71.5</v>
      </c>
      <c r="AO37" s="3">
        <v>68.599999999999994</v>
      </c>
      <c r="AP37" s="3">
        <v>73.7</v>
      </c>
      <c r="AQ37" s="3">
        <v>69.7</v>
      </c>
    </row>
    <row r="38" spans="1:43" x14ac:dyDescent="0.25">
      <c r="A38" s="6" t="s">
        <v>588</v>
      </c>
      <c r="B38" s="3" t="s">
        <v>59</v>
      </c>
      <c r="C38" s="3" t="s">
        <v>59</v>
      </c>
      <c r="D38" s="3">
        <v>4.2</v>
      </c>
      <c r="E38" s="3">
        <v>4.3</v>
      </c>
      <c r="F38" s="3">
        <v>4</v>
      </c>
      <c r="G38" s="3">
        <v>6</v>
      </c>
      <c r="H38" s="3">
        <v>4.9000000000000004</v>
      </c>
      <c r="I38" s="3">
        <v>5.8</v>
      </c>
      <c r="J38" s="3">
        <v>6.3</v>
      </c>
      <c r="K38" s="3">
        <v>5.0999999999999996</v>
      </c>
      <c r="L38" s="3">
        <v>5.5</v>
      </c>
      <c r="M38" s="3">
        <v>5.0999999999999996</v>
      </c>
      <c r="N38" s="3">
        <v>3.5</v>
      </c>
      <c r="O38" s="3">
        <v>5</v>
      </c>
      <c r="P38" s="3" t="s">
        <v>59</v>
      </c>
      <c r="Q38" s="3" t="s">
        <v>59</v>
      </c>
      <c r="R38" s="3">
        <v>4.7</v>
      </c>
      <c r="S38" s="3">
        <v>4.5</v>
      </c>
      <c r="T38" s="3">
        <v>5.9</v>
      </c>
      <c r="U38" s="3">
        <v>5.2</v>
      </c>
      <c r="V38" s="3">
        <v>6</v>
      </c>
      <c r="W38" s="3">
        <v>5.4</v>
      </c>
      <c r="X38" s="3">
        <v>6</v>
      </c>
      <c r="Y38" s="3">
        <v>3.7</v>
      </c>
      <c r="Z38" s="3">
        <v>4.5999999999999996</v>
      </c>
      <c r="AA38" s="3">
        <v>3</v>
      </c>
      <c r="AB38" s="3">
        <v>2.4</v>
      </c>
      <c r="AC38" s="3">
        <v>5.7</v>
      </c>
      <c r="AD38" s="3" t="s">
        <v>59</v>
      </c>
      <c r="AE38" s="3" t="s">
        <v>59</v>
      </c>
      <c r="AF38" s="3">
        <v>3.2</v>
      </c>
      <c r="AG38" s="3">
        <v>1.9</v>
      </c>
      <c r="AH38" s="3">
        <v>3.4</v>
      </c>
      <c r="AI38" s="3">
        <v>5.8</v>
      </c>
      <c r="AJ38" s="3">
        <v>3.3</v>
      </c>
      <c r="AK38" s="3">
        <v>4.2</v>
      </c>
      <c r="AL38" s="3">
        <v>6.9</v>
      </c>
      <c r="AM38" s="3">
        <v>2.5</v>
      </c>
      <c r="AN38" s="3">
        <v>4.5999999999999996</v>
      </c>
      <c r="AO38" s="3">
        <v>2</v>
      </c>
      <c r="AP38" s="3">
        <v>1.8</v>
      </c>
      <c r="AQ38" s="3">
        <v>2.5</v>
      </c>
    </row>
    <row r="39" spans="1:43" x14ac:dyDescent="0.25">
      <c r="A39" s="6" t="s">
        <v>589</v>
      </c>
      <c r="B39" s="3" t="s">
        <v>59</v>
      </c>
      <c r="C39" s="3" t="s">
        <v>59</v>
      </c>
      <c r="D39" s="3">
        <v>3.3</v>
      </c>
      <c r="E39" s="3">
        <v>0.8</v>
      </c>
      <c r="F39" s="3">
        <v>0.8</v>
      </c>
      <c r="G39" s="3">
        <v>3.9</v>
      </c>
      <c r="H39" s="3">
        <v>2</v>
      </c>
      <c r="I39" s="3">
        <v>2.7</v>
      </c>
      <c r="J39" s="3">
        <v>2.1</v>
      </c>
      <c r="K39" s="3">
        <v>2</v>
      </c>
      <c r="L39" s="3">
        <v>3.2</v>
      </c>
      <c r="M39" s="3">
        <v>1.3</v>
      </c>
      <c r="N39" s="3">
        <v>3.9</v>
      </c>
      <c r="O39" s="3">
        <v>1.8</v>
      </c>
      <c r="P39" s="3" t="s">
        <v>59</v>
      </c>
      <c r="Q39" s="3" t="s">
        <v>59</v>
      </c>
      <c r="R39" s="3">
        <v>1.7</v>
      </c>
      <c r="S39" s="3">
        <v>1.3</v>
      </c>
      <c r="T39" s="3">
        <v>1.2</v>
      </c>
      <c r="U39" s="3">
        <v>0</v>
      </c>
      <c r="V39" s="3">
        <v>1.2</v>
      </c>
      <c r="W39" s="3">
        <v>1.7</v>
      </c>
      <c r="X39" s="3">
        <v>0.9</v>
      </c>
      <c r="Y39" s="3">
        <v>1.8</v>
      </c>
      <c r="Z39" s="3">
        <v>0.7</v>
      </c>
      <c r="AA39" s="3">
        <v>1.1000000000000001</v>
      </c>
      <c r="AB39" s="3">
        <v>0.4</v>
      </c>
      <c r="AC39" s="3">
        <v>1.1000000000000001</v>
      </c>
      <c r="AD39" s="3" t="s">
        <v>59</v>
      </c>
      <c r="AE39" s="3" t="s">
        <v>59</v>
      </c>
      <c r="AF39" s="3">
        <v>1.9</v>
      </c>
      <c r="AG39" s="3">
        <v>1.4</v>
      </c>
      <c r="AH39" s="3">
        <v>1.4</v>
      </c>
      <c r="AI39" s="3">
        <v>1.4</v>
      </c>
      <c r="AJ39" s="3">
        <v>1.9</v>
      </c>
      <c r="AK39" s="3">
        <v>2.1</v>
      </c>
      <c r="AL39" s="3">
        <v>1.6</v>
      </c>
      <c r="AM39" s="3">
        <v>0.5</v>
      </c>
      <c r="AN39" s="3">
        <v>1</v>
      </c>
      <c r="AO39" s="3">
        <v>1</v>
      </c>
      <c r="AP39" s="3">
        <v>0.6</v>
      </c>
      <c r="AQ39" s="3">
        <v>1.1000000000000001</v>
      </c>
    </row>
    <row r="40" spans="1:43" ht="18" x14ac:dyDescent="0.25">
      <c r="A40" s="6" t="s">
        <v>590</v>
      </c>
      <c r="B40" s="3" t="s">
        <v>59</v>
      </c>
      <c r="C40" s="3" t="s">
        <v>59</v>
      </c>
      <c r="D40" s="3" t="s">
        <v>59</v>
      </c>
      <c r="E40" s="3" t="s">
        <v>59</v>
      </c>
      <c r="F40" s="3" t="s">
        <v>59</v>
      </c>
      <c r="G40" s="3" t="s">
        <v>59</v>
      </c>
      <c r="H40" s="3" t="s">
        <v>59</v>
      </c>
      <c r="I40" s="3">
        <v>3.5</v>
      </c>
      <c r="J40" s="3">
        <v>1.5</v>
      </c>
      <c r="K40" s="3">
        <v>1.5</v>
      </c>
      <c r="L40" s="3">
        <v>0.6</v>
      </c>
      <c r="M40" s="3">
        <v>2.7</v>
      </c>
      <c r="N40" s="3">
        <v>4.2</v>
      </c>
      <c r="O40" s="3">
        <v>1.6</v>
      </c>
      <c r="P40" s="3" t="s">
        <v>59</v>
      </c>
      <c r="Q40" s="3" t="s">
        <v>59</v>
      </c>
      <c r="R40" s="3" t="s">
        <v>59</v>
      </c>
      <c r="S40" s="3" t="s">
        <v>59</v>
      </c>
      <c r="T40" s="3" t="s">
        <v>59</v>
      </c>
      <c r="U40" s="3" t="s">
        <v>59</v>
      </c>
      <c r="V40" s="3" t="s">
        <v>59</v>
      </c>
      <c r="W40" s="3">
        <v>0.6</v>
      </c>
      <c r="X40" s="3">
        <v>0.3</v>
      </c>
      <c r="Y40" s="3">
        <v>1.2</v>
      </c>
      <c r="Z40" s="3">
        <v>0.3</v>
      </c>
      <c r="AA40" s="3">
        <v>0.4</v>
      </c>
      <c r="AB40" s="3">
        <v>1.5</v>
      </c>
      <c r="AC40" s="3">
        <v>1.9</v>
      </c>
      <c r="AD40" s="3" t="s">
        <v>59</v>
      </c>
      <c r="AE40" s="3" t="s">
        <v>59</v>
      </c>
      <c r="AF40" s="3" t="s">
        <v>59</v>
      </c>
      <c r="AG40" s="3" t="s">
        <v>59</v>
      </c>
      <c r="AH40" s="3" t="s">
        <v>59</v>
      </c>
      <c r="AI40" s="3" t="s">
        <v>59</v>
      </c>
      <c r="AJ40" s="3" t="s">
        <v>59</v>
      </c>
      <c r="AK40" s="3">
        <v>0.5</v>
      </c>
      <c r="AL40" s="3">
        <v>0.5</v>
      </c>
      <c r="AM40" s="3">
        <v>1</v>
      </c>
      <c r="AN40" s="3">
        <v>1</v>
      </c>
      <c r="AO40" s="3">
        <v>0</v>
      </c>
      <c r="AP40" s="3">
        <v>3.1</v>
      </c>
      <c r="AQ40" s="3">
        <v>2.4</v>
      </c>
    </row>
    <row r="41" spans="1:43" x14ac:dyDescent="0.25">
      <c r="A41" s="6" t="s">
        <v>591</v>
      </c>
      <c r="B41" s="3" t="s">
        <v>59</v>
      </c>
      <c r="C41" s="3" t="s">
        <v>59</v>
      </c>
      <c r="D41" s="3">
        <v>75.5</v>
      </c>
      <c r="E41" s="3">
        <v>80.7</v>
      </c>
      <c r="F41" s="3">
        <v>81.2</v>
      </c>
      <c r="G41" s="3">
        <v>73.099999999999994</v>
      </c>
      <c r="H41" s="3">
        <v>81.3</v>
      </c>
      <c r="I41" s="3">
        <v>69.5</v>
      </c>
      <c r="J41" s="3">
        <v>74.8</v>
      </c>
      <c r="K41" s="3">
        <v>68.2</v>
      </c>
      <c r="L41" s="3">
        <v>72.3</v>
      </c>
      <c r="M41" s="3">
        <v>72.900000000000006</v>
      </c>
      <c r="N41" s="3">
        <v>75.3</v>
      </c>
      <c r="O41" s="3">
        <v>64.7</v>
      </c>
      <c r="P41" s="3" t="s">
        <v>59</v>
      </c>
      <c r="Q41" s="3" t="s">
        <v>59</v>
      </c>
      <c r="R41" s="3">
        <v>66.5</v>
      </c>
      <c r="S41" s="3">
        <v>64.5</v>
      </c>
      <c r="T41" s="3">
        <v>64.099999999999994</v>
      </c>
      <c r="U41" s="3">
        <v>66.5</v>
      </c>
      <c r="V41" s="3">
        <v>65.400000000000006</v>
      </c>
      <c r="W41" s="3">
        <v>62.6</v>
      </c>
      <c r="X41" s="3">
        <v>65.2</v>
      </c>
      <c r="Y41" s="3">
        <v>61.9</v>
      </c>
      <c r="Z41" s="3">
        <v>61.3</v>
      </c>
      <c r="AA41" s="3">
        <v>66.3</v>
      </c>
      <c r="AB41" s="3">
        <v>64.7</v>
      </c>
      <c r="AC41" s="3">
        <v>59.8</v>
      </c>
      <c r="AD41" s="3" t="s">
        <v>59</v>
      </c>
      <c r="AE41" s="3" t="s">
        <v>59</v>
      </c>
      <c r="AF41" s="3">
        <v>71.8</v>
      </c>
      <c r="AG41" s="3">
        <v>74.099999999999994</v>
      </c>
      <c r="AH41" s="3">
        <v>71.599999999999994</v>
      </c>
      <c r="AI41" s="3">
        <v>67.2</v>
      </c>
      <c r="AJ41" s="3">
        <v>69.3</v>
      </c>
      <c r="AK41" s="3">
        <v>64</v>
      </c>
      <c r="AL41" s="3">
        <v>64.099999999999994</v>
      </c>
      <c r="AM41" s="3">
        <v>65.099999999999994</v>
      </c>
      <c r="AN41" s="3">
        <v>64.900000000000006</v>
      </c>
      <c r="AO41" s="3">
        <v>65.7</v>
      </c>
      <c r="AP41" s="3">
        <v>68.099999999999994</v>
      </c>
      <c r="AQ41" s="3">
        <v>63.7</v>
      </c>
    </row>
    <row r="42" spans="1:43" ht="18" x14ac:dyDescent="0.25">
      <c r="A42" s="2" t="s">
        <v>592</v>
      </c>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row>
    <row r="43" spans="1:43" x14ac:dyDescent="0.25">
      <c r="A43" s="6" t="s">
        <v>593</v>
      </c>
      <c r="B43" s="3" t="s">
        <v>59</v>
      </c>
      <c r="C43" s="3" t="s">
        <v>59</v>
      </c>
      <c r="D43" s="3">
        <v>37.5</v>
      </c>
      <c r="E43" s="3">
        <v>27.8</v>
      </c>
      <c r="F43" s="3">
        <v>29.5</v>
      </c>
      <c r="G43" s="3">
        <v>25.5</v>
      </c>
      <c r="H43" s="3">
        <v>27.1</v>
      </c>
      <c r="I43" s="3" t="s">
        <v>59</v>
      </c>
      <c r="J43" s="3" t="s">
        <v>59</v>
      </c>
      <c r="K43" s="3" t="s">
        <v>59</v>
      </c>
      <c r="L43" s="3" t="s">
        <v>59</v>
      </c>
      <c r="M43" s="3" t="s">
        <v>59</v>
      </c>
      <c r="N43" s="3" t="s">
        <v>59</v>
      </c>
      <c r="O43" s="3" t="s">
        <v>59</v>
      </c>
      <c r="P43" s="3" t="s">
        <v>59</v>
      </c>
      <c r="Q43" s="3" t="s">
        <v>59</v>
      </c>
      <c r="R43" s="3">
        <v>37.6</v>
      </c>
      <c r="S43" s="3">
        <v>29</v>
      </c>
      <c r="T43" s="3">
        <v>23.8</v>
      </c>
      <c r="U43" s="3">
        <v>21.2</v>
      </c>
      <c r="V43" s="3">
        <v>21.3</v>
      </c>
      <c r="W43" s="3" t="s">
        <v>59</v>
      </c>
      <c r="X43" s="3" t="s">
        <v>59</v>
      </c>
      <c r="Y43" s="3" t="s">
        <v>59</v>
      </c>
      <c r="Z43" s="3" t="s">
        <v>59</v>
      </c>
      <c r="AA43" s="3" t="s">
        <v>59</v>
      </c>
      <c r="AB43" s="3" t="s">
        <v>59</v>
      </c>
      <c r="AC43" s="3" t="s">
        <v>59</v>
      </c>
      <c r="AD43" s="3" t="s">
        <v>59</v>
      </c>
      <c r="AE43" s="3" t="s">
        <v>59</v>
      </c>
      <c r="AF43" s="3">
        <v>29.9</v>
      </c>
      <c r="AG43" s="3">
        <v>21.7</v>
      </c>
      <c r="AH43" s="3">
        <v>22.9</v>
      </c>
      <c r="AI43" s="3">
        <v>17.600000000000001</v>
      </c>
      <c r="AJ43" s="3">
        <v>25.7</v>
      </c>
      <c r="AK43" s="3" t="s">
        <v>59</v>
      </c>
      <c r="AL43" s="3" t="s">
        <v>59</v>
      </c>
      <c r="AM43" s="3" t="s">
        <v>59</v>
      </c>
      <c r="AN43" s="3" t="s">
        <v>59</v>
      </c>
      <c r="AO43" s="3" t="s">
        <v>59</v>
      </c>
      <c r="AP43" s="3" t="s">
        <v>59</v>
      </c>
      <c r="AQ43" s="3" t="s">
        <v>59</v>
      </c>
    </row>
    <row r="44" spans="1:43" ht="18" x14ac:dyDescent="0.25">
      <c r="A44" s="6" t="s">
        <v>594</v>
      </c>
      <c r="B44" s="3" t="s">
        <v>59</v>
      </c>
      <c r="C44" s="3" t="s">
        <v>59</v>
      </c>
      <c r="D44" s="3">
        <v>55.2</v>
      </c>
      <c r="E44" s="3">
        <v>50.8</v>
      </c>
      <c r="F44" s="3">
        <v>51.2</v>
      </c>
      <c r="G44" s="3">
        <v>41</v>
      </c>
      <c r="H44" s="3">
        <v>39.700000000000003</v>
      </c>
      <c r="I44" s="3" t="s">
        <v>59</v>
      </c>
      <c r="J44" s="3" t="s">
        <v>59</v>
      </c>
      <c r="K44" s="3" t="s">
        <v>59</v>
      </c>
      <c r="L44" s="3" t="s">
        <v>59</v>
      </c>
      <c r="M44" s="3" t="s">
        <v>59</v>
      </c>
      <c r="N44" s="3" t="s">
        <v>59</v>
      </c>
      <c r="O44" s="3" t="s">
        <v>59</v>
      </c>
      <c r="P44" s="3" t="s">
        <v>59</v>
      </c>
      <c r="Q44" s="3" t="s">
        <v>59</v>
      </c>
      <c r="R44" s="3">
        <v>51</v>
      </c>
      <c r="S44" s="3">
        <v>42.5</v>
      </c>
      <c r="T44" s="3">
        <v>48.1</v>
      </c>
      <c r="U44" s="3">
        <v>37.200000000000003</v>
      </c>
      <c r="V44" s="3">
        <v>33.700000000000003</v>
      </c>
      <c r="W44" s="3" t="s">
        <v>59</v>
      </c>
      <c r="X44" s="3" t="s">
        <v>59</v>
      </c>
      <c r="Y44" s="3" t="s">
        <v>59</v>
      </c>
      <c r="Z44" s="3" t="s">
        <v>59</v>
      </c>
      <c r="AA44" s="3" t="s">
        <v>59</v>
      </c>
      <c r="AB44" s="3" t="s">
        <v>59</v>
      </c>
      <c r="AC44" s="3" t="s">
        <v>59</v>
      </c>
      <c r="AD44" s="3" t="s">
        <v>59</v>
      </c>
      <c r="AE44" s="3" t="s">
        <v>59</v>
      </c>
      <c r="AF44" s="3">
        <v>43.1</v>
      </c>
      <c r="AG44" s="3">
        <v>39.5</v>
      </c>
      <c r="AH44" s="3">
        <v>44.5</v>
      </c>
      <c r="AI44" s="3">
        <v>31.6</v>
      </c>
      <c r="AJ44" s="3">
        <v>36</v>
      </c>
      <c r="AK44" s="3" t="s">
        <v>59</v>
      </c>
      <c r="AL44" s="3" t="s">
        <v>59</v>
      </c>
      <c r="AM44" s="3" t="s">
        <v>59</v>
      </c>
      <c r="AN44" s="3" t="s">
        <v>59</v>
      </c>
      <c r="AO44" s="3" t="s">
        <v>59</v>
      </c>
      <c r="AP44" s="3" t="s">
        <v>59</v>
      </c>
      <c r="AQ44" s="3" t="s">
        <v>59</v>
      </c>
    </row>
    <row r="45" spans="1:43" x14ac:dyDescent="0.25">
      <c r="A45" s="6" t="s">
        <v>595</v>
      </c>
      <c r="B45" s="3" t="s">
        <v>59</v>
      </c>
      <c r="C45" s="3" t="s">
        <v>59</v>
      </c>
      <c r="D45" s="3">
        <v>17.600000000000001</v>
      </c>
      <c r="E45" s="3">
        <v>11.7</v>
      </c>
      <c r="F45" s="3">
        <v>17.5</v>
      </c>
      <c r="G45" s="3">
        <v>18.2</v>
      </c>
      <c r="H45" s="3">
        <v>14.8</v>
      </c>
      <c r="I45" s="3" t="s">
        <v>59</v>
      </c>
      <c r="J45" s="3" t="s">
        <v>59</v>
      </c>
      <c r="K45" s="3" t="s">
        <v>59</v>
      </c>
      <c r="L45" s="3" t="s">
        <v>59</v>
      </c>
      <c r="M45" s="3" t="s">
        <v>59</v>
      </c>
      <c r="N45" s="3" t="s">
        <v>59</v>
      </c>
      <c r="O45" s="3" t="s">
        <v>59</v>
      </c>
      <c r="P45" s="3" t="s">
        <v>59</v>
      </c>
      <c r="Q45" s="3" t="s">
        <v>59</v>
      </c>
      <c r="R45" s="3">
        <v>18.8</v>
      </c>
      <c r="S45" s="3">
        <v>21.1</v>
      </c>
      <c r="T45" s="3">
        <v>21.1</v>
      </c>
      <c r="U45" s="3">
        <v>20.2</v>
      </c>
      <c r="V45" s="3">
        <v>19.899999999999999</v>
      </c>
      <c r="W45" s="3" t="s">
        <v>59</v>
      </c>
      <c r="X45" s="3" t="s">
        <v>59</v>
      </c>
      <c r="Y45" s="3" t="s">
        <v>59</v>
      </c>
      <c r="Z45" s="3" t="s">
        <v>59</v>
      </c>
      <c r="AA45" s="3" t="s">
        <v>59</v>
      </c>
      <c r="AB45" s="3" t="s">
        <v>59</v>
      </c>
      <c r="AC45" s="3" t="s">
        <v>59</v>
      </c>
      <c r="AD45" s="3" t="s">
        <v>59</v>
      </c>
      <c r="AE45" s="3" t="s">
        <v>59</v>
      </c>
      <c r="AF45" s="3">
        <v>10.8</v>
      </c>
      <c r="AG45" s="3">
        <v>13.9</v>
      </c>
      <c r="AH45" s="3">
        <v>18.3</v>
      </c>
      <c r="AI45" s="3">
        <v>20</v>
      </c>
      <c r="AJ45" s="3">
        <v>17.2</v>
      </c>
      <c r="AK45" s="3" t="s">
        <v>59</v>
      </c>
      <c r="AL45" s="3" t="s">
        <v>59</v>
      </c>
      <c r="AM45" s="3" t="s">
        <v>59</v>
      </c>
      <c r="AN45" s="3" t="s">
        <v>59</v>
      </c>
      <c r="AO45" s="3" t="s">
        <v>59</v>
      </c>
      <c r="AP45" s="3" t="s">
        <v>59</v>
      </c>
      <c r="AQ45" s="3" t="s">
        <v>59</v>
      </c>
    </row>
    <row r="46" spans="1:43" x14ac:dyDescent="0.25">
      <c r="A46" s="6" t="s">
        <v>596</v>
      </c>
      <c r="B46" s="3" t="s">
        <v>59</v>
      </c>
      <c r="C46" s="3" t="s">
        <v>59</v>
      </c>
      <c r="D46" s="3">
        <v>62.6</v>
      </c>
      <c r="E46" s="3">
        <v>60.1</v>
      </c>
      <c r="F46" s="3">
        <v>50.3</v>
      </c>
      <c r="G46" s="3">
        <v>47</v>
      </c>
      <c r="H46" s="3">
        <v>54.1</v>
      </c>
      <c r="I46" s="3" t="s">
        <v>59</v>
      </c>
      <c r="J46" s="3" t="s">
        <v>59</v>
      </c>
      <c r="K46" s="3" t="s">
        <v>59</v>
      </c>
      <c r="L46" s="3" t="s">
        <v>59</v>
      </c>
      <c r="M46" s="3" t="s">
        <v>59</v>
      </c>
      <c r="N46" s="3" t="s">
        <v>59</v>
      </c>
      <c r="O46" s="3" t="s">
        <v>59</v>
      </c>
      <c r="P46" s="3" t="s">
        <v>59</v>
      </c>
      <c r="Q46" s="3" t="s">
        <v>59</v>
      </c>
      <c r="R46" s="3">
        <v>54.1</v>
      </c>
      <c r="S46" s="3">
        <v>49.4</v>
      </c>
      <c r="T46" s="3">
        <v>32.5</v>
      </c>
      <c r="U46" s="3">
        <v>39.1</v>
      </c>
      <c r="V46" s="3">
        <v>40.700000000000003</v>
      </c>
      <c r="W46" s="3" t="s">
        <v>59</v>
      </c>
      <c r="X46" s="3" t="s">
        <v>59</v>
      </c>
      <c r="Y46" s="3" t="s">
        <v>59</v>
      </c>
      <c r="Z46" s="3" t="s">
        <v>59</v>
      </c>
      <c r="AA46" s="3" t="s">
        <v>59</v>
      </c>
      <c r="AB46" s="3" t="s">
        <v>59</v>
      </c>
      <c r="AC46" s="3" t="s">
        <v>59</v>
      </c>
      <c r="AD46" s="3" t="s">
        <v>59</v>
      </c>
      <c r="AE46" s="3" t="s">
        <v>59</v>
      </c>
      <c r="AF46" s="3">
        <v>49.8</v>
      </c>
      <c r="AG46" s="3">
        <v>49.2</v>
      </c>
      <c r="AH46" s="3">
        <v>30.6</v>
      </c>
      <c r="AI46" s="3">
        <v>35.200000000000003</v>
      </c>
      <c r="AJ46" s="3">
        <v>43.7</v>
      </c>
      <c r="AK46" s="3" t="s">
        <v>59</v>
      </c>
      <c r="AL46" s="3" t="s">
        <v>59</v>
      </c>
      <c r="AM46" s="3" t="s">
        <v>59</v>
      </c>
      <c r="AN46" s="3" t="s">
        <v>59</v>
      </c>
      <c r="AO46" s="3" t="s">
        <v>59</v>
      </c>
      <c r="AP46" s="3" t="s">
        <v>59</v>
      </c>
      <c r="AQ46" s="3" t="s">
        <v>59</v>
      </c>
    </row>
    <row r="47" spans="1:43" ht="18" x14ac:dyDescent="0.25">
      <c r="A47" s="6" t="s">
        <v>597</v>
      </c>
      <c r="B47" s="3" t="s">
        <v>59</v>
      </c>
      <c r="C47" s="3" t="s">
        <v>59</v>
      </c>
      <c r="D47" s="3">
        <v>27.2</v>
      </c>
      <c r="E47" s="3">
        <v>33.1</v>
      </c>
      <c r="F47" s="3">
        <v>37.200000000000003</v>
      </c>
      <c r="G47" s="3">
        <v>34.6</v>
      </c>
      <c r="H47" s="3">
        <v>36.4</v>
      </c>
      <c r="I47" s="3" t="s">
        <v>59</v>
      </c>
      <c r="J47" s="3" t="s">
        <v>59</v>
      </c>
      <c r="K47" s="3" t="s">
        <v>59</v>
      </c>
      <c r="L47" s="3" t="s">
        <v>59</v>
      </c>
      <c r="M47" s="3" t="s">
        <v>59</v>
      </c>
      <c r="N47" s="3" t="s">
        <v>59</v>
      </c>
      <c r="O47" s="3" t="s">
        <v>59</v>
      </c>
      <c r="P47" s="3" t="s">
        <v>59</v>
      </c>
      <c r="Q47" s="3" t="s">
        <v>59</v>
      </c>
      <c r="R47" s="3">
        <v>19.600000000000001</v>
      </c>
      <c r="S47" s="3">
        <v>21.3</v>
      </c>
      <c r="T47" s="3">
        <v>19.2</v>
      </c>
      <c r="U47" s="3">
        <v>17.7</v>
      </c>
      <c r="V47" s="3">
        <v>20.399999999999999</v>
      </c>
      <c r="W47" s="3" t="s">
        <v>59</v>
      </c>
      <c r="X47" s="3" t="s">
        <v>59</v>
      </c>
      <c r="Y47" s="3" t="s">
        <v>59</v>
      </c>
      <c r="Z47" s="3" t="s">
        <v>59</v>
      </c>
      <c r="AA47" s="3" t="s">
        <v>59</v>
      </c>
      <c r="AB47" s="3" t="s">
        <v>59</v>
      </c>
      <c r="AC47" s="3" t="s">
        <v>59</v>
      </c>
      <c r="AD47" s="3" t="s">
        <v>59</v>
      </c>
      <c r="AE47" s="3" t="s">
        <v>59</v>
      </c>
      <c r="AF47" s="3">
        <v>22.1</v>
      </c>
      <c r="AG47" s="3">
        <v>22.8</v>
      </c>
      <c r="AH47" s="3">
        <v>19</v>
      </c>
      <c r="AI47" s="3">
        <v>20.9</v>
      </c>
      <c r="AJ47" s="3">
        <v>16.8</v>
      </c>
      <c r="AK47" s="3" t="s">
        <v>59</v>
      </c>
      <c r="AL47" s="3" t="s">
        <v>59</v>
      </c>
      <c r="AM47" s="3" t="s">
        <v>59</v>
      </c>
      <c r="AN47" s="3" t="s">
        <v>59</v>
      </c>
      <c r="AO47" s="3" t="s">
        <v>59</v>
      </c>
      <c r="AP47" s="3" t="s">
        <v>59</v>
      </c>
      <c r="AQ47" s="3" t="s">
        <v>59</v>
      </c>
    </row>
    <row r="48" spans="1:43" x14ac:dyDescent="0.25">
      <c r="A48" s="6" t="s">
        <v>598</v>
      </c>
      <c r="B48" s="3" t="s">
        <v>59</v>
      </c>
      <c r="C48" s="3" t="s">
        <v>59</v>
      </c>
      <c r="D48" s="3">
        <v>26.1</v>
      </c>
      <c r="E48" s="3">
        <v>23.1</v>
      </c>
      <c r="F48" s="3">
        <v>24.5</v>
      </c>
      <c r="G48" s="3">
        <v>23.3</v>
      </c>
      <c r="H48" s="3">
        <v>25</v>
      </c>
      <c r="I48" s="3" t="s">
        <v>59</v>
      </c>
      <c r="J48" s="3" t="s">
        <v>59</v>
      </c>
      <c r="K48" s="3" t="s">
        <v>59</v>
      </c>
      <c r="L48" s="3" t="s">
        <v>59</v>
      </c>
      <c r="M48" s="3" t="s">
        <v>59</v>
      </c>
      <c r="N48" s="3" t="s">
        <v>59</v>
      </c>
      <c r="O48" s="3" t="s">
        <v>59</v>
      </c>
      <c r="P48" s="3" t="s">
        <v>59</v>
      </c>
      <c r="Q48" s="3" t="s">
        <v>59</v>
      </c>
      <c r="R48" s="3">
        <v>11.8</v>
      </c>
      <c r="S48" s="3">
        <v>14.6</v>
      </c>
      <c r="T48" s="3">
        <v>14.2</v>
      </c>
      <c r="U48" s="3">
        <v>14.5</v>
      </c>
      <c r="V48" s="3">
        <v>16</v>
      </c>
      <c r="W48" s="3" t="s">
        <v>59</v>
      </c>
      <c r="X48" s="3" t="s">
        <v>59</v>
      </c>
      <c r="Y48" s="3" t="s">
        <v>59</v>
      </c>
      <c r="Z48" s="3" t="s">
        <v>59</v>
      </c>
      <c r="AA48" s="3" t="s">
        <v>59</v>
      </c>
      <c r="AB48" s="3" t="s">
        <v>59</v>
      </c>
      <c r="AC48" s="3" t="s">
        <v>59</v>
      </c>
      <c r="AD48" s="3" t="s">
        <v>59</v>
      </c>
      <c r="AE48" s="3" t="s">
        <v>59</v>
      </c>
      <c r="AF48" s="3">
        <v>19.5</v>
      </c>
      <c r="AG48" s="3">
        <v>13.9</v>
      </c>
      <c r="AH48" s="3">
        <v>15.4</v>
      </c>
      <c r="AI48" s="3">
        <v>19.600000000000001</v>
      </c>
      <c r="AJ48" s="3">
        <v>17.3</v>
      </c>
      <c r="AK48" s="3" t="s">
        <v>59</v>
      </c>
      <c r="AL48" s="3" t="s">
        <v>59</v>
      </c>
      <c r="AM48" s="3" t="s">
        <v>59</v>
      </c>
      <c r="AN48" s="3" t="s">
        <v>59</v>
      </c>
      <c r="AO48" s="3" t="s">
        <v>59</v>
      </c>
      <c r="AP48" s="3" t="s">
        <v>59</v>
      </c>
      <c r="AQ48" s="3" t="s">
        <v>59</v>
      </c>
    </row>
    <row r="49" spans="1:43" ht="18" x14ac:dyDescent="0.25">
      <c r="A49" s="6" t="s">
        <v>599</v>
      </c>
      <c r="B49" s="3" t="s">
        <v>59</v>
      </c>
      <c r="C49" s="3" t="s">
        <v>59</v>
      </c>
      <c r="D49" s="3">
        <v>5.7</v>
      </c>
      <c r="E49" s="3">
        <v>4.3</v>
      </c>
      <c r="F49" s="3">
        <v>4.5</v>
      </c>
      <c r="G49" s="3">
        <v>9.1999999999999993</v>
      </c>
      <c r="H49" s="3">
        <v>10.3</v>
      </c>
      <c r="I49" s="3" t="s">
        <v>59</v>
      </c>
      <c r="J49" s="3" t="s">
        <v>59</v>
      </c>
      <c r="K49" s="3" t="s">
        <v>59</v>
      </c>
      <c r="L49" s="3" t="s">
        <v>59</v>
      </c>
      <c r="M49" s="3" t="s">
        <v>59</v>
      </c>
      <c r="N49" s="3" t="s">
        <v>59</v>
      </c>
      <c r="O49" s="3" t="s">
        <v>59</v>
      </c>
      <c r="P49" s="3" t="s">
        <v>59</v>
      </c>
      <c r="Q49" s="3" t="s">
        <v>59</v>
      </c>
      <c r="R49" s="3">
        <v>8.5</v>
      </c>
      <c r="S49" s="3">
        <v>6.9</v>
      </c>
      <c r="T49" s="3">
        <v>7.8</v>
      </c>
      <c r="U49" s="3">
        <v>4.5999999999999996</v>
      </c>
      <c r="V49" s="3">
        <v>5.7</v>
      </c>
      <c r="W49" s="3" t="s">
        <v>59</v>
      </c>
      <c r="X49" s="3" t="s">
        <v>59</v>
      </c>
      <c r="Y49" s="3" t="s">
        <v>59</v>
      </c>
      <c r="Z49" s="3" t="s">
        <v>59</v>
      </c>
      <c r="AA49" s="3" t="s">
        <v>59</v>
      </c>
      <c r="AB49" s="3" t="s">
        <v>59</v>
      </c>
      <c r="AC49" s="3" t="s">
        <v>59</v>
      </c>
      <c r="AD49" s="3" t="s">
        <v>59</v>
      </c>
      <c r="AE49" s="3" t="s">
        <v>59</v>
      </c>
      <c r="AF49" s="3">
        <v>8.1999999999999993</v>
      </c>
      <c r="AG49" s="3">
        <v>6</v>
      </c>
      <c r="AH49" s="3">
        <v>7.6</v>
      </c>
      <c r="AI49" s="3">
        <v>3.1</v>
      </c>
      <c r="AJ49" s="3">
        <v>6.6</v>
      </c>
      <c r="AK49" s="3" t="s">
        <v>59</v>
      </c>
      <c r="AL49" s="3" t="s">
        <v>59</v>
      </c>
      <c r="AM49" s="3" t="s">
        <v>59</v>
      </c>
      <c r="AN49" s="3" t="s">
        <v>59</v>
      </c>
      <c r="AO49" s="3" t="s">
        <v>59</v>
      </c>
      <c r="AP49" s="3" t="s">
        <v>59</v>
      </c>
      <c r="AQ49" s="3" t="s">
        <v>59</v>
      </c>
    </row>
    <row r="50" spans="1:43" x14ac:dyDescent="0.25">
      <c r="A50" s="6" t="s">
        <v>600</v>
      </c>
      <c r="B50" s="3" t="s">
        <v>59</v>
      </c>
      <c r="C50" s="3" t="s">
        <v>59</v>
      </c>
      <c r="D50" s="3">
        <v>3.5</v>
      </c>
      <c r="E50" s="3">
        <v>3.8</v>
      </c>
      <c r="F50" s="3">
        <v>2.4</v>
      </c>
      <c r="G50" s="3">
        <v>3.9</v>
      </c>
      <c r="H50" s="3">
        <v>7.9</v>
      </c>
      <c r="I50" s="3" t="s">
        <v>59</v>
      </c>
      <c r="J50" s="3" t="s">
        <v>59</v>
      </c>
      <c r="K50" s="3" t="s">
        <v>59</v>
      </c>
      <c r="L50" s="3" t="s">
        <v>59</v>
      </c>
      <c r="M50" s="3" t="s">
        <v>59</v>
      </c>
      <c r="N50" s="3" t="s">
        <v>59</v>
      </c>
      <c r="O50" s="3" t="s">
        <v>59</v>
      </c>
      <c r="P50" s="3" t="s">
        <v>59</v>
      </c>
      <c r="Q50" s="3" t="s">
        <v>59</v>
      </c>
      <c r="R50" s="3">
        <v>10.7</v>
      </c>
      <c r="S50" s="3">
        <v>5.8</v>
      </c>
      <c r="T50" s="3">
        <v>3.9</v>
      </c>
      <c r="U50" s="3">
        <v>6.5</v>
      </c>
      <c r="V50" s="3">
        <v>6.8</v>
      </c>
      <c r="W50" s="3" t="s">
        <v>59</v>
      </c>
      <c r="X50" s="3" t="s">
        <v>59</v>
      </c>
      <c r="Y50" s="3" t="s">
        <v>59</v>
      </c>
      <c r="Z50" s="3" t="s">
        <v>59</v>
      </c>
      <c r="AA50" s="3" t="s">
        <v>59</v>
      </c>
      <c r="AB50" s="3" t="s">
        <v>59</v>
      </c>
      <c r="AC50" s="3" t="s">
        <v>59</v>
      </c>
      <c r="AD50" s="3" t="s">
        <v>59</v>
      </c>
      <c r="AE50" s="3" t="s">
        <v>59</v>
      </c>
      <c r="AF50" s="3">
        <v>12.3</v>
      </c>
      <c r="AG50" s="3">
        <v>9</v>
      </c>
      <c r="AH50" s="3">
        <v>6.2</v>
      </c>
      <c r="AI50" s="3">
        <v>6.6</v>
      </c>
      <c r="AJ50" s="3">
        <v>12.2</v>
      </c>
      <c r="AK50" s="3" t="s">
        <v>59</v>
      </c>
      <c r="AL50" s="3" t="s">
        <v>59</v>
      </c>
      <c r="AM50" s="3" t="s">
        <v>59</v>
      </c>
      <c r="AN50" s="3" t="s">
        <v>59</v>
      </c>
      <c r="AO50" s="3" t="s">
        <v>59</v>
      </c>
      <c r="AP50" s="3" t="s">
        <v>59</v>
      </c>
      <c r="AQ50" s="3" t="s">
        <v>59</v>
      </c>
    </row>
    <row r="51" spans="1:43" ht="27" x14ac:dyDescent="0.25">
      <c r="A51" s="2" t="s">
        <v>601</v>
      </c>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row>
    <row r="52" spans="1:43" x14ac:dyDescent="0.25">
      <c r="A52" s="9" t="s">
        <v>602</v>
      </c>
      <c r="B52" s="3" t="s">
        <v>59</v>
      </c>
      <c r="C52" s="3" t="s">
        <v>59</v>
      </c>
      <c r="D52" s="3" t="s">
        <v>59</v>
      </c>
      <c r="E52" s="3" t="s">
        <v>59</v>
      </c>
      <c r="F52" s="3" t="s">
        <v>59</v>
      </c>
      <c r="G52" s="3" t="s">
        <v>59</v>
      </c>
      <c r="H52" s="3" t="s">
        <v>59</v>
      </c>
      <c r="I52" s="3">
        <v>65.2</v>
      </c>
      <c r="J52" s="3">
        <v>71.900000000000006</v>
      </c>
      <c r="K52" s="3">
        <v>65.8</v>
      </c>
      <c r="L52" s="3">
        <v>72.099999999999994</v>
      </c>
      <c r="M52" s="3">
        <v>63</v>
      </c>
      <c r="N52" s="3">
        <v>60.6</v>
      </c>
      <c r="O52" s="3">
        <v>63</v>
      </c>
      <c r="P52" s="3" t="s">
        <v>59</v>
      </c>
      <c r="Q52" s="3" t="s">
        <v>59</v>
      </c>
      <c r="R52" s="3" t="s">
        <v>59</v>
      </c>
      <c r="S52" s="3" t="s">
        <v>59</v>
      </c>
      <c r="T52" s="3" t="s">
        <v>59</v>
      </c>
      <c r="U52" s="3" t="s">
        <v>59</v>
      </c>
      <c r="V52" s="3" t="s">
        <v>59</v>
      </c>
      <c r="W52" s="3">
        <v>54.2</v>
      </c>
      <c r="X52" s="3">
        <v>54.3</v>
      </c>
      <c r="Y52" s="3">
        <v>56</v>
      </c>
      <c r="Z52" s="3">
        <v>56.5</v>
      </c>
      <c r="AA52" s="3">
        <v>59.2</v>
      </c>
      <c r="AB52" s="3">
        <v>51.3</v>
      </c>
      <c r="AC52" s="3">
        <v>46.1</v>
      </c>
      <c r="AD52" s="3" t="s">
        <v>59</v>
      </c>
      <c r="AE52" s="3" t="s">
        <v>59</v>
      </c>
      <c r="AF52" s="3" t="s">
        <v>59</v>
      </c>
      <c r="AG52" s="3" t="s">
        <v>59</v>
      </c>
      <c r="AH52" s="3" t="s">
        <v>59</v>
      </c>
      <c r="AI52" s="3" t="s">
        <v>59</v>
      </c>
      <c r="AJ52" s="3" t="s">
        <v>59</v>
      </c>
      <c r="AK52" s="3">
        <v>50.8</v>
      </c>
      <c r="AL52" s="3">
        <v>50.9</v>
      </c>
      <c r="AM52" s="3">
        <v>50.8</v>
      </c>
      <c r="AN52" s="3">
        <v>52.4</v>
      </c>
      <c r="AO52" s="3">
        <v>55</v>
      </c>
      <c r="AP52" s="3">
        <v>46.1</v>
      </c>
      <c r="AQ52" s="3">
        <v>35.200000000000003</v>
      </c>
    </row>
    <row r="53" spans="1:43" x14ac:dyDescent="0.25">
      <c r="A53" s="7" t="s">
        <v>603</v>
      </c>
      <c r="B53" s="3" t="s">
        <v>59</v>
      </c>
      <c r="C53" s="3" t="s">
        <v>59</v>
      </c>
      <c r="D53" s="3" t="s">
        <v>59</v>
      </c>
      <c r="E53" s="3" t="s">
        <v>59</v>
      </c>
      <c r="F53" s="3" t="s">
        <v>59</v>
      </c>
      <c r="G53" s="3" t="s">
        <v>59</v>
      </c>
      <c r="H53" s="3" t="s">
        <v>59</v>
      </c>
      <c r="I53" s="3">
        <v>52</v>
      </c>
      <c r="J53" s="3">
        <v>52.7</v>
      </c>
      <c r="K53" s="3">
        <v>56.8</v>
      </c>
      <c r="L53" s="3">
        <v>50.6</v>
      </c>
      <c r="M53" s="3">
        <v>44.7</v>
      </c>
      <c r="N53" s="3">
        <v>43.7</v>
      </c>
      <c r="O53" s="3">
        <v>48.4</v>
      </c>
      <c r="P53" s="3" t="s">
        <v>59</v>
      </c>
      <c r="Q53" s="3" t="s">
        <v>59</v>
      </c>
      <c r="R53" s="3" t="s">
        <v>59</v>
      </c>
      <c r="S53" s="3" t="s">
        <v>59</v>
      </c>
      <c r="T53" s="3" t="s">
        <v>59</v>
      </c>
      <c r="U53" s="3" t="s">
        <v>59</v>
      </c>
      <c r="V53" s="3" t="s">
        <v>59</v>
      </c>
      <c r="W53" s="3">
        <v>35.4</v>
      </c>
      <c r="X53" s="3">
        <v>31.9</v>
      </c>
      <c r="Y53" s="3">
        <v>38.200000000000003</v>
      </c>
      <c r="Z53" s="3">
        <v>40.200000000000003</v>
      </c>
      <c r="AA53" s="3">
        <v>38</v>
      </c>
      <c r="AB53" s="3">
        <v>38.9</v>
      </c>
      <c r="AC53" s="3">
        <v>31.8</v>
      </c>
      <c r="AD53" s="3" t="s">
        <v>59</v>
      </c>
      <c r="AE53" s="3" t="s">
        <v>59</v>
      </c>
      <c r="AF53" s="3" t="s">
        <v>59</v>
      </c>
      <c r="AG53" s="3" t="s">
        <v>59</v>
      </c>
      <c r="AH53" s="3" t="s">
        <v>59</v>
      </c>
      <c r="AI53" s="3" t="s">
        <v>59</v>
      </c>
      <c r="AJ53" s="3" t="s">
        <v>59</v>
      </c>
      <c r="AK53" s="3">
        <v>32.9</v>
      </c>
      <c r="AL53" s="3">
        <v>29.3</v>
      </c>
      <c r="AM53" s="3">
        <v>33.200000000000003</v>
      </c>
      <c r="AN53" s="3">
        <v>35.5</v>
      </c>
      <c r="AO53" s="3">
        <v>33.6</v>
      </c>
      <c r="AP53" s="3">
        <v>34.299999999999997</v>
      </c>
      <c r="AQ53" s="3">
        <v>23.9</v>
      </c>
    </row>
    <row r="54" spans="1:43" x14ac:dyDescent="0.25">
      <c r="A54" s="7" t="s">
        <v>604</v>
      </c>
      <c r="B54" s="3" t="s">
        <v>59</v>
      </c>
      <c r="C54" s="3" t="s">
        <v>59</v>
      </c>
      <c r="D54" s="3" t="s">
        <v>59</v>
      </c>
      <c r="E54" s="3" t="s">
        <v>59</v>
      </c>
      <c r="F54" s="3" t="s">
        <v>59</v>
      </c>
      <c r="G54" s="3" t="s">
        <v>59</v>
      </c>
      <c r="H54" s="3" t="s">
        <v>59</v>
      </c>
      <c r="I54" s="3">
        <v>60.3</v>
      </c>
      <c r="J54" s="3">
        <v>58.4</v>
      </c>
      <c r="K54" s="3">
        <v>54.4</v>
      </c>
      <c r="L54" s="3">
        <v>61.9</v>
      </c>
      <c r="M54" s="3">
        <v>52</v>
      </c>
      <c r="N54" s="3">
        <v>53.3</v>
      </c>
      <c r="O54" s="3">
        <v>57.6</v>
      </c>
      <c r="P54" s="3" t="s">
        <v>59</v>
      </c>
      <c r="Q54" s="3" t="s">
        <v>59</v>
      </c>
      <c r="R54" s="3" t="s">
        <v>59</v>
      </c>
      <c r="S54" s="3" t="s">
        <v>59</v>
      </c>
      <c r="T54" s="3" t="s">
        <v>59</v>
      </c>
      <c r="U54" s="3" t="s">
        <v>59</v>
      </c>
      <c r="V54" s="3" t="s">
        <v>59</v>
      </c>
      <c r="W54" s="3">
        <v>42.6</v>
      </c>
      <c r="X54" s="3">
        <v>37.299999999999997</v>
      </c>
      <c r="Y54" s="3">
        <v>42.2</v>
      </c>
      <c r="Z54" s="3">
        <v>39.4</v>
      </c>
      <c r="AA54" s="3">
        <v>37.9</v>
      </c>
      <c r="AB54" s="3">
        <v>42.7</v>
      </c>
      <c r="AC54" s="3">
        <v>31.5</v>
      </c>
      <c r="AD54" s="3" t="s">
        <v>59</v>
      </c>
      <c r="AE54" s="3" t="s">
        <v>59</v>
      </c>
      <c r="AF54" s="3" t="s">
        <v>59</v>
      </c>
      <c r="AG54" s="3" t="s">
        <v>59</v>
      </c>
      <c r="AH54" s="3" t="s">
        <v>59</v>
      </c>
      <c r="AI54" s="3" t="s">
        <v>59</v>
      </c>
      <c r="AJ54" s="3" t="s">
        <v>59</v>
      </c>
      <c r="AK54" s="3">
        <v>38.1</v>
      </c>
      <c r="AL54" s="3">
        <v>31.9</v>
      </c>
      <c r="AM54" s="3">
        <v>38.299999999999997</v>
      </c>
      <c r="AN54" s="3">
        <v>35.4</v>
      </c>
      <c r="AO54" s="3">
        <v>31.4</v>
      </c>
      <c r="AP54" s="3">
        <v>38.799999999999997</v>
      </c>
      <c r="AQ54" s="3">
        <v>21.5</v>
      </c>
    </row>
    <row r="55" spans="1:43" x14ac:dyDescent="0.25">
      <c r="A55" s="7" t="s">
        <v>605</v>
      </c>
      <c r="B55" s="3" t="s">
        <v>59</v>
      </c>
      <c r="C55" s="3" t="s">
        <v>59</v>
      </c>
      <c r="D55" s="3" t="s">
        <v>59</v>
      </c>
      <c r="E55" s="3" t="s">
        <v>59</v>
      </c>
      <c r="F55" s="3" t="s">
        <v>59</v>
      </c>
      <c r="G55" s="3" t="s">
        <v>59</v>
      </c>
      <c r="H55" s="3" t="s">
        <v>59</v>
      </c>
      <c r="I55" s="3">
        <v>49</v>
      </c>
      <c r="J55" s="3">
        <v>49.5</v>
      </c>
      <c r="K55" s="3">
        <v>49.3</v>
      </c>
      <c r="L55" s="3">
        <v>53.5</v>
      </c>
      <c r="M55" s="3">
        <v>45.6</v>
      </c>
      <c r="N55" s="3">
        <v>47.8</v>
      </c>
      <c r="O55" s="3">
        <v>52.3</v>
      </c>
      <c r="P55" s="3" t="s">
        <v>59</v>
      </c>
      <c r="Q55" s="3" t="s">
        <v>59</v>
      </c>
      <c r="R55" s="3" t="s">
        <v>59</v>
      </c>
      <c r="S55" s="3" t="s">
        <v>59</v>
      </c>
      <c r="T55" s="3" t="s">
        <v>59</v>
      </c>
      <c r="U55" s="3" t="s">
        <v>59</v>
      </c>
      <c r="V55" s="3" t="s">
        <v>59</v>
      </c>
      <c r="W55" s="3">
        <v>36.5</v>
      </c>
      <c r="X55" s="3">
        <v>31.3</v>
      </c>
      <c r="Y55" s="3">
        <v>37.5</v>
      </c>
      <c r="Z55" s="3">
        <v>32.4</v>
      </c>
      <c r="AA55" s="3">
        <v>28.5</v>
      </c>
      <c r="AB55" s="3">
        <v>35.299999999999997</v>
      </c>
      <c r="AC55" s="3">
        <v>28</v>
      </c>
      <c r="AD55" s="3" t="s">
        <v>59</v>
      </c>
      <c r="AE55" s="3" t="s">
        <v>59</v>
      </c>
      <c r="AF55" s="3" t="s">
        <v>59</v>
      </c>
      <c r="AG55" s="3" t="s">
        <v>59</v>
      </c>
      <c r="AH55" s="3" t="s">
        <v>59</v>
      </c>
      <c r="AI55" s="3" t="s">
        <v>59</v>
      </c>
      <c r="AJ55" s="3" t="s">
        <v>59</v>
      </c>
      <c r="AK55" s="3">
        <v>30.5</v>
      </c>
      <c r="AL55" s="3">
        <v>26.8</v>
      </c>
      <c r="AM55" s="3">
        <v>29.7</v>
      </c>
      <c r="AN55" s="3">
        <v>30.5</v>
      </c>
      <c r="AO55" s="3">
        <v>25</v>
      </c>
      <c r="AP55" s="3">
        <v>28.9</v>
      </c>
      <c r="AQ55" s="3">
        <v>21</v>
      </c>
    </row>
    <row r="56" spans="1:43" x14ac:dyDescent="0.25">
      <c r="A56" s="7" t="s">
        <v>606</v>
      </c>
      <c r="B56" s="3" t="s">
        <v>59</v>
      </c>
      <c r="C56" s="3" t="s">
        <v>59</v>
      </c>
      <c r="D56" s="3" t="s">
        <v>59</v>
      </c>
      <c r="E56" s="3" t="s">
        <v>59</v>
      </c>
      <c r="F56" s="3" t="s">
        <v>59</v>
      </c>
      <c r="G56" s="3" t="s">
        <v>59</v>
      </c>
      <c r="H56" s="3" t="s">
        <v>59</v>
      </c>
      <c r="I56" s="3">
        <v>38.799999999999997</v>
      </c>
      <c r="J56" s="3">
        <v>40.299999999999997</v>
      </c>
      <c r="K56" s="3">
        <v>42.5</v>
      </c>
      <c r="L56" s="3">
        <v>44</v>
      </c>
      <c r="M56" s="3">
        <v>38.6</v>
      </c>
      <c r="N56" s="3">
        <v>30.2</v>
      </c>
      <c r="O56" s="3">
        <v>38.4</v>
      </c>
      <c r="P56" s="3" t="s">
        <v>59</v>
      </c>
      <c r="Q56" s="3" t="s">
        <v>59</v>
      </c>
      <c r="R56" s="3" t="s">
        <v>59</v>
      </c>
      <c r="S56" s="3" t="s">
        <v>59</v>
      </c>
      <c r="T56" s="3" t="s">
        <v>59</v>
      </c>
      <c r="U56" s="3" t="s">
        <v>59</v>
      </c>
      <c r="V56" s="3" t="s">
        <v>59</v>
      </c>
      <c r="W56" s="3">
        <v>28.2</v>
      </c>
      <c r="X56" s="3">
        <v>23.4</v>
      </c>
      <c r="Y56" s="3">
        <v>26.4</v>
      </c>
      <c r="Z56" s="3">
        <v>29.2</v>
      </c>
      <c r="AA56" s="3">
        <v>29.3</v>
      </c>
      <c r="AB56" s="3">
        <v>30.1</v>
      </c>
      <c r="AC56" s="3">
        <v>20.2</v>
      </c>
      <c r="AD56" s="3" t="s">
        <v>59</v>
      </c>
      <c r="AE56" s="3" t="s">
        <v>59</v>
      </c>
      <c r="AF56" s="3" t="s">
        <v>59</v>
      </c>
      <c r="AG56" s="3" t="s">
        <v>59</v>
      </c>
      <c r="AH56" s="3" t="s">
        <v>59</v>
      </c>
      <c r="AI56" s="3" t="s">
        <v>59</v>
      </c>
      <c r="AJ56" s="3" t="s">
        <v>59</v>
      </c>
      <c r="AK56" s="3">
        <v>23.1</v>
      </c>
      <c r="AL56" s="3">
        <v>23.8</v>
      </c>
      <c r="AM56" s="3">
        <v>25.3</v>
      </c>
      <c r="AN56" s="3">
        <v>29</v>
      </c>
      <c r="AO56" s="3">
        <v>25.7</v>
      </c>
      <c r="AP56" s="3">
        <v>24.4</v>
      </c>
      <c r="AQ56" s="3">
        <v>17.3</v>
      </c>
    </row>
    <row r="57" spans="1:43" x14ac:dyDescent="0.25">
      <c r="A57" s="7" t="s">
        <v>607</v>
      </c>
      <c r="B57" s="3" t="s">
        <v>59</v>
      </c>
      <c r="C57" s="3" t="s">
        <v>59</v>
      </c>
      <c r="D57" s="3" t="s">
        <v>59</v>
      </c>
      <c r="E57" s="3" t="s">
        <v>59</v>
      </c>
      <c r="F57" s="3" t="s">
        <v>59</v>
      </c>
      <c r="G57" s="3" t="s">
        <v>59</v>
      </c>
      <c r="H57" s="3" t="s">
        <v>59</v>
      </c>
      <c r="I57" s="3">
        <v>56.7</v>
      </c>
      <c r="J57" s="3">
        <v>47.2</v>
      </c>
      <c r="K57" s="3">
        <v>50.2</v>
      </c>
      <c r="L57" s="3">
        <v>52.1</v>
      </c>
      <c r="M57" s="3">
        <v>46.5</v>
      </c>
      <c r="N57" s="3">
        <v>42.2</v>
      </c>
      <c r="O57" s="3">
        <v>51.4</v>
      </c>
      <c r="P57" s="3" t="s">
        <v>59</v>
      </c>
      <c r="Q57" s="3" t="s">
        <v>59</v>
      </c>
      <c r="R57" s="3" t="s">
        <v>59</v>
      </c>
      <c r="S57" s="3" t="s">
        <v>59</v>
      </c>
      <c r="T57" s="3" t="s">
        <v>59</v>
      </c>
      <c r="U57" s="3" t="s">
        <v>59</v>
      </c>
      <c r="V57" s="3" t="s">
        <v>59</v>
      </c>
      <c r="W57" s="3">
        <v>38.700000000000003</v>
      </c>
      <c r="X57" s="3">
        <v>42.9</v>
      </c>
      <c r="Y57" s="3">
        <v>39.1</v>
      </c>
      <c r="Z57" s="3">
        <v>41.3</v>
      </c>
      <c r="AA57" s="3">
        <v>38.1</v>
      </c>
      <c r="AB57" s="3">
        <v>39.1</v>
      </c>
      <c r="AC57" s="3">
        <v>34.1</v>
      </c>
      <c r="AD57" s="3" t="s">
        <v>59</v>
      </c>
      <c r="AE57" s="3" t="s">
        <v>59</v>
      </c>
      <c r="AF57" s="3" t="s">
        <v>59</v>
      </c>
      <c r="AG57" s="3" t="s">
        <v>59</v>
      </c>
      <c r="AH57" s="3" t="s">
        <v>59</v>
      </c>
      <c r="AI57" s="3" t="s">
        <v>59</v>
      </c>
      <c r="AJ57" s="3" t="s">
        <v>59</v>
      </c>
      <c r="AK57" s="3">
        <v>38.5</v>
      </c>
      <c r="AL57" s="3">
        <v>37.700000000000003</v>
      </c>
      <c r="AM57" s="3">
        <v>33.4</v>
      </c>
      <c r="AN57" s="3">
        <v>37.6</v>
      </c>
      <c r="AO57" s="3">
        <v>35.700000000000003</v>
      </c>
      <c r="AP57" s="3">
        <v>28.9</v>
      </c>
      <c r="AQ57" s="3">
        <v>22.9</v>
      </c>
    </row>
    <row r="58" spans="1:43" ht="18" x14ac:dyDescent="0.25">
      <c r="A58" s="7" t="s">
        <v>608</v>
      </c>
      <c r="B58" s="3" t="s">
        <v>59</v>
      </c>
      <c r="C58" s="3" t="s">
        <v>59</v>
      </c>
      <c r="D58" s="3" t="s">
        <v>59</v>
      </c>
      <c r="E58" s="3" t="s">
        <v>59</v>
      </c>
      <c r="F58" s="3" t="s">
        <v>59</v>
      </c>
      <c r="G58" s="3" t="s">
        <v>59</v>
      </c>
      <c r="H58" s="3" t="s">
        <v>59</v>
      </c>
      <c r="I58" s="3">
        <v>45.2</v>
      </c>
      <c r="J58" s="3">
        <v>40.5</v>
      </c>
      <c r="K58" s="3">
        <v>38.799999999999997</v>
      </c>
      <c r="L58" s="3">
        <v>42.4</v>
      </c>
      <c r="M58" s="3">
        <v>38.4</v>
      </c>
      <c r="N58" s="3">
        <v>30.4</v>
      </c>
      <c r="O58" s="3">
        <v>41.9</v>
      </c>
      <c r="P58" s="3" t="s">
        <v>59</v>
      </c>
      <c r="Q58" s="3" t="s">
        <v>59</v>
      </c>
      <c r="R58" s="3" t="s">
        <v>59</v>
      </c>
      <c r="S58" s="3" t="s">
        <v>59</v>
      </c>
      <c r="T58" s="3" t="s">
        <v>59</v>
      </c>
      <c r="U58" s="3" t="s">
        <v>59</v>
      </c>
      <c r="V58" s="3" t="s">
        <v>59</v>
      </c>
      <c r="W58" s="3">
        <v>27.3</v>
      </c>
      <c r="X58" s="3">
        <v>22.4</v>
      </c>
      <c r="Y58" s="3">
        <v>30.9</v>
      </c>
      <c r="Z58" s="3">
        <v>28.5</v>
      </c>
      <c r="AA58" s="3">
        <v>25.6</v>
      </c>
      <c r="AB58" s="3">
        <v>29.4</v>
      </c>
      <c r="AC58" s="3">
        <v>19.399999999999999</v>
      </c>
      <c r="AD58" s="3" t="s">
        <v>59</v>
      </c>
      <c r="AE58" s="3" t="s">
        <v>59</v>
      </c>
      <c r="AF58" s="3" t="s">
        <v>59</v>
      </c>
      <c r="AG58" s="3" t="s">
        <v>59</v>
      </c>
      <c r="AH58" s="3" t="s">
        <v>59</v>
      </c>
      <c r="AI58" s="3" t="s">
        <v>59</v>
      </c>
      <c r="AJ58" s="3" t="s">
        <v>59</v>
      </c>
      <c r="AK58" s="3">
        <v>22.7</v>
      </c>
      <c r="AL58" s="3">
        <v>16.100000000000001</v>
      </c>
      <c r="AM58" s="3">
        <v>23.4</v>
      </c>
      <c r="AN58" s="3">
        <v>24.1</v>
      </c>
      <c r="AO58" s="3">
        <v>23.6</v>
      </c>
      <c r="AP58" s="3">
        <v>19.100000000000001</v>
      </c>
      <c r="AQ58" s="3">
        <v>13.1</v>
      </c>
    </row>
    <row r="59" spans="1:43" x14ac:dyDescent="0.25">
      <c r="A59" s="7" t="s">
        <v>609</v>
      </c>
      <c r="B59" s="3" t="s">
        <v>59</v>
      </c>
      <c r="C59" s="3" t="s">
        <v>59</v>
      </c>
      <c r="D59" s="3" t="s">
        <v>59</v>
      </c>
      <c r="E59" s="3" t="s">
        <v>59</v>
      </c>
      <c r="F59" s="3" t="s">
        <v>59</v>
      </c>
      <c r="G59" s="3" t="s">
        <v>59</v>
      </c>
      <c r="H59" s="3" t="s">
        <v>59</v>
      </c>
      <c r="I59" s="3">
        <v>60.5</v>
      </c>
      <c r="J59" s="3">
        <v>62.3</v>
      </c>
      <c r="K59" s="3">
        <v>60.2</v>
      </c>
      <c r="L59" s="3">
        <v>59.8</v>
      </c>
      <c r="M59" s="3">
        <v>52.6</v>
      </c>
      <c r="N59" s="3">
        <v>54.3</v>
      </c>
      <c r="O59" s="3">
        <v>57.6</v>
      </c>
      <c r="P59" s="3" t="s">
        <v>59</v>
      </c>
      <c r="Q59" s="3" t="s">
        <v>59</v>
      </c>
      <c r="R59" s="3" t="s">
        <v>59</v>
      </c>
      <c r="S59" s="3" t="s">
        <v>59</v>
      </c>
      <c r="T59" s="3" t="s">
        <v>59</v>
      </c>
      <c r="U59" s="3" t="s">
        <v>59</v>
      </c>
      <c r="V59" s="3" t="s">
        <v>59</v>
      </c>
      <c r="W59" s="3">
        <v>43.1</v>
      </c>
      <c r="X59" s="3">
        <v>41.8</v>
      </c>
      <c r="Y59" s="3">
        <v>43.3</v>
      </c>
      <c r="Z59" s="3">
        <v>46.3</v>
      </c>
      <c r="AA59" s="3">
        <v>42.9</v>
      </c>
      <c r="AB59" s="3">
        <v>40.799999999999997</v>
      </c>
      <c r="AC59" s="3">
        <v>39.299999999999997</v>
      </c>
      <c r="AD59" s="3" t="s">
        <v>59</v>
      </c>
      <c r="AE59" s="3" t="s">
        <v>59</v>
      </c>
      <c r="AF59" s="3" t="s">
        <v>59</v>
      </c>
      <c r="AG59" s="3" t="s">
        <v>59</v>
      </c>
      <c r="AH59" s="3" t="s">
        <v>59</v>
      </c>
      <c r="AI59" s="3" t="s">
        <v>59</v>
      </c>
      <c r="AJ59" s="3" t="s">
        <v>59</v>
      </c>
      <c r="AK59" s="3">
        <v>39.299999999999997</v>
      </c>
      <c r="AL59" s="3">
        <v>38.299999999999997</v>
      </c>
      <c r="AM59" s="3">
        <v>37.700000000000003</v>
      </c>
      <c r="AN59" s="3">
        <v>41.1</v>
      </c>
      <c r="AO59" s="3">
        <v>38.6</v>
      </c>
      <c r="AP59" s="3">
        <v>35.5</v>
      </c>
      <c r="AQ59" s="3">
        <v>26.1</v>
      </c>
    </row>
    <row r="60" spans="1:43" x14ac:dyDescent="0.25">
      <c r="A60" s="7" t="s">
        <v>610</v>
      </c>
      <c r="B60" s="3" t="s">
        <v>59</v>
      </c>
      <c r="C60" s="3" t="s">
        <v>59</v>
      </c>
      <c r="D60" s="3" t="s">
        <v>59</v>
      </c>
      <c r="E60" s="3" t="s">
        <v>59</v>
      </c>
      <c r="F60" s="3" t="s">
        <v>59</v>
      </c>
      <c r="G60" s="3" t="s">
        <v>59</v>
      </c>
      <c r="H60" s="3" t="s">
        <v>59</v>
      </c>
      <c r="I60" s="3">
        <v>54.8</v>
      </c>
      <c r="J60" s="3">
        <v>53.7</v>
      </c>
      <c r="K60" s="3">
        <v>55.4</v>
      </c>
      <c r="L60" s="3">
        <v>53.8</v>
      </c>
      <c r="M60" s="3">
        <v>51.1</v>
      </c>
      <c r="N60" s="3">
        <v>52.8</v>
      </c>
      <c r="O60" s="3">
        <v>57.9</v>
      </c>
      <c r="P60" s="3" t="s">
        <v>59</v>
      </c>
      <c r="Q60" s="3" t="s">
        <v>59</v>
      </c>
      <c r="R60" s="3" t="s">
        <v>59</v>
      </c>
      <c r="S60" s="3" t="s">
        <v>59</v>
      </c>
      <c r="T60" s="3" t="s">
        <v>59</v>
      </c>
      <c r="U60" s="3" t="s">
        <v>59</v>
      </c>
      <c r="V60" s="3" t="s">
        <v>59</v>
      </c>
      <c r="W60" s="3">
        <v>40</v>
      </c>
      <c r="X60" s="3">
        <v>38.799999999999997</v>
      </c>
      <c r="Y60" s="3">
        <v>40.6</v>
      </c>
      <c r="Z60" s="3">
        <v>41.5</v>
      </c>
      <c r="AA60" s="3">
        <v>41.3</v>
      </c>
      <c r="AB60" s="3">
        <v>41.2</v>
      </c>
      <c r="AC60" s="3">
        <v>32.6</v>
      </c>
      <c r="AD60" s="3" t="s">
        <v>59</v>
      </c>
      <c r="AE60" s="3" t="s">
        <v>59</v>
      </c>
      <c r="AF60" s="3" t="s">
        <v>59</v>
      </c>
      <c r="AG60" s="3" t="s">
        <v>59</v>
      </c>
      <c r="AH60" s="3" t="s">
        <v>59</v>
      </c>
      <c r="AI60" s="3" t="s">
        <v>59</v>
      </c>
      <c r="AJ60" s="3" t="s">
        <v>59</v>
      </c>
      <c r="AK60" s="3">
        <v>37.799999999999997</v>
      </c>
      <c r="AL60" s="3">
        <v>32.799999999999997</v>
      </c>
      <c r="AM60" s="3">
        <v>35.5</v>
      </c>
      <c r="AN60" s="3">
        <v>36.1</v>
      </c>
      <c r="AO60" s="3">
        <v>35</v>
      </c>
      <c r="AP60" s="3">
        <v>32.4</v>
      </c>
      <c r="AQ60" s="3">
        <v>23.3</v>
      </c>
    </row>
    <row r="61" spans="1:43" ht="18" x14ac:dyDescent="0.25">
      <c r="A61" s="7" t="s">
        <v>611</v>
      </c>
      <c r="B61" s="3" t="s">
        <v>59</v>
      </c>
      <c r="C61" s="3" t="s">
        <v>59</v>
      </c>
      <c r="D61" s="3" t="s">
        <v>59</v>
      </c>
      <c r="E61" s="3" t="s">
        <v>59</v>
      </c>
      <c r="F61" s="3" t="s">
        <v>59</v>
      </c>
      <c r="G61" s="3" t="s">
        <v>59</v>
      </c>
      <c r="H61" s="3" t="s">
        <v>59</v>
      </c>
      <c r="I61" s="3">
        <v>53.7</v>
      </c>
      <c r="J61" s="3">
        <v>52.2</v>
      </c>
      <c r="K61" s="3">
        <v>53.1</v>
      </c>
      <c r="L61" s="3">
        <v>57</v>
      </c>
      <c r="M61" s="3">
        <v>50</v>
      </c>
      <c r="N61" s="3">
        <v>45.4</v>
      </c>
      <c r="O61" s="3">
        <v>52</v>
      </c>
      <c r="P61" s="3" t="s">
        <v>59</v>
      </c>
      <c r="Q61" s="3" t="s">
        <v>59</v>
      </c>
      <c r="R61" s="3" t="s">
        <v>59</v>
      </c>
      <c r="S61" s="3" t="s">
        <v>59</v>
      </c>
      <c r="T61" s="3" t="s">
        <v>59</v>
      </c>
      <c r="U61" s="3" t="s">
        <v>59</v>
      </c>
      <c r="V61" s="3" t="s">
        <v>59</v>
      </c>
      <c r="W61" s="3">
        <v>38.1</v>
      </c>
      <c r="X61" s="3">
        <v>40.5</v>
      </c>
      <c r="Y61" s="3">
        <v>40.5</v>
      </c>
      <c r="Z61" s="3">
        <v>38.1</v>
      </c>
      <c r="AA61" s="3">
        <v>38.299999999999997</v>
      </c>
      <c r="AB61" s="3">
        <v>38.700000000000003</v>
      </c>
      <c r="AC61" s="3">
        <v>31.7</v>
      </c>
      <c r="AD61" s="3" t="s">
        <v>59</v>
      </c>
      <c r="AE61" s="3" t="s">
        <v>59</v>
      </c>
      <c r="AF61" s="3" t="s">
        <v>59</v>
      </c>
      <c r="AG61" s="3" t="s">
        <v>59</v>
      </c>
      <c r="AH61" s="3" t="s">
        <v>59</v>
      </c>
      <c r="AI61" s="3" t="s">
        <v>59</v>
      </c>
      <c r="AJ61" s="3" t="s">
        <v>59</v>
      </c>
      <c r="AK61" s="3">
        <v>32.6</v>
      </c>
      <c r="AL61" s="3">
        <v>31.9</v>
      </c>
      <c r="AM61" s="3">
        <v>32.700000000000003</v>
      </c>
      <c r="AN61" s="3">
        <v>34.700000000000003</v>
      </c>
      <c r="AO61" s="3">
        <v>34.299999999999997</v>
      </c>
      <c r="AP61" s="3">
        <v>27.3</v>
      </c>
      <c r="AQ61" s="3">
        <v>22.4</v>
      </c>
    </row>
    <row r="62" spans="1:43" x14ac:dyDescent="0.25">
      <c r="A62" s="279" t="s">
        <v>612</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row>
    <row r="63" spans="1:43" x14ac:dyDescent="0.25">
      <c r="A63" s="279" t="s">
        <v>613</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row>
    <row r="64" spans="1:43" x14ac:dyDescent="0.25">
      <c r="A64" s="279" t="s">
        <v>614</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row>
    <row r="65" spans="1:1" x14ac:dyDescent="0.25">
      <c r="A65" s="279" t="s">
        <v>615</v>
      </c>
    </row>
    <row r="66" spans="1:1" x14ac:dyDescent="0.25">
      <c r="A66" s="279" t="s">
        <v>616</v>
      </c>
    </row>
    <row r="67" spans="1:1" x14ac:dyDescent="0.25">
      <c r="A67" s="279" t="s">
        <v>617</v>
      </c>
    </row>
    <row r="68" spans="1:1" x14ac:dyDescent="0.25">
      <c r="A68" s="279" t="s">
        <v>618</v>
      </c>
    </row>
    <row r="69" spans="1:1" x14ac:dyDescent="0.25">
      <c r="A69" s="279" t="s">
        <v>619</v>
      </c>
    </row>
    <row r="70" spans="1:1" x14ac:dyDescent="0.25">
      <c r="A70" s="279" t="s">
        <v>620</v>
      </c>
    </row>
  </sheetData>
  <mergeCells count="4">
    <mergeCell ref="B9:O9"/>
    <mergeCell ref="P9:AC9"/>
    <mergeCell ref="AD9:AQ9"/>
    <mergeCell ref="A9:A10"/>
  </mergeCells>
  <hyperlinks>
    <hyperlink ref="B4"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pageSetUpPr fitToPage="1"/>
  </sheetPr>
  <dimension ref="A1:F10"/>
  <sheetViews>
    <sheetView workbookViewId="0">
      <selection activeCell="E16" sqref="E16"/>
    </sheetView>
  </sheetViews>
  <sheetFormatPr baseColWidth="10" defaultColWidth="10" defaultRowHeight="12.75" x14ac:dyDescent="0.2"/>
  <cols>
    <col min="1" max="1" width="15" style="446" bestFit="1" customWidth="1"/>
    <col min="2" max="16384" width="10" style="446"/>
  </cols>
  <sheetData>
    <row r="1" spans="1:6" ht="18.75" x14ac:dyDescent="0.25">
      <c r="A1" s="445" t="s">
        <v>789</v>
      </c>
      <c r="B1" s="243"/>
      <c r="C1" s="243"/>
      <c r="D1" s="243"/>
      <c r="E1" s="243"/>
    </row>
    <row r="2" spans="1:6" ht="15.75" x14ac:dyDescent="0.25">
      <c r="A2" s="295" t="s">
        <v>785</v>
      </c>
      <c r="B2" s="243"/>
      <c r="C2" s="243"/>
      <c r="D2" s="243"/>
      <c r="E2" s="243"/>
    </row>
    <row r="3" spans="1:6" ht="22.5" x14ac:dyDescent="0.2">
      <c r="A3" s="437" t="s">
        <v>22</v>
      </c>
      <c r="B3" s="437" t="s">
        <v>251</v>
      </c>
      <c r="C3" s="437" t="s">
        <v>786</v>
      </c>
      <c r="D3" s="437" t="s">
        <v>65</v>
      </c>
      <c r="E3" s="437" t="s">
        <v>66</v>
      </c>
    </row>
    <row r="4" spans="1:6" x14ac:dyDescent="0.2">
      <c r="A4" s="447">
        <v>2007</v>
      </c>
      <c r="B4" s="448">
        <v>2.42</v>
      </c>
      <c r="C4" s="448">
        <v>1.03</v>
      </c>
      <c r="D4" s="448">
        <v>5.5</v>
      </c>
      <c r="E4" s="448">
        <v>3.19</v>
      </c>
      <c r="F4" s="449"/>
    </row>
    <row r="5" spans="1:6" x14ac:dyDescent="0.2">
      <c r="A5" s="447">
        <v>2008</v>
      </c>
      <c r="B5" s="448">
        <v>2.5099999999999998</v>
      </c>
      <c r="C5" s="448">
        <v>1.22</v>
      </c>
      <c r="D5" s="448">
        <v>6.74</v>
      </c>
      <c r="E5" s="448">
        <v>3.18</v>
      </c>
      <c r="F5" s="449"/>
    </row>
    <row r="6" spans="1:6" x14ac:dyDescent="0.2">
      <c r="A6" s="447">
        <v>2009</v>
      </c>
      <c r="B6" s="448">
        <v>3.03</v>
      </c>
      <c r="C6" s="448">
        <v>1.9</v>
      </c>
      <c r="D6" s="448">
        <v>8.49</v>
      </c>
      <c r="E6" s="448">
        <v>4.25</v>
      </c>
      <c r="F6" s="450"/>
    </row>
    <row r="7" spans="1:6" x14ac:dyDescent="0.2">
      <c r="A7" s="447">
        <v>2010</v>
      </c>
      <c r="B7" s="448">
        <v>2.5</v>
      </c>
      <c r="C7" s="448">
        <v>1.95</v>
      </c>
      <c r="D7" s="448">
        <v>5.96</v>
      </c>
      <c r="E7" s="448">
        <v>4.3099999999999996</v>
      </c>
      <c r="F7" s="450"/>
    </row>
    <row r="8" spans="1:6" x14ac:dyDescent="0.2">
      <c r="A8" s="447">
        <v>2011</v>
      </c>
      <c r="B8" s="448">
        <v>2.39</v>
      </c>
      <c r="C8" s="448">
        <v>2.17</v>
      </c>
      <c r="D8" s="448">
        <v>4.46</v>
      </c>
      <c r="E8" s="448">
        <v>3.72</v>
      </c>
      <c r="F8" s="450"/>
    </row>
    <row r="9" spans="1:6" x14ac:dyDescent="0.2">
      <c r="A9" s="437">
        <v>2012</v>
      </c>
      <c r="B9" s="441">
        <v>2.29</v>
      </c>
      <c r="C9" s="441">
        <v>2.21</v>
      </c>
      <c r="D9" s="441">
        <v>4.46</v>
      </c>
      <c r="E9" s="441">
        <v>3.45</v>
      </c>
      <c r="F9" s="450"/>
    </row>
    <row r="10" spans="1:6" ht="15.75" x14ac:dyDescent="0.25">
      <c r="A10" s="451" t="s">
        <v>787</v>
      </c>
      <c r="B10" s="243"/>
      <c r="C10" s="243"/>
      <c r="D10" s="243"/>
      <c r="E10" s="243"/>
    </row>
  </sheetData>
  <sheetProtection password="DD17" sheet="1" objects="1" scenarios="1" selectLockedCells="1"/>
  <pageMargins left="0.75" right="0.75" top="1" bottom="1" header="0" footer="0"/>
  <pageSetup orientation="landscape"/>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V130"/>
  <sheetViews>
    <sheetView topLeftCell="K108" zoomScale="125" zoomScaleNormal="125" zoomScalePageLayoutView="125" workbookViewId="0">
      <selection activeCell="V104" sqref="V104"/>
    </sheetView>
  </sheetViews>
  <sheetFormatPr baseColWidth="10" defaultColWidth="10.875" defaultRowHeight="15.75" x14ac:dyDescent="0.25"/>
  <cols>
    <col min="1" max="3" width="10.875" style="243"/>
    <col min="4" max="4" width="19.125" style="243" customWidth="1"/>
    <col min="5" max="10" width="10.875" style="243"/>
    <col min="11" max="11" width="23" style="243" customWidth="1"/>
    <col min="12" max="14" width="10.875" style="243"/>
    <col min="15" max="15" width="20.125" style="243" customWidth="1"/>
    <col min="16" max="19" width="10.875" style="243"/>
    <col min="20" max="20" width="13.125" style="243" customWidth="1"/>
    <col min="21" max="21" width="10.875" style="243"/>
    <col min="22" max="22" width="14.875" style="243" customWidth="1"/>
    <col min="23" max="16384" width="10.875" style="243"/>
  </cols>
  <sheetData>
    <row r="1" spans="1:22" ht="18.75" x14ac:dyDescent="0.3">
      <c r="A1" s="242"/>
    </row>
    <row r="2" spans="1:22" ht="59.25" customHeight="1" x14ac:dyDescent="0.25">
      <c r="A2" s="699" t="s">
        <v>1237</v>
      </c>
      <c r="B2" s="699"/>
      <c r="C2" s="699"/>
      <c r="D2" s="699"/>
      <c r="E2" s="699"/>
      <c r="F2" s="699"/>
      <c r="G2" s="699"/>
      <c r="H2" s="699"/>
      <c r="I2" s="699"/>
      <c r="J2" s="699"/>
      <c r="L2" s="699" t="s">
        <v>1238</v>
      </c>
      <c r="M2" s="699"/>
      <c r="N2" s="699"/>
      <c r="O2" s="699"/>
      <c r="P2" s="699"/>
      <c r="Q2" s="699"/>
      <c r="R2" s="699"/>
      <c r="S2" s="699"/>
      <c r="T2" s="699"/>
      <c r="U2" s="699"/>
    </row>
    <row r="3" spans="1:22" ht="85.5" customHeight="1" x14ac:dyDescent="0.25">
      <c r="A3" s="452" t="s">
        <v>311</v>
      </c>
      <c r="B3" s="452" t="s">
        <v>624</v>
      </c>
      <c r="C3" s="452" t="s">
        <v>643</v>
      </c>
      <c r="D3" s="452" t="s">
        <v>641</v>
      </c>
      <c r="E3" s="452" t="s">
        <v>634</v>
      </c>
      <c r="F3" s="452" t="s">
        <v>640</v>
      </c>
      <c r="G3" s="452" t="s">
        <v>638</v>
      </c>
      <c r="H3" s="452" t="s">
        <v>625</v>
      </c>
      <c r="I3" s="452" t="s">
        <v>628</v>
      </c>
      <c r="J3" s="452" t="s">
        <v>629</v>
      </c>
      <c r="L3" s="453" t="s">
        <v>311</v>
      </c>
      <c r="M3" s="524" t="s">
        <v>624</v>
      </c>
      <c r="N3" s="524" t="s">
        <v>643</v>
      </c>
      <c r="O3" s="524" t="s">
        <v>641</v>
      </c>
      <c r="P3" s="524" t="s">
        <v>634</v>
      </c>
      <c r="Q3" s="524" t="s">
        <v>640</v>
      </c>
      <c r="R3" s="524" t="s">
        <v>638</v>
      </c>
      <c r="S3" s="524" t="s">
        <v>625</v>
      </c>
      <c r="T3" s="524" t="s">
        <v>628</v>
      </c>
      <c r="U3" s="524" t="s">
        <v>629</v>
      </c>
      <c r="V3" s="524" t="s">
        <v>648</v>
      </c>
    </row>
    <row r="4" spans="1:22" ht="20.25" customHeight="1" x14ac:dyDescent="0.25">
      <c r="A4" s="452">
        <v>1993</v>
      </c>
      <c r="B4" s="454">
        <f>AVERAGE(B5:B8)</f>
        <v>268024366.44148874</v>
      </c>
      <c r="C4" s="454">
        <f t="shared" ref="C4:J4" si="0">AVERAGE(C5:C8)</f>
        <v>38553410.457909405</v>
      </c>
      <c r="D4" s="454">
        <f t="shared" si="0"/>
        <v>12391377.597899452</v>
      </c>
      <c r="E4" s="454">
        <f t="shared" si="0"/>
        <v>5654381.0529561555</v>
      </c>
      <c r="F4" s="454">
        <f t="shared" si="0"/>
        <v>8571395.703386642</v>
      </c>
      <c r="G4" s="454">
        <f t="shared" si="0"/>
        <v>12468496.444857201</v>
      </c>
      <c r="H4" s="454">
        <f t="shared" si="0"/>
        <v>61318602.232104398</v>
      </c>
      <c r="I4" s="454">
        <f t="shared" si="0"/>
        <v>1576862.4519817624</v>
      </c>
      <c r="J4" s="454">
        <f t="shared" si="0"/>
        <v>12735364.966785299</v>
      </c>
      <c r="L4" s="453">
        <v>1993</v>
      </c>
      <c r="M4" s="455">
        <f>B4/B4*100</f>
        <v>100</v>
      </c>
      <c r="N4" s="455">
        <f>C4/B4*100</f>
        <v>14.384293103562223</v>
      </c>
      <c r="O4" s="455">
        <f>D4/B4*100</f>
        <v>4.6232280155784125</v>
      </c>
      <c r="P4" s="455">
        <f>E4/B4*100</f>
        <v>2.1096518678612526</v>
      </c>
      <c r="Q4" s="455">
        <f>F4/B4*100</f>
        <v>3.1979912189281592</v>
      </c>
      <c r="R4" s="455">
        <f>G4/B4*100</f>
        <v>4.6520010887066663</v>
      </c>
      <c r="S4" s="455">
        <f>H4/B4*100</f>
        <v>22.877995402515243</v>
      </c>
      <c r="T4" s="455">
        <f>I4/B4*100</f>
        <v>0.58832802140994911</v>
      </c>
      <c r="U4" s="455">
        <f>J4/B4*100</f>
        <v>4.751569842649177</v>
      </c>
      <c r="V4" s="456">
        <f>T4+U4</f>
        <v>5.3398978640591261</v>
      </c>
    </row>
    <row r="5" spans="1:22" x14ac:dyDescent="0.25">
      <c r="A5" s="457" t="s">
        <v>312</v>
      </c>
      <c r="B5" s="458">
        <v>266169497.65696201</v>
      </c>
      <c r="C5" s="458">
        <v>41100281.344475403</v>
      </c>
      <c r="D5" s="458">
        <v>11050998.049222801</v>
      </c>
      <c r="E5" s="458">
        <v>5567252.0946056703</v>
      </c>
      <c r="F5" s="458">
        <v>6837002.64736412</v>
      </c>
      <c r="G5" s="458">
        <v>12093664.4985552</v>
      </c>
      <c r="H5" s="458">
        <v>62674788.175308399</v>
      </c>
      <c r="I5" s="458">
        <v>1265211.62139217</v>
      </c>
      <c r="J5" s="458">
        <v>11913635.3042996</v>
      </c>
      <c r="L5" s="457" t="s">
        <v>312</v>
      </c>
      <c r="M5" s="455">
        <f t="shared" ref="M5:M68" si="1">B5/B5*100</f>
        <v>100</v>
      </c>
      <c r="N5" s="455">
        <f t="shared" ref="N5:N68" si="2">C5/B5*100</f>
        <v>15.441394189143812</v>
      </c>
      <c r="O5" s="455">
        <f t="shared" ref="O5:O68" si="3">D5/B5*100</f>
        <v>4.1518649381324959</v>
      </c>
      <c r="P5" s="455">
        <f t="shared" ref="P5:P68" si="4">E5/B5*100</f>
        <v>2.0916191162447615</v>
      </c>
      <c r="Q5" s="455">
        <f t="shared" ref="Q5:Q68" si="5">F5/B5*100</f>
        <v>2.5686649700844448</v>
      </c>
      <c r="R5" s="455">
        <f t="shared" ref="R5:R68" si="6">G5/B5*100</f>
        <v>4.5435951921664062</v>
      </c>
      <c r="S5" s="455">
        <f t="shared" ref="S5:S68" si="7">H5/B5*100</f>
        <v>23.546946110287728</v>
      </c>
      <c r="T5" s="455">
        <f t="shared" ref="T5:T68" si="8">I5/B5*100</f>
        <v>0.47534057528363699</v>
      </c>
      <c r="U5" s="455">
        <f t="shared" ref="U5:U68" si="9">J5/B5*100</f>
        <v>4.4759581429025488</v>
      </c>
      <c r="V5" s="456">
        <f t="shared" ref="V5:V68" si="10">T5+U5</f>
        <v>4.9512987181861856</v>
      </c>
    </row>
    <row r="6" spans="1:22" x14ac:dyDescent="0.25">
      <c r="A6" s="457" t="s">
        <v>313</v>
      </c>
      <c r="B6" s="458">
        <v>264791233.50966901</v>
      </c>
      <c r="C6" s="458">
        <v>39501794.309165098</v>
      </c>
      <c r="D6" s="458">
        <v>11474819.968225</v>
      </c>
      <c r="E6" s="458">
        <v>5338925.8053563703</v>
      </c>
      <c r="F6" s="458">
        <v>6790067.9754599202</v>
      </c>
      <c r="G6" s="458">
        <v>12227869.3161442</v>
      </c>
      <c r="H6" s="458">
        <v>60947456.683791101</v>
      </c>
      <c r="I6" s="458">
        <v>1268530.1951737099</v>
      </c>
      <c r="J6" s="458">
        <v>12611477.4248532</v>
      </c>
      <c r="L6" s="457" t="s">
        <v>313</v>
      </c>
      <c r="M6" s="455">
        <f t="shared" si="1"/>
        <v>100</v>
      </c>
      <c r="N6" s="455">
        <f t="shared" si="2"/>
        <v>14.918089917702154</v>
      </c>
      <c r="O6" s="455">
        <f t="shared" si="3"/>
        <v>4.3335346930229814</v>
      </c>
      <c r="P6" s="455">
        <f t="shared" si="4"/>
        <v>2.0162774026132615</v>
      </c>
      <c r="Q6" s="455">
        <f t="shared" si="5"/>
        <v>2.5643099605153572</v>
      </c>
      <c r="R6" s="455">
        <f t="shared" si="6"/>
        <v>4.6179283030144926</v>
      </c>
      <c r="S6" s="455">
        <f t="shared" si="7"/>
        <v>23.017173142767799</v>
      </c>
      <c r="T6" s="455">
        <f t="shared" si="8"/>
        <v>0.47906804857547858</v>
      </c>
      <c r="U6" s="455">
        <f t="shared" si="9"/>
        <v>4.7628002096952669</v>
      </c>
      <c r="V6" s="456">
        <f t="shared" si="10"/>
        <v>5.2418682582707454</v>
      </c>
    </row>
    <row r="7" spans="1:22" x14ac:dyDescent="0.25">
      <c r="A7" s="457" t="s">
        <v>314</v>
      </c>
      <c r="B7" s="458">
        <v>262902657.07856899</v>
      </c>
      <c r="C7" s="458">
        <v>34778970.925594501</v>
      </c>
      <c r="D7" s="458">
        <v>13354342.070279401</v>
      </c>
      <c r="E7" s="458">
        <v>5567798.3586699003</v>
      </c>
      <c r="F7" s="458">
        <v>9867725.3178823292</v>
      </c>
      <c r="G7" s="458">
        <v>12287187.968137</v>
      </c>
      <c r="H7" s="458">
        <v>58711088.482652798</v>
      </c>
      <c r="I7" s="458">
        <v>1587033.4274550299</v>
      </c>
      <c r="J7" s="458">
        <v>12954566.7988887</v>
      </c>
      <c r="L7" s="457" t="s">
        <v>314</v>
      </c>
      <c r="M7" s="455">
        <f t="shared" si="1"/>
        <v>100</v>
      </c>
      <c r="N7" s="455">
        <f t="shared" si="2"/>
        <v>13.228839644325365</v>
      </c>
      <c r="O7" s="455">
        <f t="shared" si="3"/>
        <v>5.0795766838858638</v>
      </c>
      <c r="P7" s="455">
        <f t="shared" si="4"/>
        <v>2.1178174540114871</v>
      </c>
      <c r="Q7" s="455">
        <f t="shared" si="5"/>
        <v>3.7533760318494385</v>
      </c>
      <c r="R7" s="455">
        <f t="shared" si="6"/>
        <v>4.673664429517328</v>
      </c>
      <c r="S7" s="455">
        <f t="shared" si="7"/>
        <v>22.331873376657001</v>
      </c>
      <c r="T7" s="455">
        <f t="shared" si="8"/>
        <v>0.60365819238591478</v>
      </c>
      <c r="U7" s="455">
        <f t="shared" si="9"/>
        <v>4.9275145952660342</v>
      </c>
      <c r="V7" s="456">
        <f t="shared" si="10"/>
        <v>5.5311727876519488</v>
      </c>
    </row>
    <row r="8" spans="1:22" x14ac:dyDescent="0.25">
      <c r="A8" s="457" t="s">
        <v>315</v>
      </c>
      <c r="B8" s="458">
        <v>278234077.52075499</v>
      </c>
      <c r="C8" s="458">
        <v>38832595.252402604</v>
      </c>
      <c r="D8" s="458">
        <v>13685350.3038706</v>
      </c>
      <c r="E8" s="458">
        <v>6143547.9531926801</v>
      </c>
      <c r="F8" s="458">
        <v>10790786.8728402</v>
      </c>
      <c r="G8" s="458">
        <v>13265263.996592401</v>
      </c>
      <c r="H8" s="458">
        <v>62941075.586665303</v>
      </c>
      <c r="I8" s="458">
        <v>2186674.5639061402</v>
      </c>
      <c r="J8" s="458">
        <v>13461780.3390997</v>
      </c>
      <c r="L8" s="457" t="s">
        <v>315</v>
      </c>
      <c r="M8" s="455">
        <f t="shared" si="1"/>
        <v>100</v>
      </c>
      <c r="N8" s="455">
        <f t="shared" si="2"/>
        <v>13.956807734849038</v>
      </c>
      <c r="O8" s="455">
        <f t="shared" si="3"/>
        <v>4.9186463519551218</v>
      </c>
      <c r="P8" s="455">
        <f t="shared" si="4"/>
        <v>2.2080501453796217</v>
      </c>
      <c r="Q8" s="455">
        <f t="shared" si="5"/>
        <v>3.8783124515131528</v>
      </c>
      <c r="R8" s="455">
        <f t="shared" si="6"/>
        <v>4.7676632980382756</v>
      </c>
      <c r="S8" s="455">
        <f t="shared" si="7"/>
        <v>22.621627137664397</v>
      </c>
      <c r="T8" s="455">
        <f t="shared" si="8"/>
        <v>0.78591184206867115</v>
      </c>
      <c r="U8" s="455">
        <f t="shared" si="9"/>
        <v>4.8382931591460112</v>
      </c>
      <c r="V8" s="456">
        <f t="shared" si="10"/>
        <v>5.6242050012146825</v>
      </c>
    </row>
    <row r="9" spans="1:22" x14ac:dyDescent="0.25">
      <c r="A9" s="457">
        <v>1994</v>
      </c>
      <c r="B9" s="454">
        <f t="shared" ref="B9:J9" si="11">AVERAGE(B10:B13)</f>
        <v>291359750.41557652</v>
      </c>
      <c r="C9" s="454">
        <f t="shared" si="11"/>
        <v>40678652.681408726</v>
      </c>
      <c r="D9" s="454">
        <f t="shared" si="11"/>
        <v>14473615.561027674</v>
      </c>
      <c r="E9" s="454">
        <f t="shared" si="11"/>
        <v>6825742.6883695498</v>
      </c>
      <c r="F9" s="454">
        <f t="shared" si="11"/>
        <v>8854864.1596387364</v>
      </c>
      <c r="G9" s="454">
        <f t="shared" si="11"/>
        <v>13868436.185600774</v>
      </c>
      <c r="H9" s="454">
        <f t="shared" si="11"/>
        <v>66332923.878898308</v>
      </c>
      <c r="I9" s="454">
        <f t="shared" si="11"/>
        <v>1712528.3364210275</v>
      </c>
      <c r="J9" s="454">
        <f t="shared" si="11"/>
        <v>13573624.410080824</v>
      </c>
      <c r="L9" s="457">
        <v>1994</v>
      </c>
      <c r="M9" s="455">
        <f t="shared" si="1"/>
        <v>100</v>
      </c>
      <c r="N9" s="455">
        <f t="shared" si="2"/>
        <v>13.961658267275197</v>
      </c>
      <c r="O9" s="455">
        <f t="shared" si="3"/>
        <v>4.9676098158319579</v>
      </c>
      <c r="P9" s="455">
        <f t="shared" si="4"/>
        <v>2.3427198432981071</v>
      </c>
      <c r="Q9" s="455">
        <f t="shared" si="5"/>
        <v>3.0391514775149062</v>
      </c>
      <c r="R9" s="455">
        <f t="shared" si="6"/>
        <v>4.7599011757182463</v>
      </c>
      <c r="S9" s="455">
        <f t="shared" si="7"/>
        <v>22.766673771612364</v>
      </c>
      <c r="T9" s="455">
        <f t="shared" si="8"/>
        <v>0.58777107475496837</v>
      </c>
      <c r="U9" s="455">
        <f t="shared" si="9"/>
        <v>4.6587163775093483</v>
      </c>
      <c r="V9" s="456">
        <f t="shared" si="10"/>
        <v>5.2464874522643168</v>
      </c>
    </row>
    <row r="10" spans="1:22" x14ac:dyDescent="0.25">
      <c r="A10" s="457" t="s">
        <v>316</v>
      </c>
      <c r="B10" s="458">
        <v>273933401.548554</v>
      </c>
      <c r="C10" s="458">
        <v>39464962.5915244</v>
      </c>
      <c r="D10" s="458">
        <v>13278005.595309</v>
      </c>
      <c r="E10" s="458">
        <v>6430772.0367093999</v>
      </c>
      <c r="F10" s="458">
        <v>6962176.4583345996</v>
      </c>
      <c r="G10" s="458">
        <v>12878350.5011482</v>
      </c>
      <c r="H10" s="458">
        <v>65720020.547985598</v>
      </c>
      <c r="I10" s="458">
        <v>1184609.3353886399</v>
      </c>
      <c r="J10" s="458">
        <v>11945969.440400099</v>
      </c>
      <c r="L10" s="457" t="s">
        <v>316</v>
      </c>
      <c r="M10" s="455">
        <f t="shared" si="1"/>
        <v>100</v>
      </c>
      <c r="N10" s="455">
        <f t="shared" si="2"/>
        <v>14.406772729586004</v>
      </c>
      <c r="O10" s="455">
        <f t="shared" si="3"/>
        <v>4.8471655958156346</v>
      </c>
      <c r="P10" s="455">
        <f t="shared" si="4"/>
        <v>2.3475676935912326</v>
      </c>
      <c r="Q10" s="455">
        <f t="shared" si="5"/>
        <v>2.5415580644701232</v>
      </c>
      <c r="R10" s="455">
        <f t="shared" si="6"/>
        <v>4.7012706111582174</v>
      </c>
      <c r="S10" s="455">
        <f t="shared" si="7"/>
        <v>23.991240270981297</v>
      </c>
      <c r="T10" s="455">
        <f t="shared" si="8"/>
        <v>0.43244428342509778</v>
      </c>
      <c r="U10" s="455">
        <f t="shared" si="9"/>
        <v>4.3609028226821422</v>
      </c>
      <c r="V10" s="456">
        <f t="shared" si="10"/>
        <v>4.7933471061072401</v>
      </c>
    </row>
    <row r="11" spans="1:22" x14ac:dyDescent="0.25">
      <c r="A11" s="457" t="s">
        <v>317</v>
      </c>
      <c r="B11" s="458">
        <v>288567134.21496397</v>
      </c>
      <c r="C11" s="458">
        <v>41501098.594363198</v>
      </c>
      <c r="D11" s="458">
        <v>13429361.3021944</v>
      </c>
      <c r="E11" s="458">
        <v>6412783.8263445199</v>
      </c>
      <c r="F11" s="458">
        <v>7936951.4610217698</v>
      </c>
      <c r="G11" s="458">
        <v>12922868.5545596</v>
      </c>
      <c r="H11" s="458">
        <v>65246860.520255603</v>
      </c>
      <c r="I11" s="458">
        <v>1285065.1296689501</v>
      </c>
      <c r="J11" s="458">
        <v>13869636.606042599</v>
      </c>
      <c r="L11" s="457" t="s">
        <v>317</v>
      </c>
      <c r="M11" s="455">
        <f t="shared" si="1"/>
        <v>100</v>
      </c>
      <c r="N11" s="455">
        <f t="shared" si="2"/>
        <v>14.381782841370821</v>
      </c>
      <c r="O11" s="455">
        <f t="shared" si="3"/>
        <v>4.6538083204549512</v>
      </c>
      <c r="P11" s="455">
        <f t="shared" si="4"/>
        <v>2.2222848917948528</v>
      </c>
      <c r="Q11" s="455">
        <f t="shared" si="5"/>
        <v>2.7504696550471515</v>
      </c>
      <c r="R11" s="455">
        <f t="shared" si="6"/>
        <v>4.4782884196829196</v>
      </c>
      <c r="S11" s="455">
        <f t="shared" si="7"/>
        <v>22.610634678740261</v>
      </c>
      <c r="T11" s="455">
        <f t="shared" si="8"/>
        <v>0.44532622648276332</v>
      </c>
      <c r="U11" s="455">
        <f t="shared" si="9"/>
        <v>4.8063812408070739</v>
      </c>
      <c r="V11" s="456">
        <f t="shared" si="10"/>
        <v>5.2517074672898367</v>
      </c>
    </row>
    <row r="12" spans="1:22" x14ac:dyDescent="0.25">
      <c r="A12" s="457" t="s">
        <v>318</v>
      </c>
      <c r="B12" s="458">
        <v>293483208.24855</v>
      </c>
      <c r="C12" s="458">
        <v>39708878.444774702</v>
      </c>
      <c r="D12" s="458">
        <v>15936426.778748</v>
      </c>
      <c r="E12" s="458">
        <v>6822305.4854571102</v>
      </c>
      <c r="F12" s="458">
        <v>9918210.7199167795</v>
      </c>
      <c r="G12" s="458">
        <v>14167937.039971501</v>
      </c>
      <c r="H12" s="458">
        <v>65124094.056929998</v>
      </c>
      <c r="I12" s="458">
        <v>1783068.6235849799</v>
      </c>
      <c r="J12" s="458">
        <v>13427928.6603355</v>
      </c>
      <c r="L12" s="457" t="s">
        <v>318</v>
      </c>
      <c r="M12" s="455">
        <f t="shared" si="1"/>
        <v>100</v>
      </c>
      <c r="N12" s="455">
        <f t="shared" si="2"/>
        <v>13.530204566642661</v>
      </c>
      <c r="O12" s="455">
        <f t="shared" si="3"/>
        <v>5.4300983261882196</v>
      </c>
      <c r="P12" s="455">
        <f t="shared" si="4"/>
        <v>2.3245982372113505</v>
      </c>
      <c r="Q12" s="455">
        <f t="shared" si="5"/>
        <v>3.3794814971209792</v>
      </c>
      <c r="R12" s="455">
        <f t="shared" si="6"/>
        <v>4.8275119808465226</v>
      </c>
      <c r="S12" s="455">
        <f t="shared" si="7"/>
        <v>22.190057974893271</v>
      </c>
      <c r="T12" s="455">
        <f t="shared" si="8"/>
        <v>0.60755388160909862</v>
      </c>
      <c r="U12" s="455">
        <f t="shared" si="9"/>
        <v>4.5753652280383381</v>
      </c>
      <c r="V12" s="456">
        <f t="shared" si="10"/>
        <v>5.182919109647437</v>
      </c>
    </row>
    <row r="13" spans="1:22" x14ac:dyDescent="0.25">
      <c r="A13" s="457" t="s">
        <v>319</v>
      </c>
      <c r="B13" s="458">
        <v>309455257.65023798</v>
      </c>
      <c r="C13" s="458">
        <v>42039671.094972603</v>
      </c>
      <c r="D13" s="458">
        <v>15250668.567859299</v>
      </c>
      <c r="E13" s="458">
        <v>7637109.4049671702</v>
      </c>
      <c r="F13" s="458">
        <v>10602117.999281799</v>
      </c>
      <c r="G13" s="458">
        <v>15504588.646723799</v>
      </c>
      <c r="H13" s="458">
        <v>69240720.390422001</v>
      </c>
      <c r="I13" s="458">
        <v>2597370.25704154</v>
      </c>
      <c r="J13" s="458">
        <v>15050962.9335451</v>
      </c>
      <c r="L13" s="457" t="s">
        <v>319</v>
      </c>
      <c r="M13" s="455">
        <f t="shared" si="1"/>
        <v>100</v>
      </c>
      <c r="N13" s="455">
        <f t="shared" si="2"/>
        <v>13.585056338738303</v>
      </c>
      <c r="O13" s="455">
        <f t="shared" si="3"/>
        <v>4.9282305570314069</v>
      </c>
      <c r="P13" s="455">
        <f t="shared" si="4"/>
        <v>2.4679203911277598</v>
      </c>
      <c r="Q13" s="455">
        <f t="shared" si="5"/>
        <v>3.4260584485738002</v>
      </c>
      <c r="R13" s="455">
        <f t="shared" si="6"/>
        <v>5.0102844477271322</v>
      </c>
      <c r="S13" s="455">
        <f t="shared" si="7"/>
        <v>22.375034412464682</v>
      </c>
      <c r="T13" s="455">
        <f t="shared" si="8"/>
        <v>0.83933628297801277</v>
      </c>
      <c r="U13" s="455">
        <f t="shared" si="9"/>
        <v>4.8636959823628079</v>
      </c>
      <c r="V13" s="456">
        <f t="shared" si="10"/>
        <v>5.7030322653408208</v>
      </c>
    </row>
    <row r="14" spans="1:22" x14ac:dyDescent="0.25">
      <c r="A14" s="457">
        <v>1995</v>
      </c>
      <c r="B14" s="454">
        <f t="shared" ref="B14:J14" si="12">AVERAGE(B15:B18)</f>
        <v>407505761.32220829</v>
      </c>
      <c r="C14" s="454">
        <f t="shared" si="12"/>
        <v>48067349.406732023</v>
      </c>
      <c r="D14" s="454">
        <f t="shared" si="12"/>
        <v>21168317.873727724</v>
      </c>
      <c r="E14" s="454">
        <f t="shared" si="12"/>
        <v>10712752.376170509</v>
      </c>
      <c r="F14" s="454">
        <f t="shared" si="12"/>
        <v>12667257.894788526</v>
      </c>
      <c r="G14" s="454">
        <f t="shared" si="12"/>
        <v>25895426.42420705</v>
      </c>
      <c r="H14" s="454">
        <f t="shared" si="12"/>
        <v>92001074.07257095</v>
      </c>
      <c r="I14" s="454">
        <f t="shared" si="12"/>
        <v>2556068.3206559177</v>
      </c>
      <c r="J14" s="454">
        <f t="shared" si="12"/>
        <v>16607829.000267874</v>
      </c>
      <c r="L14" s="457">
        <v>1995</v>
      </c>
      <c r="M14" s="455">
        <f>B14/B14*100</f>
        <v>100</v>
      </c>
      <c r="N14" s="455">
        <f>C14/B14*100</f>
        <v>11.795501798740444</v>
      </c>
      <c r="O14" s="455">
        <f>D14/B14*100</f>
        <v>5.1946057903682679</v>
      </c>
      <c r="P14" s="455">
        <f t="shared" si="4"/>
        <v>2.6288591212579462</v>
      </c>
      <c r="Q14" s="455">
        <f t="shared" si="5"/>
        <v>3.1084855962987792</v>
      </c>
      <c r="R14" s="455">
        <f t="shared" si="6"/>
        <v>6.3546160280497119</v>
      </c>
      <c r="S14" s="455">
        <f t="shared" si="7"/>
        <v>22.576631499407728</v>
      </c>
      <c r="T14" s="455">
        <f t="shared" si="8"/>
        <v>0.62724716145420956</v>
      </c>
      <c r="U14" s="455">
        <f t="shared" si="9"/>
        <v>4.075483238907224</v>
      </c>
      <c r="V14" s="456">
        <f t="shared" si="10"/>
        <v>4.7027304003614336</v>
      </c>
    </row>
    <row r="15" spans="1:22" x14ac:dyDescent="0.25">
      <c r="A15" s="457" t="s">
        <v>320</v>
      </c>
      <c r="B15" s="458">
        <v>342642640.30899203</v>
      </c>
      <c r="C15" s="458">
        <v>39207124.543622002</v>
      </c>
      <c r="D15" s="458">
        <v>19931981.9193522</v>
      </c>
      <c r="E15" s="458">
        <v>9645511.5140307304</v>
      </c>
      <c r="F15" s="458">
        <v>10358900.450288599</v>
      </c>
      <c r="G15" s="458">
        <v>17961833.7290584</v>
      </c>
      <c r="H15" s="458">
        <v>81224061.785260305</v>
      </c>
      <c r="I15" s="458">
        <v>1678810.7714646601</v>
      </c>
      <c r="J15" s="458">
        <v>14206906.0717851</v>
      </c>
      <c r="L15" s="457" t="s">
        <v>320</v>
      </c>
      <c r="M15" s="455">
        <f>B15/B15*100</f>
        <v>100</v>
      </c>
      <c r="N15" s="455">
        <f t="shared" si="2"/>
        <v>11.442570168226981</v>
      </c>
      <c r="O15" s="455">
        <f t="shared" si="3"/>
        <v>5.8171341142415081</v>
      </c>
      <c r="P15" s="455">
        <f t="shared" si="4"/>
        <v>2.8150353690166803</v>
      </c>
      <c r="Q15" s="455">
        <f t="shared" si="5"/>
        <v>3.0232374000349274</v>
      </c>
      <c r="R15" s="455">
        <f t="shared" si="6"/>
        <v>5.2421478286708805</v>
      </c>
      <c r="S15" s="455">
        <f t="shared" si="7"/>
        <v>23.705182084755471</v>
      </c>
      <c r="T15" s="455">
        <f t="shared" si="8"/>
        <v>0.48995967634113602</v>
      </c>
      <c r="U15" s="455">
        <f t="shared" si="9"/>
        <v>4.1462749817049742</v>
      </c>
      <c r="V15" s="456">
        <f t="shared" si="10"/>
        <v>4.63623465804611</v>
      </c>
    </row>
    <row r="16" spans="1:22" x14ac:dyDescent="0.25">
      <c r="A16" s="457" t="s">
        <v>321</v>
      </c>
      <c r="B16" s="458">
        <v>389621865.31851602</v>
      </c>
      <c r="C16" s="458">
        <v>43832955.196195602</v>
      </c>
      <c r="D16" s="458">
        <v>18695414.6471483</v>
      </c>
      <c r="E16" s="458">
        <v>10390372.0751379</v>
      </c>
      <c r="F16" s="458">
        <v>11362972.4486128</v>
      </c>
      <c r="G16" s="458">
        <v>24665874.625257701</v>
      </c>
      <c r="H16" s="458">
        <v>90974317.236548007</v>
      </c>
      <c r="I16" s="458">
        <v>1767514.2137686801</v>
      </c>
      <c r="J16" s="458">
        <v>15143606.344515599</v>
      </c>
      <c r="L16" s="457" t="s">
        <v>321</v>
      </c>
      <c r="M16" s="455">
        <f t="shared" si="1"/>
        <v>100</v>
      </c>
      <c r="N16" s="455">
        <f t="shared" si="2"/>
        <v>11.25012713554003</v>
      </c>
      <c r="O16" s="455">
        <f t="shared" si="3"/>
        <v>4.798348427356558</v>
      </c>
      <c r="P16" s="455">
        <f t="shared" si="4"/>
        <v>2.6667836176606174</v>
      </c>
      <c r="Q16" s="455">
        <f t="shared" si="5"/>
        <v>2.9164103609338161</v>
      </c>
      <c r="R16" s="455">
        <f t="shared" si="6"/>
        <v>6.3307213534059077</v>
      </c>
      <c r="S16" s="455">
        <f t="shared" si="7"/>
        <v>23.349387017121451</v>
      </c>
      <c r="T16" s="455">
        <f t="shared" si="8"/>
        <v>0.4536486196234743</v>
      </c>
      <c r="U16" s="455">
        <f t="shared" si="9"/>
        <v>3.886744480352943</v>
      </c>
      <c r="V16" s="456">
        <f t="shared" si="10"/>
        <v>4.3403930999764171</v>
      </c>
    </row>
    <row r="17" spans="1:22" x14ac:dyDescent="0.25">
      <c r="A17" s="457" t="s">
        <v>322</v>
      </c>
      <c r="B17" s="458">
        <v>419218013.42153502</v>
      </c>
      <c r="C17" s="458">
        <v>48326634.163078099</v>
      </c>
      <c r="D17" s="458">
        <v>21762877.029000599</v>
      </c>
      <c r="E17" s="458">
        <v>10496474.1662287</v>
      </c>
      <c r="F17" s="458">
        <v>13361956.1572465</v>
      </c>
      <c r="G17" s="458">
        <v>27817779.3410617</v>
      </c>
      <c r="H17" s="458">
        <v>90048363.249588504</v>
      </c>
      <c r="I17" s="458">
        <v>2520472.7503127502</v>
      </c>
      <c r="J17" s="458">
        <v>17003478.890696399</v>
      </c>
      <c r="L17" s="457" t="s">
        <v>322</v>
      </c>
      <c r="M17" s="455">
        <f t="shared" si="1"/>
        <v>100</v>
      </c>
      <c r="N17" s="455">
        <f t="shared" si="2"/>
        <v>11.527804773618916</v>
      </c>
      <c r="O17" s="455">
        <f t="shared" si="3"/>
        <v>5.1913029336164138</v>
      </c>
      <c r="P17" s="455">
        <f t="shared" si="4"/>
        <v>2.5038223144467344</v>
      </c>
      <c r="Q17" s="455">
        <f t="shared" si="5"/>
        <v>3.1873525777649951</v>
      </c>
      <c r="R17" s="455">
        <f t="shared" si="6"/>
        <v>6.6356355047869018</v>
      </c>
      <c r="S17" s="455">
        <f t="shared" si="7"/>
        <v>21.480079664191923</v>
      </c>
      <c r="T17" s="455">
        <f t="shared" si="8"/>
        <v>0.60123197706639264</v>
      </c>
      <c r="U17" s="455">
        <f t="shared" si="9"/>
        <v>4.0559991093700791</v>
      </c>
      <c r="V17" s="456">
        <f t="shared" si="10"/>
        <v>4.6572310864364717</v>
      </c>
    </row>
    <row r="18" spans="1:22" x14ac:dyDescent="0.25">
      <c r="A18" s="457" t="s">
        <v>323</v>
      </c>
      <c r="B18" s="458">
        <v>478540526.23979002</v>
      </c>
      <c r="C18" s="458">
        <v>60902683.724032402</v>
      </c>
      <c r="D18" s="458">
        <v>24282997.899409801</v>
      </c>
      <c r="E18" s="458">
        <v>12318651.7492847</v>
      </c>
      <c r="F18" s="458">
        <v>15585202.523006201</v>
      </c>
      <c r="G18" s="458">
        <v>33136218.001450401</v>
      </c>
      <c r="H18" s="458">
        <v>105757554.018887</v>
      </c>
      <c r="I18" s="458">
        <v>4257475.5470775804</v>
      </c>
      <c r="J18" s="458">
        <v>20077324.6940744</v>
      </c>
      <c r="L18" s="457" t="s">
        <v>323</v>
      </c>
      <c r="M18" s="455">
        <f t="shared" si="1"/>
        <v>100</v>
      </c>
      <c r="N18" s="455">
        <f t="shared" si="2"/>
        <v>12.726755705015236</v>
      </c>
      <c r="O18" s="455">
        <f t="shared" si="3"/>
        <v>5.0743869260598267</v>
      </c>
      <c r="P18" s="455">
        <f t="shared" si="4"/>
        <v>2.5742128563447921</v>
      </c>
      <c r="Q18" s="455">
        <f t="shared" si="5"/>
        <v>3.2568197819042544</v>
      </c>
      <c r="R18" s="455">
        <f t="shared" si="6"/>
        <v>6.9244329757865275</v>
      </c>
      <c r="S18" s="455">
        <f t="shared" si="7"/>
        <v>22.100020420400789</v>
      </c>
      <c r="T18" s="455">
        <f t="shared" si="8"/>
        <v>0.88967920450361582</v>
      </c>
      <c r="U18" s="455">
        <f t="shared" si="9"/>
        <v>4.1955327904692297</v>
      </c>
      <c r="V18" s="456">
        <f t="shared" si="10"/>
        <v>5.0852119949728456</v>
      </c>
    </row>
    <row r="19" spans="1:22" x14ac:dyDescent="0.25">
      <c r="A19" s="457">
        <v>1996</v>
      </c>
      <c r="B19" s="454">
        <f t="shared" ref="B19:J19" si="13">AVERAGE(B20:B23)</f>
        <v>597331754.46541297</v>
      </c>
      <c r="C19" s="454">
        <f t="shared" si="13"/>
        <v>81782005.759205565</v>
      </c>
      <c r="D19" s="454">
        <f t="shared" si="13"/>
        <v>30153487.490913376</v>
      </c>
      <c r="E19" s="454">
        <f t="shared" si="13"/>
        <v>14561186.7995435</v>
      </c>
      <c r="F19" s="454">
        <f t="shared" si="13"/>
        <v>17268874.5117548</v>
      </c>
      <c r="G19" s="454">
        <f t="shared" si="13"/>
        <v>41204059.326617956</v>
      </c>
      <c r="H19" s="454">
        <f t="shared" si="13"/>
        <v>132174667.77229349</v>
      </c>
      <c r="I19" s="454">
        <f t="shared" si="13"/>
        <v>3867923.1907861452</v>
      </c>
      <c r="J19" s="454">
        <f t="shared" si="13"/>
        <v>23716026.890013248</v>
      </c>
      <c r="L19" s="457">
        <v>1996</v>
      </c>
      <c r="M19" s="455">
        <f t="shared" si="1"/>
        <v>100</v>
      </c>
      <c r="N19" s="455">
        <f t="shared" si="2"/>
        <v>13.691220188418921</v>
      </c>
      <c r="O19" s="455">
        <f t="shared" si="3"/>
        <v>5.048030221982672</v>
      </c>
      <c r="P19" s="455">
        <f>E19/B19*100</f>
        <v>2.4377051262870086</v>
      </c>
      <c r="Q19" s="455">
        <f t="shared" si="5"/>
        <v>2.8910022584032422</v>
      </c>
      <c r="R19" s="455">
        <f t="shared" si="6"/>
        <v>6.8980192361435515</v>
      </c>
      <c r="S19" s="455">
        <f t="shared" si="7"/>
        <v>22.127514029550348</v>
      </c>
      <c r="T19" s="455">
        <f t="shared" si="8"/>
        <v>0.64753349572847929</v>
      </c>
      <c r="U19" s="455">
        <f t="shared" si="9"/>
        <v>3.9703274960223913</v>
      </c>
      <c r="V19" s="456">
        <f t="shared" si="10"/>
        <v>4.6178609917508702</v>
      </c>
    </row>
    <row r="20" spans="1:22" x14ac:dyDescent="0.25">
      <c r="A20" s="457" t="s">
        <v>324</v>
      </c>
      <c r="B20" s="458">
        <v>544531710.27090204</v>
      </c>
      <c r="C20" s="458">
        <v>72769655.358438894</v>
      </c>
      <c r="D20" s="458">
        <v>23385153.1818159</v>
      </c>
      <c r="E20" s="458">
        <v>13962723.5487922</v>
      </c>
      <c r="F20" s="458">
        <v>14474625.781172199</v>
      </c>
      <c r="G20" s="458">
        <v>38595155.437736399</v>
      </c>
      <c r="H20" s="458">
        <v>127356967.24473</v>
      </c>
      <c r="I20" s="458">
        <v>2807162.78836129</v>
      </c>
      <c r="J20" s="458">
        <v>19892793.534138899</v>
      </c>
      <c r="L20" s="457" t="s">
        <v>324</v>
      </c>
      <c r="M20" s="455">
        <f t="shared" si="1"/>
        <v>100</v>
      </c>
      <c r="N20" s="455">
        <f t="shared" si="2"/>
        <v>13.363713074163547</v>
      </c>
      <c r="O20" s="455">
        <f t="shared" si="3"/>
        <v>4.2945438696640625</v>
      </c>
      <c r="P20" s="455">
        <f t="shared" si="4"/>
        <v>2.5641708803048049</v>
      </c>
      <c r="Q20" s="455">
        <f t="shared" si="5"/>
        <v>2.6581786713525166</v>
      </c>
      <c r="R20" s="455">
        <f t="shared" si="6"/>
        <v>7.087770043462756</v>
      </c>
      <c r="S20" s="455">
        <f t="shared" si="7"/>
        <v>23.388347242692348</v>
      </c>
      <c r="T20" s="455">
        <f t="shared" si="8"/>
        <v>0.51551869898719749</v>
      </c>
      <c r="U20" s="455">
        <f t="shared" si="9"/>
        <v>3.6531928552411252</v>
      </c>
      <c r="V20" s="456">
        <f t="shared" si="10"/>
        <v>4.1687115542283228</v>
      </c>
    </row>
    <row r="21" spans="1:22" x14ac:dyDescent="0.25">
      <c r="A21" s="457" t="s">
        <v>325</v>
      </c>
      <c r="B21" s="458">
        <v>572334191.85723197</v>
      </c>
      <c r="C21" s="458">
        <v>80335037.569455296</v>
      </c>
      <c r="D21" s="458">
        <v>25305936.0603166</v>
      </c>
      <c r="E21" s="458">
        <v>13423736.646839499</v>
      </c>
      <c r="F21" s="458">
        <v>15781599.0129658</v>
      </c>
      <c r="G21" s="458">
        <v>38944958.005811498</v>
      </c>
      <c r="H21" s="458">
        <v>128754718.690129</v>
      </c>
      <c r="I21" s="458">
        <v>2876900.33449772</v>
      </c>
      <c r="J21" s="458">
        <v>22200673.616737999</v>
      </c>
      <c r="L21" s="457" t="s">
        <v>325</v>
      </c>
      <c r="M21" s="455">
        <f t="shared" si="1"/>
        <v>100</v>
      </c>
      <c r="N21" s="455">
        <f t="shared" si="2"/>
        <v>14.03638620798926</v>
      </c>
      <c r="O21" s="455">
        <f t="shared" si="3"/>
        <v>4.42153140950718</v>
      </c>
      <c r="P21" s="455">
        <f t="shared" si="4"/>
        <v>2.3454367811364367</v>
      </c>
      <c r="Q21" s="455">
        <f t="shared" si="5"/>
        <v>2.7574097856628668</v>
      </c>
      <c r="R21" s="455">
        <f t="shared" si="6"/>
        <v>6.8045835038152438</v>
      </c>
      <c r="S21" s="455">
        <f t="shared" si="7"/>
        <v>22.496422635928536</v>
      </c>
      <c r="T21" s="455">
        <f t="shared" si="8"/>
        <v>0.50266092353527581</v>
      </c>
      <c r="U21" s="455">
        <f t="shared" si="9"/>
        <v>3.8789703520414394</v>
      </c>
      <c r="V21" s="456">
        <f t="shared" si="10"/>
        <v>4.3816312755767148</v>
      </c>
    </row>
    <row r="22" spans="1:22" x14ac:dyDescent="0.25">
      <c r="A22" s="457" t="s">
        <v>326</v>
      </c>
      <c r="B22" s="458">
        <v>605864066.94132996</v>
      </c>
      <c r="C22" s="458">
        <v>84582657.521547794</v>
      </c>
      <c r="D22" s="458">
        <v>33478257.148325</v>
      </c>
      <c r="E22" s="458">
        <v>14500689.679543</v>
      </c>
      <c r="F22" s="458">
        <v>17759155.379563399</v>
      </c>
      <c r="G22" s="458">
        <v>41443491.961641803</v>
      </c>
      <c r="H22" s="458">
        <v>129004379.36291599</v>
      </c>
      <c r="I22" s="458">
        <v>3897955.2281081402</v>
      </c>
      <c r="J22" s="458">
        <v>24434845.630613901</v>
      </c>
      <c r="L22" s="457" t="s">
        <v>326</v>
      </c>
      <c r="M22" s="455">
        <f t="shared" si="1"/>
        <v>100</v>
      </c>
      <c r="N22" s="455">
        <f t="shared" si="2"/>
        <v>13.960665789037217</v>
      </c>
      <c r="O22" s="455">
        <f t="shared" si="3"/>
        <v>5.5257043576355445</v>
      </c>
      <c r="P22" s="455">
        <f t="shared" si="4"/>
        <v>2.3933899484663121</v>
      </c>
      <c r="Q22" s="455">
        <f t="shared" si="5"/>
        <v>2.9312111987792044</v>
      </c>
      <c r="R22" s="455">
        <f t="shared" si="6"/>
        <v>6.8403944420844924</v>
      </c>
      <c r="S22" s="455">
        <f t="shared" si="7"/>
        <v>21.292627571426575</v>
      </c>
      <c r="T22" s="455">
        <f t="shared" si="8"/>
        <v>0.64337125120932548</v>
      </c>
      <c r="U22" s="455">
        <f t="shared" si="9"/>
        <v>4.0330574074101833</v>
      </c>
      <c r="V22" s="456">
        <f t="shared" si="10"/>
        <v>4.6764286586195087</v>
      </c>
    </row>
    <row r="23" spans="1:22" x14ac:dyDescent="0.25">
      <c r="A23" s="457" t="s">
        <v>327</v>
      </c>
      <c r="B23" s="458">
        <v>666597048.79218805</v>
      </c>
      <c r="C23" s="458">
        <v>89440672.587380305</v>
      </c>
      <c r="D23" s="458">
        <v>38444603.573196001</v>
      </c>
      <c r="E23" s="458">
        <v>16357597.3229993</v>
      </c>
      <c r="F23" s="458">
        <v>21060117.8733178</v>
      </c>
      <c r="G23" s="458">
        <v>45832631.901282102</v>
      </c>
      <c r="H23" s="458">
        <v>143582605.791399</v>
      </c>
      <c r="I23" s="458">
        <v>5889674.4121774305</v>
      </c>
      <c r="J23" s="458">
        <v>28335794.778562199</v>
      </c>
      <c r="L23" s="457" t="s">
        <v>327</v>
      </c>
      <c r="M23" s="455">
        <f t="shared" si="1"/>
        <v>100</v>
      </c>
      <c r="N23" s="455">
        <f t="shared" si="2"/>
        <v>13.417502035065787</v>
      </c>
      <c r="O23" s="455">
        <f t="shared" si="3"/>
        <v>5.767292795978328</v>
      </c>
      <c r="P23" s="455">
        <f t="shared" si="4"/>
        <v>2.4538958509698996</v>
      </c>
      <c r="Q23" s="455">
        <f t="shared" si="5"/>
        <v>3.1593476015948134</v>
      </c>
      <c r="R23" s="455">
        <f t="shared" si="6"/>
        <v>6.8756127835139038</v>
      </c>
      <c r="S23" s="455">
        <f t="shared" si="7"/>
        <v>21.539640184659888</v>
      </c>
      <c r="T23" s="455">
        <f t="shared" si="8"/>
        <v>0.88354342744975756</v>
      </c>
      <c r="U23" s="455">
        <f t="shared" si="9"/>
        <v>4.2508131156452054</v>
      </c>
      <c r="V23" s="456">
        <f t="shared" si="10"/>
        <v>5.1343565430949631</v>
      </c>
    </row>
    <row r="24" spans="1:22" x14ac:dyDescent="0.25">
      <c r="A24" s="457">
        <v>1997</v>
      </c>
      <c r="B24" s="454">
        <f t="shared" ref="B24:J24" si="14">AVERAGE(B25:B28)</f>
        <v>764951461.76044273</v>
      </c>
      <c r="C24" s="454">
        <f t="shared" si="14"/>
        <v>112453522.53247868</v>
      </c>
      <c r="D24" s="454">
        <f t="shared" si="14"/>
        <v>46412006.708807975</v>
      </c>
      <c r="E24" s="454">
        <f t="shared" si="14"/>
        <v>18207703.900351323</v>
      </c>
      <c r="F24" s="454">
        <f t="shared" si="14"/>
        <v>23651695.950286001</v>
      </c>
      <c r="G24" s="454">
        <f t="shared" si="14"/>
        <v>50934833.012420721</v>
      </c>
      <c r="H24" s="454">
        <f t="shared" si="14"/>
        <v>160037356.491456</v>
      </c>
      <c r="I24" s="454">
        <f t="shared" si="14"/>
        <v>5205191.0275799669</v>
      </c>
      <c r="J24" s="454">
        <f t="shared" si="14"/>
        <v>31002449.568139173</v>
      </c>
      <c r="L24" s="457">
        <v>1997</v>
      </c>
      <c r="M24" s="455">
        <f t="shared" si="1"/>
        <v>100</v>
      </c>
      <c r="N24" s="455">
        <f t="shared" si="2"/>
        <v>14.700739609501573</v>
      </c>
      <c r="O24" s="455">
        <f t="shared" si="3"/>
        <v>6.0673139445993591</v>
      </c>
      <c r="P24" s="455">
        <f t="shared" si="4"/>
        <v>2.3802430363945586</v>
      </c>
      <c r="Q24" s="455">
        <f t="shared" si="5"/>
        <v>3.091921139134044</v>
      </c>
      <c r="R24" s="455">
        <f t="shared" si="6"/>
        <v>6.6585705837074158</v>
      </c>
      <c r="S24" s="455">
        <f t="shared" si="7"/>
        <v>20.921243306490254</v>
      </c>
      <c r="T24" s="455">
        <f t="shared" si="8"/>
        <v>0.68046030209561958</v>
      </c>
      <c r="U24" s="455">
        <f t="shared" si="9"/>
        <v>4.0528649356118374</v>
      </c>
      <c r="V24" s="456">
        <f t="shared" si="10"/>
        <v>4.7333252377074571</v>
      </c>
    </row>
    <row r="25" spans="1:22" x14ac:dyDescent="0.25">
      <c r="A25" s="457" t="s">
        <v>328</v>
      </c>
      <c r="B25" s="458">
        <v>693158887.67744303</v>
      </c>
      <c r="C25" s="458">
        <v>98954382.093563706</v>
      </c>
      <c r="D25" s="458">
        <v>38441933.145394497</v>
      </c>
      <c r="E25" s="458">
        <v>17930419.5228833</v>
      </c>
      <c r="F25" s="458">
        <v>18723645.737163302</v>
      </c>
      <c r="G25" s="458">
        <v>47302008.986493297</v>
      </c>
      <c r="H25" s="458">
        <v>157947835.93196699</v>
      </c>
      <c r="I25" s="458">
        <v>3714203.30081564</v>
      </c>
      <c r="J25" s="458">
        <v>25152953.5033946</v>
      </c>
      <c r="L25" s="457" t="s">
        <v>328</v>
      </c>
      <c r="M25" s="455">
        <f t="shared" si="1"/>
        <v>100</v>
      </c>
      <c r="N25" s="455">
        <f t="shared" si="2"/>
        <v>14.275858515661344</v>
      </c>
      <c r="O25" s="455">
        <f t="shared" si="3"/>
        <v>5.5459049618769658</v>
      </c>
      <c r="P25" s="455">
        <f t="shared" si="4"/>
        <v>2.5867690426595384</v>
      </c>
      <c r="Q25" s="455">
        <f t="shared" si="5"/>
        <v>2.7012054624157438</v>
      </c>
      <c r="R25" s="455">
        <f t="shared" si="6"/>
        <v>6.8241221208296734</v>
      </c>
      <c r="S25" s="455">
        <f t="shared" si="7"/>
        <v>22.786671099493567</v>
      </c>
      <c r="T25" s="455">
        <f t="shared" si="8"/>
        <v>0.53583721811037655</v>
      </c>
      <c r="U25" s="455">
        <f t="shared" si="9"/>
        <v>3.6287428395636994</v>
      </c>
      <c r="V25" s="456">
        <f t="shared" si="10"/>
        <v>4.1645800576740761</v>
      </c>
    </row>
    <row r="26" spans="1:22" x14ac:dyDescent="0.25">
      <c r="A26" s="457" t="s">
        <v>329</v>
      </c>
      <c r="B26" s="458">
        <v>754165988.91199601</v>
      </c>
      <c r="C26" s="458">
        <v>110468784.10540301</v>
      </c>
      <c r="D26" s="458">
        <v>43267421.318525098</v>
      </c>
      <c r="E26" s="458">
        <v>17142069.0035148</v>
      </c>
      <c r="F26" s="458">
        <v>20835359.379677702</v>
      </c>
      <c r="G26" s="458">
        <v>49815372.657303497</v>
      </c>
      <c r="H26" s="458">
        <v>159714331.71717799</v>
      </c>
      <c r="I26" s="458">
        <v>4333109.0014645802</v>
      </c>
      <c r="J26" s="458">
        <v>30392636.5346254</v>
      </c>
      <c r="L26" s="457" t="s">
        <v>329</v>
      </c>
      <c r="M26" s="455">
        <f t="shared" si="1"/>
        <v>100</v>
      </c>
      <c r="N26" s="455">
        <f t="shared" si="2"/>
        <v>14.647807741207174</v>
      </c>
      <c r="O26" s="455">
        <f t="shared" si="3"/>
        <v>5.7371217947583677</v>
      </c>
      <c r="P26" s="455">
        <f t="shared" si="4"/>
        <v>2.2729835680133164</v>
      </c>
      <c r="Q26" s="455">
        <f t="shared" si="5"/>
        <v>2.7627020690413273</v>
      </c>
      <c r="R26" s="455">
        <f t="shared" si="6"/>
        <v>6.6053592166321469</v>
      </c>
      <c r="S26" s="455">
        <f t="shared" si="7"/>
        <v>21.177609977823479</v>
      </c>
      <c r="T26" s="455">
        <f t="shared" si="8"/>
        <v>0.57455640603944191</v>
      </c>
      <c r="U26" s="455">
        <f t="shared" si="9"/>
        <v>4.0299664770711274</v>
      </c>
      <c r="V26" s="456">
        <f t="shared" si="10"/>
        <v>4.6045228831105689</v>
      </c>
    </row>
    <row r="27" spans="1:22" x14ac:dyDescent="0.25">
      <c r="A27" s="457" t="s">
        <v>330</v>
      </c>
      <c r="B27" s="458">
        <v>774955046.32331598</v>
      </c>
      <c r="C27" s="458">
        <v>115455460.881556</v>
      </c>
      <c r="D27" s="458">
        <v>49485305.505362801</v>
      </c>
      <c r="E27" s="458">
        <v>17656522.407899201</v>
      </c>
      <c r="F27" s="458">
        <v>24989952.650503799</v>
      </c>
      <c r="G27" s="458">
        <v>50619259.2988768</v>
      </c>
      <c r="H27" s="458">
        <v>152814545.03017801</v>
      </c>
      <c r="I27" s="458">
        <v>5376889.8982067201</v>
      </c>
      <c r="J27" s="458">
        <v>33009463.282233</v>
      </c>
      <c r="L27" s="457" t="s">
        <v>330</v>
      </c>
      <c r="M27" s="455">
        <f t="shared" si="1"/>
        <v>100</v>
      </c>
      <c r="N27" s="455">
        <f t="shared" si="2"/>
        <v>14.898342997999819</v>
      </c>
      <c r="O27" s="455">
        <f t="shared" si="3"/>
        <v>6.3855711037872549</v>
      </c>
      <c r="P27" s="455">
        <f t="shared" si="4"/>
        <v>2.2783931134674864</v>
      </c>
      <c r="Q27" s="455">
        <f t="shared" si="5"/>
        <v>3.2246970671480524</v>
      </c>
      <c r="R27" s="455">
        <f t="shared" si="6"/>
        <v>6.5318962098555238</v>
      </c>
      <c r="S27" s="455">
        <f t="shared" si="7"/>
        <v>19.719149614572977</v>
      </c>
      <c r="T27" s="455">
        <f t="shared" si="8"/>
        <v>0.69383249050596529</v>
      </c>
      <c r="U27" s="455">
        <f t="shared" si="9"/>
        <v>4.2595326579061012</v>
      </c>
      <c r="V27" s="456">
        <f t="shared" si="10"/>
        <v>4.9533651484120664</v>
      </c>
    </row>
    <row r="28" spans="1:22" x14ac:dyDescent="0.25">
      <c r="A28" s="457" t="s">
        <v>331</v>
      </c>
      <c r="B28" s="458">
        <v>837525924.12901604</v>
      </c>
      <c r="C28" s="458">
        <v>124935463.049392</v>
      </c>
      <c r="D28" s="458">
        <v>54453366.865949497</v>
      </c>
      <c r="E28" s="458">
        <v>20101804.667107999</v>
      </c>
      <c r="F28" s="458">
        <v>30057826.033799201</v>
      </c>
      <c r="G28" s="458">
        <v>56002691.107009299</v>
      </c>
      <c r="H28" s="458">
        <v>169672713.28650099</v>
      </c>
      <c r="I28" s="458">
        <v>7396561.9098329302</v>
      </c>
      <c r="J28" s="458">
        <v>35454744.9523037</v>
      </c>
      <c r="L28" s="457" t="s">
        <v>331</v>
      </c>
      <c r="M28" s="455">
        <f t="shared" si="1"/>
        <v>100</v>
      </c>
      <c r="N28" s="455">
        <f t="shared" si="2"/>
        <v>14.917205479856454</v>
      </c>
      <c r="O28" s="455">
        <f t="shared" si="3"/>
        <v>6.5016932965481873</v>
      </c>
      <c r="P28" s="455">
        <f t="shared" si="4"/>
        <v>2.4001411882280355</v>
      </c>
      <c r="Q28" s="455">
        <f t="shared" si="5"/>
        <v>3.5888830623431502</v>
      </c>
      <c r="R28" s="455">
        <f t="shared" si="6"/>
        <v>6.6866815096200423</v>
      </c>
      <c r="S28" s="455">
        <f t="shared" si="7"/>
        <v>20.258801357456711</v>
      </c>
      <c r="T28" s="455">
        <f t="shared" si="8"/>
        <v>0.88314423431429601</v>
      </c>
      <c r="U28" s="455">
        <f t="shared" si="9"/>
        <v>4.2332713449049129</v>
      </c>
      <c r="V28" s="456">
        <f t="shared" si="10"/>
        <v>5.1164155792192085</v>
      </c>
    </row>
    <row r="29" spans="1:22" x14ac:dyDescent="0.25">
      <c r="A29" s="457">
        <v>1998</v>
      </c>
      <c r="B29" s="454">
        <f t="shared" ref="B29:J29" si="15">AVERAGE(B30:B33)</f>
        <v>931833198.63028324</v>
      </c>
      <c r="C29" s="454">
        <f t="shared" si="15"/>
        <v>142843692.32387799</v>
      </c>
      <c r="D29" s="454">
        <f t="shared" si="15"/>
        <v>62820380.67127227</v>
      </c>
      <c r="E29" s="454">
        <f t="shared" si="15"/>
        <v>22872525.173094049</v>
      </c>
      <c r="F29" s="454">
        <f t="shared" si="15"/>
        <v>27814424.737440802</v>
      </c>
      <c r="G29" s="454">
        <f t="shared" si="15"/>
        <v>60140310.3853499</v>
      </c>
      <c r="H29" s="454">
        <f t="shared" si="15"/>
        <v>184727985.74919149</v>
      </c>
      <c r="I29" s="454">
        <f t="shared" si="15"/>
        <v>6353552.2931336574</v>
      </c>
      <c r="J29" s="454">
        <f t="shared" si="15"/>
        <v>38165418.187697753</v>
      </c>
      <c r="L29" s="457">
        <v>1998</v>
      </c>
      <c r="M29" s="455">
        <f t="shared" si="1"/>
        <v>100</v>
      </c>
      <c r="N29" s="455">
        <f t="shared" si="2"/>
        <v>15.329319939861152</v>
      </c>
      <c r="O29" s="455">
        <f t="shared" si="3"/>
        <v>6.7415907443105656</v>
      </c>
      <c r="P29" s="455">
        <f t="shared" si="4"/>
        <v>2.4545729006773684</v>
      </c>
      <c r="Q29" s="455">
        <f t="shared" si="5"/>
        <v>2.9849145510511619</v>
      </c>
      <c r="R29" s="455">
        <f t="shared" si="6"/>
        <v>6.4539780803851077</v>
      </c>
      <c r="S29" s="455">
        <f t="shared" si="7"/>
        <v>19.824147285235831</v>
      </c>
      <c r="T29" s="455">
        <f t="shared" si="8"/>
        <v>0.68183364817575154</v>
      </c>
      <c r="U29" s="455">
        <f t="shared" si="9"/>
        <v>4.0957349710010034</v>
      </c>
      <c r="V29" s="456">
        <f t="shared" si="10"/>
        <v>4.7775686191767548</v>
      </c>
    </row>
    <row r="30" spans="1:22" x14ac:dyDescent="0.25">
      <c r="A30" s="457" t="s">
        <v>332</v>
      </c>
      <c r="B30" s="458">
        <v>868088564.78894401</v>
      </c>
      <c r="C30" s="458">
        <v>132620300.069269</v>
      </c>
      <c r="D30" s="458">
        <v>57339661.800833799</v>
      </c>
      <c r="E30" s="458">
        <v>23283795.248367399</v>
      </c>
      <c r="F30" s="458">
        <v>25116031.589426901</v>
      </c>
      <c r="G30" s="458">
        <v>57950465.1002253</v>
      </c>
      <c r="H30" s="458">
        <v>178120438.917523</v>
      </c>
      <c r="I30" s="458">
        <v>4739925.2031484898</v>
      </c>
      <c r="J30" s="458">
        <v>32696017.420400701</v>
      </c>
      <c r="L30" s="457" t="s">
        <v>332</v>
      </c>
      <c r="M30" s="455">
        <f t="shared" si="1"/>
        <v>100</v>
      </c>
      <c r="N30" s="455">
        <f t="shared" si="2"/>
        <v>15.277277624491301</v>
      </c>
      <c r="O30" s="455">
        <f t="shared" si="3"/>
        <v>6.6052778629533764</v>
      </c>
      <c r="P30" s="455">
        <f t="shared" si="4"/>
        <v>2.682191217900483</v>
      </c>
      <c r="Q30" s="455">
        <f t="shared" si="5"/>
        <v>2.8932568182755976</v>
      </c>
      <c r="R30" s="455">
        <f t="shared" si="6"/>
        <v>6.6756397274182087</v>
      </c>
      <c r="S30" s="455">
        <f t="shared" si="7"/>
        <v>20.518694306361347</v>
      </c>
      <c r="T30" s="455">
        <f t="shared" si="8"/>
        <v>0.54601862015091684</v>
      </c>
      <c r="U30" s="455">
        <f t="shared" si="9"/>
        <v>3.7664379818607556</v>
      </c>
      <c r="V30" s="456">
        <f t="shared" si="10"/>
        <v>4.3124566020116726</v>
      </c>
    </row>
    <row r="31" spans="1:22" x14ac:dyDescent="0.25">
      <c r="A31" s="457" t="s">
        <v>333</v>
      </c>
      <c r="B31" s="458">
        <v>891813647.75390804</v>
      </c>
      <c r="C31" s="458">
        <v>138962221.774124</v>
      </c>
      <c r="D31" s="458">
        <v>56140373.700369596</v>
      </c>
      <c r="E31" s="458">
        <v>21065303.095793199</v>
      </c>
      <c r="F31" s="458">
        <v>26725412.9167642</v>
      </c>
      <c r="G31" s="458">
        <v>58140404.116883799</v>
      </c>
      <c r="H31" s="458">
        <v>177392635.813288</v>
      </c>
      <c r="I31" s="458">
        <v>5059699.19132932</v>
      </c>
      <c r="J31" s="458">
        <v>35621266.2553524</v>
      </c>
      <c r="L31" s="457" t="s">
        <v>333</v>
      </c>
      <c r="M31" s="455">
        <f t="shared" si="1"/>
        <v>100</v>
      </c>
      <c r="N31" s="455">
        <f t="shared" si="2"/>
        <v>15.581979724588157</v>
      </c>
      <c r="O31" s="455">
        <f t="shared" si="3"/>
        <v>6.2950790046511242</v>
      </c>
      <c r="P31" s="455">
        <f t="shared" si="4"/>
        <v>2.3620745375278305</v>
      </c>
      <c r="Q31" s="455">
        <f t="shared" si="5"/>
        <v>2.9967485902546938</v>
      </c>
      <c r="R31" s="455">
        <f t="shared" si="6"/>
        <v>6.519344513656443</v>
      </c>
      <c r="S31" s="455">
        <f t="shared" si="7"/>
        <v>19.891222371407206</v>
      </c>
      <c r="T31" s="455">
        <f t="shared" si="8"/>
        <v>0.56734937888341452</v>
      </c>
      <c r="U31" s="455">
        <f t="shared" si="9"/>
        <v>3.9942499585050002</v>
      </c>
      <c r="V31" s="456">
        <f t="shared" si="10"/>
        <v>4.5615993373884152</v>
      </c>
    </row>
    <row r="32" spans="1:22" x14ac:dyDescent="0.25">
      <c r="A32" s="457" t="s">
        <v>334</v>
      </c>
      <c r="B32" s="458">
        <v>943871642.16824102</v>
      </c>
      <c r="C32" s="458">
        <v>142573265.617241</v>
      </c>
      <c r="D32" s="458">
        <v>67850708.191655993</v>
      </c>
      <c r="E32" s="458">
        <v>21832975.5541954</v>
      </c>
      <c r="F32" s="458">
        <v>28816508.266255099</v>
      </c>
      <c r="G32" s="458">
        <v>62379299.826948002</v>
      </c>
      <c r="H32" s="458">
        <v>178779016.190916</v>
      </c>
      <c r="I32" s="458">
        <v>6503529.3098978996</v>
      </c>
      <c r="J32" s="458">
        <v>40011022.834811203</v>
      </c>
      <c r="L32" s="457" t="s">
        <v>334</v>
      </c>
      <c r="M32" s="455">
        <f t="shared" si="1"/>
        <v>100</v>
      </c>
      <c r="N32" s="455">
        <f t="shared" si="2"/>
        <v>15.105154053545336</v>
      </c>
      <c r="O32" s="455">
        <f t="shared" si="3"/>
        <v>7.1885524641667216</v>
      </c>
      <c r="P32" s="455">
        <f t="shared" si="4"/>
        <v>2.3131297285339745</v>
      </c>
      <c r="Q32" s="455">
        <f t="shared" si="5"/>
        <v>3.0530113395565581</v>
      </c>
      <c r="R32" s="455">
        <f t="shared" si="6"/>
        <v>6.6088753004223815</v>
      </c>
      <c r="S32" s="455">
        <f t="shared" si="7"/>
        <v>18.941030560069461</v>
      </c>
      <c r="T32" s="455">
        <f t="shared" si="8"/>
        <v>0.68902687816302399</v>
      </c>
      <c r="U32" s="455">
        <f t="shared" si="9"/>
        <v>4.2390321996430327</v>
      </c>
      <c r="V32" s="456">
        <f t="shared" si="10"/>
        <v>4.9280590778060569</v>
      </c>
    </row>
    <row r="33" spans="1:22" x14ac:dyDescent="0.25">
      <c r="A33" s="457" t="s">
        <v>335</v>
      </c>
      <c r="B33" s="458">
        <v>1023558939.81004</v>
      </c>
      <c r="C33" s="458">
        <v>157218981.834878</v>
      </c>
      <c r="D33" s="458">
        <v>69950778.9922297</v>
      </c>
      <c r="E33" s="458">
        <v>25308026.794020198</v>
      </c>
      <c r="F33" s="458">
        <v>30599746.177317001</v>
      </c>
      <c r="G33" s="458">
        <v>62091072.497342497</v>
      </c>
      <c r="H33" s="458">
        <v>204619852.075039</v>
      </c>
      <c r="I33" s="458">
        <v>9111055.4681589194</v>
      </c>
      <c r="J33" s="458">
        <v>44333366.240226701</v>
      </c>
      <c r="L33" s="457" t="s">
        <v>335</v>
      </c>
      <c r="M33" s="455">
        <f t="shared" si="1"/>
        <v>100</v>
      </c>
      <c r="N33" s="455">
        <f t="shared" si="2"/>
        <v>15.360032111492858</v>
      </c>
      <c r="O33" s="455">
        <f t="shared" si="3"/>
        <v>6.8340743528859909</v>
      </c>
      <c r="P33" s="455">
        <f t="shared" si="4"/>
        <v>2.4725519762171251</v>
      </c>
      <c r="Q33" s="455">
        <f t="shared" si="5"/>
        <v>2.989544127570801</v>
      </c>
      <c r="R33" s="455">
        <f t="shared" si="6"/>
        <v>6.0661941469502327</v>
      </c>
      <c r="S33" s="455">
        <f t="shared" si="7"/>
        <v>19.991018017293065</v>
      </c>
      <c r="T33" s="455">
        <f t="shared" si="8"/>
        <v>0.89013491200123951</v>
      </c>
      <c r="U33" s="455">
        <f t="shared" si="9"/>
        <v>4.3312958849692063</v>
      </c>
      <c r="V33" s="456">
        <f t="shared" si="10"/>
        <v>5.2214307969704459</v>
      </c>
    </row>
    <row r="34" spans="1:22" x14ac:dyDescent="0.25">
      <c r="A34" s="457">
        <v>1999</v>
      </c>
      <c r="B34" s="454">
        <f t="shared" ref="B34:J34" si="16">AVERAGE(B35:B38)</f>
        <v>1107964933.3708749</v>
      </c>
      <c r="C34" s="454">
        <f t="shared" si="16"/>
        <v>174541946.40480852</v>
      </c>
      <c r="D34" s="454">
        <f t="shared" si="16"/>
        <v>74456048.785102844</v>
      </c>
      <c r="E34" s="454">
        <f t="shared" si="16"/>
        <v>26963051.623516798</v>
      </c>
      <c r="F34" s="454">
        <f t="shared" si="16"/>
        <v>30038878.780561823</v>
      </c>
      <c r="G34" s="454">
        <f t="shared" si="16"/>
        <v>65640195.760686934</v>
      </c>
      <c r="H34" s="454">
        <f t="shared" si="16"/>
        <v>222974289.44620174</v>
      </c>
      <c r="I34" s="454">
        <f t="shared" si="16"/>
        <v>7147982.1180634387</v>
      </c>
      <c r="J34" s="454">
        <f t="shared" si="16"/>
        <v>46718725.129906923</v>
      </c>
      <c r="L34" s="457">
        <v>1999</v>
      </c>
      <c r="M34" s="455">
        <f t="shared" si="1"/>
        <v>100</v>
      </c>
      <c r="N34" s="455">
        <f t="shared" si="2"/>
        <v>15.753381821731644</v>
      </c>
      <c r="O34" s="455">
        <f t="shared" si="3"/>
        <v>6.7200726794283643</v>
      </c>
      <c r="P34" s="455">
        <f t="shared" si="4"/>
        <v>2.4335654325705374</v>
      </c>
      <c r="Q34" s="455">
        <f t="shared" si="5"/>
        <v>2.7111759475249344</v>
      </c>
      <c r="R34" s="455">
        <f t="shared" si="6"/>
        <v>5.9243928921994904</v>
      </c>
      <c r="S34" s="455">
        <f t="shared" si="7"/>
        <v>20.124670260801871</v>
      </c>
      <c r="T34" s="455">
        <f t="shared" si="8"/>
        <v>0.64514515782700832</v>
      </c>
      <c r="U34" s="455">
        <f t="shared" si="9"/>
        <v>4.216624887916784</v>
      </c>
      <c r="V34" s="456">
        <f t="shared" si="10"/>
        <v>4.8617700457437927</v>
      </c>
    </row>
    <row r="35" spans="1:22" x14ac:dyDescent="0.25">
      <c r="A35" s="457" t="s">
        <v>336</v>
      </c>
      <c r="B35" s="458">
        <v>1042672604.4073499</v>
      </c>
      <c r="C35" s="458">
        <v>162580514.40067801</v>
      </c>
      <c r="D35" s="458">
        <v>65142636.484366097</v>
      </c>
      <c r="E35" s="458">
        <v>26210247.824499302</v>
      </c>
      <c r="F35" s="458">
        <v>26908384.213760398</v>
      </c>
      <c r="G35" s="458">
        <v>64098949.0085264</v>
      </c>
      <c r="H35" s="458">
        <v>223830115.51549399</v>
      </c>
      <c r="I35" s="458">
        <v>5311595.9339815704</v>
      </c>
      <c r="J35" s="458">
        <v>40520722.172335602</v>
      </c>
      <c r="L35" s="457" t="s">
        <v>336</v>
      </c>
      <c r="M35" s="455">
        <f t="shared" si="1"/>
        <v>100</v>
      </c>
      <c r="N35" s="455">
        <f t="shared" si="2"/>
        <v>15.592671535960031</v>
      </c>
      <c r="O35" s="455">
        <f t="shared" si="3"/>
        <v>6.2476597360484849</v>
      </c>
      <c r="P35" s="455">
        <f t="shared" si="4"/>
        <v>2.5137562561545463</v>
      </c>
      <c r="Q35" s="455">
        <f t="shared" si="5"/>
        <v>2.580712689680285</v>
      </c>
      <c r="R35" s="455">
        <f t="shared" si="6"/>
        <v>6.1475624023861188</v>
      </c>
      <c r="S35" s="455">
        <f t="shared" si="7"/>
        <v>21.466960440829645</v>
      </c>
      <c r="T35" s="455">
        <f t="shared" si="8"/>
        <v>0.50942126143236077</v>
      </c>
      <c r="U35" s="455">
        <f t="shared" si="9"/>
        <v>3.8862363891652629</v>
      </c>
      <c r="V35" s="456">
        <f t="shared" si="10"/>
        <v>4.3956576505976237</v>
      </c>
    </row>
    <row r="36" spans="1:22" x14ac:dyDescent="0.25">
      <c r="A36" s="457" t="s">
        <v>337</v>
      </c>
      <c r="B36" s="458">
        <v>1085743271.8533101</v>
      </c>
      <c r="C36" s="458">
        <v>171652042.139438</v>
      </c>
      <c r="D36" s="458">
        <v>71740986.443837404</v>
      </c>
      <c r="E36" s="458">
        <v>25406891.292734399</v>
      </c>
      <c r="F36" s="458">
        <v>29463268.826131199</v>
      </c>
      <c r="G36" s="458">
        <v>62150834.283509403</v>
      </c>
      <c r="H36" s="458">
        <v>218557132.95573401</v>
      </c>
      <c r="I36" s="458">
        <v>5647141.1538889799</v>
      </c>
      <c r="J36" s="458">
        <v>45958489.369707197</v>
      </c>
      <c r="L36" s="457" t="s">
        <v>337</v>
      </c>
      <c r="M36" s="455">
        <f t="shared" si="1"/>
        <v>100</v>
      </c>
      <c r="N36" s="455">
        <f t="shared" si="2"/>
        <v>15.809634431023131</v>
      </c>
      <c r="O36" s="455">
        <f t="shared" si="3"/>
        <v>6.6075460289409929</v>
      </c>
      <c r="P36" s="455">
        <f t="shared" si="4"/>
        <v>2.3400459345574478</v>
      </c>
      <c r="Q36" s="455">
        <f t="shared" si="5"/>
        <v>2.7136496803557302</v>
      </c>
      <c r="R36" s="455">
        <f t="shared" si="6"/>
        <v>5.7242661220843667</v>
      </c>
      <c r="S36" s="455">
        <f t="shared" si="7"/>
        <v>20.129724827368058</v>
      </c>
      <c r="T36" s="455">
        <f t="shared" si="8"/>
        <v>0.52011753609576494</v>
      </c>
      <c r="U36" s="455">
        <f t="shared" si="9"/>
        <v>4.2329057486359849</v>
      </c>
      <c r="V36" s="456">
        <f t="shared" si="10"/>
        <v>4.75302328473175</v>
      </c>
    </row>
    <row r="37" spans="1:22" x14ac:dyDescent="0.25">
      <c r="A37" s="457" t="s">
        <v>338</v>
      </c>
      <c r="B37" s="458">
        <v>1131412515.58377</v>
      </c>
      <c r="C37" s="458">
        <v>180692526.020271</v>
      </c>
      <c r="D37" s="458">
        <v>84017051.702328101</v>
      </c>
      <c r="E37" s="458">
        <v>27479025.970873099</v>
      </c>
      <c r="F37" s="458">
        <v>31110587.8009151</v>
      </c>
      <c r="G37" s="458">
        <v>66447470.078640997</v>
      </c>
      <c r="H37" s="458">
        <v>214974914.35618499</v>
      </c>
      <c r="I37" s="458">
        <v>7560275.7634206098</v>
      </c>
      <c r="J37" s="458">
        <v>49981500.480046503</v>
      </c>
      <c r="L37" s="457" t="s">
        <v>338</v>
      </c>
      <c r="M37" s="455">
        <f t="shared" si="1"/>
        <v>100</v>
      </c>
      <c r="N37" s="455">
        <f t="shared" si="2"/>
        <v>15.970525651030107</v>
      </c>
      <c r="O37" s="455">
        <f t="shared" si="3"/>
        <v>7.4258548977583283</v>
      </c>
      <c r="P37" s="455">
        <f t="shared" si="4"/>
        <v>2.4287362559972094</v>
      </c>
      <c r="Q37" s="455">
        <f t="shared" si="5"/>
        <v>2.7497121847607549</v>
      </c>
      <c r="R37" s="455">
        <f t="shared" si="6"/>
        <v>5.8729657983636834</v>
      </c>
      <c r="S37" s="455">
        <f t="shared" si="7"/>
        <v>19.000577719901333</v>
      </c>
      <c r="T37" s="455">
        <f t="shared" si="8"/>
        <v>0.66821567370763679</v>
      </c>
      <c r="U37" s="455">
        <f t="shared" si="9"/>
        <v>4.4176195500416364</v>
      </c>
      <c r="V37" s="456">
        <f t="shared" si="10"/>
        <v>5.0858352237492728</v>
      </c>
    </row>
    <row r="38" spans="1:22" x14ac:dyDescent="0.25">
      <c r="A38" s="457" t="s">
        <v>339</v>
      </c>
      <c r="B38" s="458">
        <v>1172031341.63907</v>
      </c>
      <c r="C38" s="458">
        <v>183242703.05884701</v>
      </c>
      <c r="D38" s="458">
        <v>76923520.509879798</v>
      </c>
      <c r="E38" s="458">
        <v>28756041.4059604</v>
      </c>
      <c r="F38" s="458">
        <v>32673274.281440601</v>
      </c>
      <c r="G38" s="458">
        <v>69863529.672070906</v>
      </c>
      <c r="H38" s="458">
        <v>234534994.957394</v>
      </c>
      <c r="I38" s="458">
        <v>10072915.620962599</v>
      </c>
      <c r="J38" s="458">
        <v>50414188.497538403</v>
      </c>
      <c r="L38" s="457" t="s">
        <v>339</v>
      </c>
      <c r="M38" s="455">
        <f t="shared" si="1"/>
        <v>100</v>
      </c>
      <c r="N38" s="455">
        <f t="shared" si="2"/>
        <v>15.634624821771792</v>
      </c>
      <c r="O38" s="455">
        <f t="shared" si="3"/>
        <v>6.5632648016309263</v>
      </c>
      <c r="P38" s="455">
        <f t="shared" si="4"/>
        <v>2.453521538574682</v>
      </c>
      <c r="Q38" s="455">
        <f t="shared" si="5"/>
        <v>2.7877474876864183</v>
      </c>
      <c r="R38" s="455">
        <f t="shared" si="6"/>
        <v>5.9608926135343534</v>
      </c>
      <c r="S38" s="455">
        <f t="shared" si="7"/>
        <v>20.010983207104342</v>
      </c>
      <c r="T38" s="455">
        <f t="shared" si="8"/>
        <v>0.8594408070074101</v>
      </c>
      <c r="U38" s="455">
        <f t="shared" si="9"/>
        <v>4.3014368905045526</v>
      </c>
      <c r="V38" s="456">
        <f t="shared" si="10"/>
        <v>5.160877697511963</v>
      </c>
    </row>
    <row r="39" spans="1:22" x14ac:dyDescent="0.25">
      <c r="A39" s="457">
        <v>2000</v>
      </c>
      <c r="B39" s="454">
        <f t="shared" ref="B39:J39" si="17">AVERAGE(B40:B43)</f>
        <v>1269527966.5906048</v>
      </c>
      <c r="C39" s="454">
        <f t="shared" si="17"/>
        <v>207613846.82062826</v>
      </c>
      <c r="D39" s="454">
        <f t="shared" si="17"/>
        <v>95833500.106284976</v>
      </c>
      <c r="E39" s="454">
        <f t="shared" si="17"/>
        <v>32081275.245716397</v>
      </c>
      <c r="F39" s="454">
        <f t="shared" si="17"/>
        <v>31509923.655997902</v>
      </c>
      <c r="G39" s="454">
        <f t="shared" si="17"/>
        <v>72480850.197479695</v>
      </c>
      <c r="H39" s="454">
        <f t="shared" si="17"/>
        <v>248162953.59288976</v>
      </c>
      <c r="I39" s="454">
        <f t="shared" si="17"/>
        <v>8149146.2698701676</v>
      </c>
      <c r="J39" s="454">
        <f t="shared" si="17"/>
        <v>51061224.216888875</v>
      </c>
      <c r="L39" s="457">
        <v>2000</v>
      </c>
      <c r="M39" s="455">
        <f t="shared" si="1"/>
        <v>100</v>
      </c>
      <c r="N39" s="455">
        <f t="shared" si="2"/>
        <v>16.353625306749876</v>
      </c>
      <c r="O39" s="455">
        <f t="shared" si="3"/>
        <v>7.5487506087519849</v>
      </c>
      <c r="P39" s="455">
        <f t="shared" si="4"/>
        <v>2.5270239088842312</v>
      </c>
      <c r="Q39" s="455">
        <f t="shared" si="5"/>
        <v>2.4820188672660546</v>
      </c>
      <c r="R39" s="455">
        <f t="shared" si="6"/>
        <v>5.7092755815479563</v>
      </c>
      <c r="S39" s="455">
        <f t="shared" si="7"/>
        <v>19.547655516352791</v>
      </c>
      <c r="T39" s="455">
        <f t="shared" si="8"/>
        <v>0.64190364326949012</v>
      </c>
      <c r="U39" s="455">
        <f t="shared" si="9"/>
        <v>4.0220637560287011</v>
      </c>
      <c r="V39" s="456">
        <f t="shared" si="10"/>
        <v>4.6639673992981914</v>
      </c>
    </row>
    <row r="40" spans="1:22" x14ac:dyDescent="0.25">
      <c r="A40" s="457" t="s">
        <v>340</v>
      </c>
      <c r="B40" s="458">
        <v>1224539937.3552499</v>
      </c>
      <c r="C40" s="458">
        <v>199647760.386226</v>
      </c>
      <c r="D40" s="458">
        <v>82396243.615322396</v>
      </c>
      <c r="E40" s="458">
        <v>30933561.853441101</v>
      </c>
      <c r="F40" s="458">
        <v>25696374.422865398</v>
      </c>
      <c r="G40" s="458">
        <v>71965200.830315605</v>
      </c>
      <c r="H40" s="458">
        <v>252441353.58109501</v>
      </c>
      <c r="I40" s="458">
        <v>6568227.1021575304</v>
      </c>
      <c r="J40" s="458">
        <v>47623567.536364302</v>
      </c>
      <c r="L40" s="457" t="s">
        <v>340</v>
      </c>
      <c r="M40" s="455">
        <f t="shared" si="1"/>
        <v>100</v>
      </c>
      <c r="N40" s="455">
        <f t="shared" si="2"/>
        <v>16.303899472435614</v>
      </c>
      <c r="O40" s="455">
        <f t="shared" si="3"/>
        <v>6.7287510273679647</v>
      </c>
      <c r="P40" s="455">
        <f t="shared" si="4"/>
        <v>2.5261374422994418</v>
      </c>
      <c r="Q40" s="455">
        <f t="shared" si="5"/>
        <v>2.0984513153865927</v>
      </c>
      <c r="R40" s="455">
        <f t="shared" si="6"/>
        <v>5.8769174148574841</v>
      </c>
      <c r="S40" s="455">
        <f t="shared" si="7"/>
        <v>20.615199707272556</v>
      </c>
      <c r="T40" s="455">
        <f t="shared" si="8"/>
        <v>0.53638324907095536</v>
      </c>
      <c r="U40" s="455">
        <f t="shared" si="9"/>
        <v>3.8890987613863572</v>
      </c>
      <c r="V40" s="456">
        <f t="shared" si="10"/>
        <v>4.4254820104573129</v>
      </c>
    </row>
    <row r="41" spans="1:22" x14ac:dyDescent="0.25">
      <c r="A41" s="457" t="s">
        <v>341</v>
      </c>
      <c r="B41" s="458">
        <v>1258756590.6382301</v>
      </c>
      <c r="C41" s="458">
        <v>208875863.05343699</v>
      </c>
      <c r="D41" s="458">
        <v>90303768.838324606</v>
      </c>
      <c r="E41" s="458">
        <v>31667017.117254</v>
      </c>
      <c r="F41" s="458">
        <v>30034134.0671257</v>
      </c>
      <c r="G41" s="458">
        <v>73943123.443363205</v>
      </c>
      <c r="H41" s="458">
        <v>243152977.08013099</v>
      </c>
      <c r="I41" s="458">
        <v>7152497.8915250599</v>
      </c>
      <c r="J41" s="458">
        <v>51823822.834973201</v>
      </c>
      <c r="L41" s="457" t="s">
        <v>341</v>
      </c>
      <c r="M41" s="455">
        <f t="shared" si="1"/>
        <v>100</v>
      </c>
      <c r="N41" s="455">
        <f t="shared" si="2"/>
        <v>16.593824779700274</v>
      </c>
      <c r="O41" s="455">
        <f t="shared" si="3"/>
        <v>7.1740453642858544</v>
      </c>
      <c r="P41" s="455">
        <f t="shared" si="4"/>
        <v>2.5157379395485671</v>
      </c>
      <c r="Q41" s="455">
        <f t="shared" si="5"/>
        <v>2.3860160328453515</v>
      </c>
      <c r="R41" s="455">
        <f t="shared" si="6"/>
        <v>5.8742988114859971</v>
      </c>
      <c r="S41" s="455">
        <f t="shared" si="7"/>
        <v>19.316917892508879</v>
      </c>
      <c r="T41" s="455">
        <f t="shared" si="8"/>
        <v>0.56821930027778556</v>
      </c>
      <c r="U41" s="455">
        <f t="shared" si="9"/>
        <v>4.1170646668627855</v>
      </c>
      <c r="V41" s="456">
        <f t="shared" si="10"/>
        <v>4.6852839671405713</v>
      </c>
    </row>
    <row r="42" spans="1:22" x14ac:dyDescent="0.25">
      <c r="A42" s="457" t="s">
        <v>342</v>
      </c>
      <c r="B42" s="458">
        <v>1303472970.1590099</v>
      </c>
      <c r="C42" s="458">
        <v>213290579.88862199</v>
      </c>
      <c r="D42" s="458">
        <v>110660351.27587</v>
      </c>
      <c r="E42" s="458">
        <v>32442106.812829599</v>
      </c>
      <c r="F42" s="458">
        <v>35033582.984815203</v>
      </c>
      <c r="G42" s="458">
        <v>73372624.230747402</v>
      </c>
      <c r="H42" s="458">
        <v>239761018.77735201</v>
      </c>
      <c r="I42" s="458">
        <v>8714289.3836419806</v>
      </c>
      <c r="J42" s="458">
        <v>52869059.003377303</v>
      </c>
      <c r="L42" s="457" t="s">
        <v>342</v>
      </c>
      <c r="M42" s="455">
        <f t="shared" si="1"/>
        <v>100</v>
      </c>
      <c r="N42" s="455">
        <f t="shared" si="2"/>
        <v>16.363252999607869</v>
      </c>
      <c r="O42" s="455">
        <f t="shared" si="3"/>
        <v>8.4896544699634706</v>
      </c>
      <c r="P42" s="455">
        <f t="shared" si="4"/>
        <v>2.4888975495112877</v>
      </c>
      <c r="Q42" s="455">
        <f t="shared" si="5"/>
        <v>2.6877107379174481</v>
      </c>
      <c r="R42" s="455">
        <f t="shared" si="6"/>
        <v>5.6290100301655448</v>
      </c>
      <c r="S42" s="455">
        <f t="shared" si="7"/>
        <v>18.394015393207859</v>
      </c>
      <c r="T42" s="455">
        <f t="shared" si="8"/>
        <v>0.66854392711948063</v>
      </c>
      <c r="U42" s="455">
        <f t="shared" si="9"/>
        <v>4.0560149856370122</v>
      </c>
      <c r="V42" s="456">
        <f t="shared" si="10"/>
        <v>4.7245589127564926</v>
      </c>
    </row>
    <row r="43" spans="1:22" x14ac:dyDescent="0.25">
      <c r="A43" s="457" t="s">
        <v>343</v>
      </c>
      <c r="B43" s="458">
        <v>1291342368.2099299</v>
      </c>
      <c r="C43" s="458">
        <v>208641183.95422801</v>
      </c>
      <c r="D43" s="458">
        <v>99973636.695622906</v>
      </c>
      <c r="E43" s="458">
        <v>33282415.199340899</v>
      </c>
      <c r="F43" s="458">
        <v>35275603.1491853</v>
      </c>
      <c r="G43" s="458">
        <v>70642452.285492599</v>
      </c>
      <c r="H43" s="458">
        <v>257296464.93298101</v>
      </c>
      <c r="I43" s="458">
        <v>10161570.7021561</v>
      </c>
      <c r="J43" s="458">
        <v>51928447.4928407</v>
      </c>
      <c r="L43" s="457" t="s">
        <v>343</v>
      </c>
      <c r="M43" s="455">
        <f t="shared" si="1"/>
        <v>100</v>
      </c>
      <c r="N43" s="455">
        <f t="shared" si="2"/>
        <v>16.156922369351843</v>
      </c>
      <c r="O43" s="455">
        <f t="shared" si="3"/>
        <v>7.7418381954126714</v>
      </c>
      <c r="P43" s="455">
        <f t="shared" si="4"/>
        <v>2.5773502069383252</v>
      </c>
      <c r="Q43" s="455">
        <f t="shared" si="5"/>
        <v>2.7317002847265552</v>
      </c>
      <c r="R43" s="455">
        <f t="shared" si="6"/>
        <v>5.4704665489615882</v>
      </c>
      <c r="S43" s="455">
        <f t="shared" si="7"/>
        <v>19.924728814531782</v>
      </c>
      <c r="T43" s="455">
        <f t="shared" si="8"/>
        <v>0.78689981466666814</v>
      </c>
      <c r="U43" s="455">
        <f t="shared" si="9"/>
        <v>4.0212765236553318</v>
      </c>
      <c r="V43" s="456">
        <f t="shared" si="10"/>
        <v>4.8081763383220002</v>
      </c>
    </row>
    <row r="44" spans="1:22" x14ac:dyDescent="0.25">
      <c r="A44" s="457">
        <v>2001</v>
      </c>
      <c r="B44" s="454">
        <f t="shared" ref="B44:J44" si="18">AVERAGE(B45:B48)</f>
        <v>1260287656.1431298</v>
      </c>
      <c r="C44" s="454">
        <f t="shared" si="18"/>
        <v>202260938.98468924</v>
      </c>
      <c r="D44" s="454">
        <f t="shared" si="18"/>
        <v>88321171.851183653</v>
      </c>
      <c r="E44" s="454">
        <f t="shared" si="18"/>
        <v>34317348.607509628</v>
      </c>
      <c r="F44" s="454">
        <f t="shared" si="18"/>
        <v>30392307.915172577</v>
      </c>
      <c r="G44" s="454">
        <f t="shared" si="18"/>
        <v>67759086.856186837</v>
      </c>
      <c r="H44" s="454">
        <f t="shared" si="18"/>
        <v>264656282.63494298</v>
      </c>
      <c r="I44" s="454">
        <f t="shared" si="18"/>
        <v>7151063.7019051686</v>
      </c>
      <c r="J44" s="454">
        <f t="shared" si="18"/>
        <v>49087345.618395299</v>
      </c>
      <c r="L44" s="457">
        <v>2001</v>
      </c>
      <c r="M44" s="455">
        <f t="shared" si="1"/>
        <v>100</v>
      </c>
      <c r="N44" s="455">
        <f t="shared" si="2"/>
        <v>16.048791559513507</v>
      </c>
      <c r="O44" s="455">
        <f t="shared" si="3"/>
        <v>7.0080168936569418</v>
      </c>
      <c r="P44" s="455">
        <f t="shared" si="4"/>
        <v>2.7229774440964798</v>
      </c>
      <c r="Q44" s="455">
        <f t="shared" si="5"/>
        <v>2.4115373793457953</v>
      </c>
      <c r="R44" s="455">
        <f t="shared" si="6"/>
        <v>5.3764778640735571</v>
      </c>
      <c r="S44" s="455">
        <f t="shared" si="7"/>
        <v>20.999672681463302</v>
      </c>
      <c r="T44" s="455">
        <f t="shared" si="8"/>
        <v>0.56741519819289798</v>
      </c>
      <c r="U44" s="455">
        <f t="shared" si="9"/>
        <v>3.8949318736182632</v>
      </c>
      <c r="V44" s="456">
        <f t="shared" si="10"/>
        <v>4.4623470718111609</v>
      </c>
    </row>
    <row r="45" spans="1:22" x14ac:dyDescent="0.25">
      <c r="A45" s="457" t="s">
        <v>344</v>
      </c>
      <c r="B45" s="458">
        <v>1264134483.7429299</v>
      </c>
      <c r="C45" s="458">
        <v>204100593.644252</v>
      </c>
      <c r="D45" s="458">
        <v>95487482.751259297</v>
      </c>
      <c r="E45" s="458">
        <v>35009481.787504099</v>
      </c>
      <c r="F45" s="458">
        <v>27858390.6086624</v>
      </c>
      <c r="G45" s="458">
        <v>68511484.762863204</v>
      </c>
      <c r="H45" s="458">
        <v>264730298.25702399</v>
      </c>
      <c r="I45" s="458">
        <v>6716810.1082313396</v>
      </c>
      <c r="J45" s="458">
        <v>48488160.2023964</v>
      </c>
      <c r="L45" s="457" t="s">
        <v>344</v>
      </c>
      <c r="M45" s="455">
        <f t="shared" si="1"/>
        <v>100</v>
      </c>
      <c r="N45" s="455">
        <f t="shared" si="2"/>
        <v>16.145481059889921</v>
      </c>
      <c r="O45" s="455">
        <f t="shared" si="3"/>
        <v>7.5535857916425062</v>
      </c>
      <c r="P45" s="455">
        <f t="shared" si="4"/>
        <v>2.7694428273047178</v>
      </c>
      <c r="Q45" s="455">
        <f t="shared" si="5"/>
        <v>2.2037521297716287</v>
      </c>
      <c r="R45" s="455">
        <f t="shared" si="6"/>
        <v>5.4196357779917559</v>
      </c>
      <c r="S45" s="455">
        <f t="shared" si="7"/>
        <v>20.941624618386616</v>
      </c>
      <c r="T45" s="455">
        <f t="shared" si="8"/>
        <v>0.53133667300521537</v>
      </c>
      <c r="U45" s="455">
        <f t="shared" si="9"/>
        <v>3.8356805249730681</v>
      </c>
      <c r="V45" s="456">
        <f t="shared" si="10"/>
        <v>4.3670171979782832</v>
      </c>
    </row>
    <row r="46" spans="1:22" x14ac:dyDescent="0.25">
      <c r="A46" s="457" t="s">
        <v>345</v>
      </c>
      <c r="B46" s="458">
        <v>1256964062.23384</v>
      </c>
      <c r="C46" s="458">
        <v>202820000.49650401</v>
      </c>
      <c r="D46" s="458">
        <v>87424870.155461803</v>
      </c>
      <c r="E46" s="458">
        <v>35426515.505318202</v>
      </c>
      <c r="F46" s="458">
        <v>29784511.274472099</v>
      </c>
      <c r="G46" s="458">
        <v>68686914.359350696</v>
      </c>
      <c r="H46" s="458">
        <v>262984433.90296</v>
      </c>
      <c r="I46" s="458">
        <v>6344046.5611241302</v>
      </c>
      <c r="J46" s="458">
        <v>50727064.669729002</v>
      </c>
      <c r="L46" s="457" t="s">
        <v>345</v>
      </c>
      <c r="M46" s="455">
        <f t="shared" si="1"/>
        <v>100</v>
      </c>
      <c r="N46" s="455">
        <f t="shared" si="2"/>
        <v>16.13570400223362</v>
      </c>
      <c r="O46" s="455">
        <f t="shared" si="3"/>
        <v>6.9552402317766244</v>
      </c>
      <c r="P46" s="455">
        <f t="shared" si="4"/>
        <v>2.8184191234838671</v>
      </c>
      <c r="Q46" s="455">
        <f t="shared" si="5"/>
        <v>2.3695594941306379</v>
      </c>
      <c r="R46" s="455">
        <f t="shared" si="6"/>
        <v>5.4645090041223856</v>
      </c>
      <c r="S46" s="455">
        <f t="shared" si="7"/>
        <v>20.922191954763743</v>
      </c>
      <c r="T46" s="455">
        <f t="shared" si="8"/>
        <v>0.50471184910805444</v>
      </c>
      <c r="U46" s="455">
        <f t="shared" si="9"/>
        <v>4.0356813845241</v>
      </c>
      <c r="V46" s="456">
        <f t="shared" si="10"/>
        <v>4.5403932336321544</v>
      </c>
    </row>
    <row r="47" spans="1:22" x14ac:dyDescent="0.25">
      <c r="A47" s="457" t="s">
        <v>346</v>
      </c>
      <c r="B47" s="458">
        <v>1261751913.1246099</v>
      </c>
      <c r="C47" s="458">
        <v>200405431.80546001</v>
      </c>
      <c r="D47" s="458">
        <v>90512422.762397096</v>
      </c>
      <c r="E47" s="458">
        <v>33130171.1339196</v>
      </c>
      <c r="F47" s="458">
        <v>32749363.694802102</v>
      </c>
      <c r="G47" s="458">
        <v>68844339.483654395</v>
      </c>
      <c r="H47" s="458">
        <v>257153606.496494</v>
      </c>
      <c r="I47" s="458">
        <v>7139685.5538103897</v>
      </c>
      <c r="J47" s="458">
        <v>48647887.217755899</v>
      </c>
      <c r="L47" s="457" t="s">
        <v>346</v>
      </c>
      <c r="M47" s="455">
        <f t="shared" si="1"/>
        <v>100</v>
      </c>
      <c r="N47" s="455">
        <f t="shared" si="2"/>
        <v>15.883109010643368</v>
      </c>
      <c r="O47" s="455">
        <f t="shared" si="3"/>
        <v>7.1735514581667328</v>
      </c>
      <c r="P47" s="455">
        <f t="shared" si="4"/>
        <v>2.6257278304318832</v>
      </c>
      <c r="Q47" s="455">
        <f t="shared" si="5"/>
        <v>2.5955469814744632</v>
      </c>
      <c r="R47" s="455">
        <f t="shared" si="6"/>
        <v>5.4562500573641186</v>
      </c>
      <c r="S47" s="455">
        <f t="shared" si="7"/>
        <v>20.380678945013624</v>
      </c>
      <c r="T47" s="455">
        <f t="shared" si="8"/>
        <v>0.56585494181099594</v>
      </c>
      <c r="U47" s="455">
        <f t="shared" si="9"/>
        <v>3.8555826000123896</v>
      </c>
      <c r="V47" s="456">
        <f t="shared" si="10"/>
        <v>4.4214375418233853</v>
      </c>
    </row>
    <row r="48" spans="1:22" x14ac:dyDescent="0.25">
      <c r="A48" s="457" t="s">
        <v>252</v>
      </c>
      <c r="B48" s="458">
        <v>1258300165.4711399</v>
      </c>
      <c r="C48" s="458">
        <v>201717729.99254099</v>
      </c>
      <c r="D48" s="458">
        <v>79859911.735616401</v>
      </c>
      <c r="E48" s="458">
        <v>33703226.003296599</v>
      </c>
      <c r="F48" s="458">
        <v>31176966.082753699</v>
      </c>
      <c r="G48" s="458">
        <v>64993608.818879098</v>
      </c>
      <c r="H48" s="458">
        <v>273756791.88329399</v>
      </c>
      <c r="I48" s="458">
        <v>8403712.5844548102</v>
      </c>
      <c r="J48" s="458">
        <v>48486270.383699901</v>
      </c>
      <c r="L48" s="457" t="s">
        <v>252</v>
      </c>
      <c r="M48" s="455">
        <f t="shared" si="1"/>
        <v>100</v>
      </c>
      <c r="N48" s="455">
        <f t="shared" si="2"/>
        <v>16.030970632274588</v>
      </c>
      <c r="O48" s="455">
        <f t="shared" si="3"/>
        <v>6.346650340438825</v>
      </c>
      <c r="P48" s="455">
        <f t="shared" si="4"/>
        <v>2.6784726671856744</v>
      </c>
      <c r="Q48" s="455">
        <f t="shared" si="5"/>
        <v>2.4777049974463163</v>
      </c>
      <c r="R48" s="455">
        <f t="shared" si="6"/>
        <v>5.1651911525056358</v>
      </c>
      <c r="S48" s="455">
        <f t="shared" si="7"/>
        <v>21.756080098804755</v>
      </c>
      <c r="T48" s="455">
        <f t="shared" si="8"/>
        <v>0.66786231259122852</v>
      </c>
      <c r="U48" s="455">
        <f t="shared" si="9"/>
        <v>3.8533151082870116</v>
      </c>
      <c r="V48" s="456">
        <f t="shared" si="10"/>
        <v>4.5211774208782405</v>
      </c>
    </row>
    <row r="49" spans="1:22" x14ac:dyDescent="0.25">
      <c r="A49" s="457">
        <v>2002</v>
      </c>
      <c r="B49" s="454">
        <f t="shared" ref="B49:J49" si="19">AVERAGE(B50:B53)</f>
        <v>1286301606.8594899</v>
      </c>
      <c r="C49" s="454">
        <f t="shared" si="19"/>
        <v>204926886.24938726</v>
      </c>
      <c r="D49" s="454">
        <f t="shared" si="19"/>
        <v>79028305.445884526</v>
      </c>
      <c r="E49" s="454">
        <f t="shared" si="19"/>
        <v>36457209.021046847</v>
      </c>
      <c r="F49" s="454">
        <f t="shared" si="19"/>
        <v>30765725.755883373</v>
      </c>
      <c r="G49" s="454">
        <f t="shared" si="19"/>
        <v>69871185.478032827</v>
      </c>
      <c r="H49" s="454">
        <f t="shared" si="19"/>
        <v>282126214.57923698</v>
      </c>
      <c r="I49" s="454">
        <f t="shared" si="19"/>
        <v>7144396.7591914013</v>
      </c>
      <c r="J49" s="454">
        <f t="shared" si="19"/>
        <v>46212195.785169974</v>
      </c>
      <c r="L49" s="457">
        <v>2002</v>
      </c>
      <c r="M49" s="455">
        <f t="shared" si="1"/>
        <v>100</v>
      </c>
      <c r="N49" s="455">
        <f t="shared" si="2"/>
        <v>15.931480234228815</v>
      </c>
      <c r="O49" s="455">
        <f t="shared" si="3"/>
        <v>6.1438394404895771</v>
      </c>
      <c r="P49" s="455">
        <f t="shared" si="4"/>
        <v>2.8342659938097454</v>
      </c>
      <c r="Q49" s="455">
        <f t="shared" si="5"/>
        <v>2.3917971952937234</v>
      </c>
      <c r="R49" s="455">
        <f t="shared" si="6"/>
        <v>5.4319441960912718</v>
      </c>
      <c r="S49" s="455">
        <f t="shared" si="7"/>
        <v>21.933130851639778</v>
      </c>
      <c r="T49" s="455">
        <f t="shared" si="8"/>
        <v>0.55542158394985386</v>
      </c>
      <c r="U49" s="455">
        <f t="shared" si="9"/>
        <v>3.5926407569370316</v>
      </c>
      <c r="V49" s="456">
        <f t="shared" si="10"/>
        <v>4.1480623408868853</v>
      </c>
    </row>
    <row r="50" spans="1:22" x14ac:dyDescent="0.25">
      <c r="A50" s="457" t="s">
        <v>261</v>
      </c>
      <c r="B50" s="458">
        <v>1216487855.39029</v>
      </c>
      <c r="C50" s="458">
        <v>193002728.86954701</v>
      </c>
      <c r="D50" s="458">
        <v>75042389.813270301</v>
      </c>
      <c r="E50" s="458">
        <v>34721325.279904202</v>
      </c>
      <c r="F50" s="458">
        <v>26367154.793636799</v>
      </c>
      <c r="G50" s="458">
        <v>63220501.275806002</v>
      </c>
      <c r="H50" s="458">
        <v>281516360.96627402</v>
      </c>
      <c r="I50" s="458">
        <v>6268042.5177845899</v>
      </c>
      <c r="J50" s="458">
        <v>42399978.102133498</v>
      </c>
      <c r="L50" s="457" t="s">
        <v>261</v>
      </c>
      <c r="M50" s="455">
        <f t="shared" si="1"/>
        <v>100</v>
      </c>
      <c r="N50" s="455">
        <f t="shared" si="2"/>
        <v>15.865569723063555</v>
      </c>
      <c r="O50" s="455">
        <f t="shared" si="3"/>
        <v>6.1687742693653274</v>
      </c>
      <c r="P50" s="455">
        <f t="shared" si="4"/>
        <v>2.8542270377836561</v>
      </c>
      <c r="Q50" s="455">
        <f t="shared" si="5"/>
        <v>2.1674819585582572</v>
      </c>
      <c r="R50" s="455">
        <f t="shared" si="6"/>
        <v>5.1969693734034648</v>
      </c>
      <c r="S50" s="455">
        <f t="shared" si="7"/>
        <v>23.141732136401323</v>
      </c>
      <c r="T50" s="455">
        <f t="shared" si="8"/>
        <v>0.51525730322836572</v>
      </c>
      <c r="U50" s="455">
        <f t="shared" si="9"/>
        <v>3.485441956058835</v>
      </c>
      <c r="V50" s="456">
        <f t="shared" si="10"/>
        <v>4.0006992592872006</v>
      </c>
    </row>
    <row r="51" spans="1:22" x14ac:dyDescent="0.25">
      <c r="A51" s="457" t="s">
        <v>262</v>
      </c>
      <c r="B51" s="458">
        <v>1304107827.97908</v>
      </c>
      <c r="C51" s="458">
        <v>215241352.51503101</v>
      </c>
      <c r="D51" s="458">
        <v>76568948.049172401</v>
      </c>
      <c r="E51" s="458">
        <v>37107332.4130418</v>
      </c>
      <c r="F51" s="458">
        <v>31218191.443601198</v>
      </c>
      <c r="G51" s="458">
        <v>70288707.250837505</v>
      </c>
      <c r="H51" s="458">
        <v>280184553.030563</v>
      </c>
      <c r="I51" s="458">
        <v>6899703.0394146098</v>
      </c>
      <c r="J51" s="458">
        <v>47574741.877496898</v>
      </c>
      <c r="L51" s="457" t="s">
        <v>262</v>
      </c>
      <c r="M51" s="455">
        <f t="shared" si="1"/>
        <v>100</v>
      </c>
      <c r="N51" s="455">
        <f t="shared" si="2"/>
        <v>16.504873899007364</v>
      </c>
      <c r="O51" s="455">
        <f t="shared" si="3"/>
        <v>5.8713663399926075</v>
      </c>
      <c r="P51" s="455">
        <f t="shared" si="4"/>
        <v>2.8454190379752142</v>
      </c>
      <c r="Q51" s="455">
        <f t="shared" si="5"/>
        <v>2.3938351395358692</v>
      </c>
      <c r="R51" s="455">
        <f t="shared" si="6"/>
        <v>5.3897926032512897</v>
      </c>
      <c r="S51" s="455">
        <f t="shared" si="7"/>
        <v>21.484768898654107</v>
      </c>
      <c r="T51" s="455">
        <f t="shared" si="8"/>
        <v>0.52907458197738022</v>
      </c>
      <c r="U51" s="455">
        <f t="shared" si="9"/>
        <v>3.6480681165162112</v>
      </c>
      <c r="V51" s="456">
        <f t="shared" si="10"/>
        <v>4.1771426984935918</v>
      </c>
    </row>
    <row r="52" spans="1:22" x14ac:dyDescent="0.25">
      <c r="A52" s="457" t="s">
        <v>263</v>
      </c>
      <c r="B52" s="458">
        <v>1311560183.76003</v>
      </c>
      <c r="C52" s="458">
        <v>211530899.617423</v>
      </c>
      <c r="D52" s="458">
        <v>81003184.689074799</v>
      </c>
      <c r="E52" s="458">
        <v>37760445.949826702</v>
      </c>
      <c r="F52" s="458">
        <v>33315882.6044611</v>
      </c>
      <c r="G52" s="458">
        <v>74210140.584343895</v>
      </c>
      <c r="H52" s="458">
        <v>274167144.117576</v>
      </c>
      <c r="I52" s="458">
        <v>6956938.3539717402</v>
      </c>
      <c r="J52" s="458">
        <v>47488060.143331297</v>
      </c>
      <c r="L52" s="457" t="s">
        <v>263</v>
      </c>
      <c r="M52" s="455">
        <f t="shared" si="1"/>
        <v>100</v>
      </c>
      <c r="N52" s="455">
        <f t="shared" si="2"/>
        <v>16.128188567832112</v>
      </c>
      <c r="O52" s="455">
        <f t="shared" si="3"/>
        <v>6.1760936091283147</v>
      </c>
      <c r="P52" s="455">
        <f t="shared" si="4"/>
        <v>2.8790479016810067</v>
      </c>
      <c r="Q52" s="455">
        <f t="shared" si="5"/>
        <v>2.5401718515844141</v>
      </c>
      <c r="R52" s="455">
        <f t="shared" si="6"/>
        <v>5.6581574755948649</v>
      </c>
      <c r="S52" s="455">
        <f t="shared" si="7"/>
        <v>20.903893508842526</v>
      </c>
      <c r="T52" s="455">
        <f t="shared" si="8"/>
        <v>0.53043226228683826</v>
      </c>
      <c r="U52" s="455">
        <f t="shared" si="9"/>
        <v>3.620730541483101</v>
      </c>
      <c r="V52" s="456">
        <f t="shared" si="10"/>
        <v>4.1511628037699388</v>
      </c>
    </row>
    <row r="53" spans="1:22" x14ac:dyDescent="0.25">
      <c r="A53" s="457" t="s">
        <v>264</v>
      </c>
      <c r="B53" s="458">
        <v>1313050560.3085599</v>
      </c>
      <c r="C53" s="458">
        <v>199932563.99554801</v>
      </c>
      <c r="D53" s="458">
        <v>83498699.232020602</v>
      </c>
      <c r="E53" s="458">
        <v>36239732.441414699</v>
      </c>
      <c r="F53" s="458">
        <v>32161674.1818344</v>
      </c>
      <c r="G53" s="458">
        <v>71765392.8011439</v>
      </c>
      <c r="H53" s="458">
        <v>292636800.20253497</v>
      </c>
      <c r="I53" s="458">
        <v>8452903.12559467</v>
      </c>
      <c r="J53" s="458">
        <v>47386003.017718203</v>
      </c>
      <c r="L53" s="457" t="s">
        <v>264</v>
      </c>
      <c r="M53" s="455">
        <f t="shared" si="1"/>
        <v>100</v>
      </c>
      <c r="N53" s="455">
        <f t="shared" si="2"/>
        <v>15.226570098608002</v>
      </c>
      <c r="O53" s="455">
        <f t="shared" si="3"/>
        <v>6.3591381593408602</v>
      </c>
      <c r="P53" s="455">
        <f t="shared" si="4"/>
        <v>2.7599647368414018</v>
      </c>
      <c r="Q53" s="455">
        <f t="shared" si="5"/>
        <v>2.449385816055444</v>
      </c>
      <c r="R53" s="455">
        <f t="shared" si="6"/>
        <v>5.4655467938934059</v>
      </c>
      <c r="S53" s="455">
        <f t="shared" si="7"/>
        <v>22.286788418396235</v>
      </c>
      <c r="T53" s="455">
        <f t="shared" si="8"/>
        <v>0.64376067313114604</v>
      </c>
      <c r="U53" s="455">
        <f t="shared" si="9"/>
        <v>3.6088483147657882</v>
      </c>
      <c r="V53" s="456">
        <f t="shared" si="10"/>
        <v>4.2526089878969344</v>
      </c>
    </row>
    <row r="54" spans="1:22" x14ac:dyDescent="0.25">
      <c r="A54" s="457">
        <v>2003</v>
      </c>
      <c r="B54" s="454">
        <f t="shared" ref="B54:J54" si="20">AVERAGE(B55:B58)</f>
        <v>1345383266</v>
      </c>
      <c r="C54" s="454">
        <f t="shared" si="20"/>
        <v>206455058</v>
      </c>
      <c r="D54" s="454">
        <f t="shared" si="20"/>
        <v>75740738.99999997</v>
      </c>
      <c r="E54" s="454">
        <f t="shared" si="20"/>
        <v>41184068.99999997</v>
      </c>
      <c r="F54" s="454">
        <f t="shared" si="20"/>
        <v>30486085.999999978</v>
      </c>
      <c r="G54" s="454">
        <f t="shared" si="20"/>
        <v>78846938.99999997</v>
      </c>
      <c r="H54" s="454">
        <f t="shared" si="20"/>
        <v>301409297.00000024</v>
      </c>
      <c r="I54" s="454">
        <f t="shared" si="20"/>
        <v>6211939.9999999972</v>
      </c>
      <c r="J54" s="454">
        <f t="shared" si="20"/>
        <v>44534002</v>
      </c>
      <c r="L54" s="457">
        <v>2003</v>
      </c>
      <c r="M54" s="455">
        <f t="shared" si="1"/>
        <v>100</v>
      </c>
      <c r="N54" s="455">
        <f t="shared" si="2"/>
        <v>15.345445659794613</v>
      </c>
      <c r="O54" s="455">
        <f t="shared" si="3"/>
        <v>5.6296774989023817</v>
      </c>
      <c r="P54" s="455">
        <f t="shared" si="4"/>
        <v>3.0611402743580705</v>
      </c>
      <c r="Q54" s="455">
        <f t="shared" si="5"/>
        <v>2.2659777901533658</v>
      </c>
      <c r="R54" s="455">
        <f t="shared" si="6"/>
        <v>5.8605559465907593</v>
      </c>
      <c r="S54" s="455">
        <f t="shared" si="7"/>
        <v>22.403229222266859</v>
      </c>
      <c r="T54" s="455">
        <f t="shared" si="8"/>
        <v>0.4617227043761965</v>
      </c>
      <c r="U54" s="455">
        <f t="shared" si="9"/>
        <v>3.3101349723492102</v>
      </c>
      <c r="V54" s="456">
        <f t="shared" si="10"/>
        <v>3.7718576767254066</v>
      </c>
    </row>
    <row r="55" spans="1:22" x14ac:dyDescent="0.25">
      <c r="A55" s="457" t="s">
        <v>172</v>
      </c>
      <c r="B55" s="458">
        <v>1311599727.8583901</v>
      </c>
      <c r="C55" s="458">
        <v>205364868.40598601</v>
      </c>
      <c r="D55" s="458">
        <v>72556432.8852112</v>
      </c>
      <c r="E55" s="458">
        <v>38517400.176279299</v>
      </c>
      <c r="F55" s="458">
        <v>28996411.273644201</v>
      </c>
      <c r="G55" s="458">
        <v>74876143.102250606</v>
      </c>
      <c r="H55" s="458">
        <v>301194273.9619</v>
      </c>
      <c r="I55" s="458">
        <v>5732280.2753736004</v>
      </c>
      <c r="J55" s="458">
        <v>42692234.733455203</v>
      </c>
      <c r="L55" s="457" t="s">
        <v>172</v>
      </c>
      <c r="M55" s="455">
        <f t="shared" si="1"/>
        <v>100</v>
      </c>
      <c r="N55" s="455">
        <f t="shared" si="2"/>
        <v>15.65758699426619</v>
      </c>
      <c r="O55" s="455">
        <f t="shared" si="3"/>
        <v>5.5319036245671533</v>
      </c>
      <c r="P55" s="455">
        <f t="shared" si="4"/>
        <v>2.9366733888525114</v>
      </c>
      <c r="Q55" s="455">
        <f t="shared" si="5"/>
        <v>2.2107667955215424</v>
      </c>
      <c r="R55" s="455">
        <f t="shared" si="6"/>
        <v>5.7087647635083059</v>
      </c>
      <c r="S55" s="455">
        <f t="shared" si="7"/>
        <v>22.96388658555891</v>
      </c>
      <c r="T55" s="455">
        <f t="shared" si="8"/>
        <v>0.43704494241801944</v>
      </c>
      <c r="U55" s="455">
        <f t="shared" si="9"/>
        <v>3.254974351295731</v>
      </c>
      <c r="V55" s="456">
        <f t="shared" si="10"/>
        <v>3.6920192937137504</v>
      </c>
    </row>
    <row r="56" spans="1:22" x14ac:dyDescent="0.25">
      <c r="A56" s="457" t="s">
        <v>173</v>
      </c>
      <c r="B56" s="458">
        <v>1334228121.84341</v>
      </c>
      <c r="C56" s="458">
        <v>209374984.94294599</v>
      </c>
      <c r="D56" s="458">
        <v>74533944.059214294</v>
      </c>
      <c r="E56" s="458">
        <v>37751396.90354</v>
      </c>
      <c r="F56" s="458">
        <v>31009590.4693771</v>
      </c>
      <c r="G56" s="458">
        <v>78429268.045794904</v>
      </c>
      <c r="H56" s="458">
        <v>296035501.71165597</v>
      </c>
      <c r="I56" s="458">
        <v>6081471.49311521</v>
      </c>
      <c r="J56" s="458">
        <v>43953595.217375301</v>
      </c>
      <c r="L56" s="457" t="s">
        <v>173</v>
      </c>
      <c r="M56" s="455">
        <f t="shared" si="1"/>
        <v>100</v>
      </c>
      <c r="N56" s="455">
        <f t="shared" si="2"/>
        <v>15.692592706985305</v>
      </c>
      <c r="O56" s="455">
        <f t="shared" si="3"/>
        <v>5.5862968887386319</v>
      </c>
      <c r="P56" s="455">
        <f t="shared" si="4"/>
        <v>2.8294559442639784</v>
      </c>
      <c r="Q56" s="455">
        <f t="shared" si="5"/>
        <v>2.3241595617497035</v>
      </c>
      <c r="R56" s="455">
        <f t="shared" si="6"/>
        <v>5.878250260340387</v>
      </c>
      <c r="S56" s="455">
        <f t="shared" si="7"/>
        <v>22.18777260538058</v>
      </c>
      <c r="T56" s="455">
        <f t="shared" si="8"/>
        <v>0.45580447552798281</v>
      </c>
      <c r="U56" s="455">
        <f t="shared" si="9"/>
        <v>3.2943088590163789</v>
      </c>
      <c r="V56" s="456">
        <f t="shared" si="10"/>
        <v>3.7501133345443618</v>
      </c>
    </row>
    <row r="57" spans="1:22" x14ac:dyDescent="0.25">
      <c r="A57" s="457" t="s">
        <v>174</v>
      </c>
      <c r="B57" s="458">
        <v>1341582308.26595</v>
      </c>
      <c r="C57" s="458">
        <v>203884660.579651</v>
      </c>
      <c r="D57" s="458">
        <v>77212369.536292404</v>
      </c>
      <c r="E57" s="458">
        <v>41755258.313455701</v>
      </c>
      <c r="F57" s="458">
        <v>31107143.116266601</v>
      </c>
      <c r="G57" s="458">
        <v>78390931.900115997</v>
      </c>
      <c r="H57" s="458">
        <v>292309492.51134199</v>
      </c>
      <c r="I57" s="458">
        <v>6322339.2872239202</v>
      </c>
      <c r="J57" s="458">
        <v>45404568.103646502</v>
      </c>
      <c r="L57" s="457" t="s">
        <v>174</v>
      </c>
      <c r="M57" s="455">
        <f t="shared" si="1"/>
        <v>100</v>
      </c>
      <c r="N57" s="455">
        <f t="shared" si="2"/>
        <v>15.19732776166229</v>
      </c>
      <c r="O57" s="455">
        <f t="shared" si="3"/>
        <v>5.7553210906673744</v>
      </c>
      <c r="P57" s="455">
        <f t="shared" si="4"/>
        <v>3.112388860242655</v>
      </c>
      <c r="Q57" s="455">
        <f t="shared" si="5"/>
        <v>2.3186906181309039</v>
      </c>
      <c r="R57" s="455">
        <f t="shared" si="6"/>
        <v>5.8431697717778857</v>
      </c>
      <c r="S57" s="455">
        <f t="shared" si="7"/>
        <v>21.788412884570903</v>
      </c>
      <c r="T57" s="455">
        <f t="shared" si="8"/>
        <v>0.47125988828786824</v>
      </c>
      <c r="U57" s="455">
        <f t="shared" si="9"/>
        <v>3.384404208664153</v>
      </c>
      <c r="V57" s="456">
        <f t="shared" si="10"/>
        <v>3.8556640969520215</v>
      </c>
    </row>
    <row r="58" spans="1:22" x14ac:dyDescent="0.25">
      <c r="A58" s="457" t="s">
        <v>175</v>
      </c>
      <c r="B58" s="458">
        <v>1394122906.0322499</v>
      </c>
      <c r="C58" s="458">
        <v>207195718.071417</v>
      </c>
      <c r="D58" s="458">
        <v>78660209.519281998</v>
      </c>
      <c r="E58" s="458">
        <v>46712220.606724903</v>
      </c>
      <c r="F58" s="458">
        <v>30831199.140712</v>
      </c>
      <c r="G58" s="458">
        <v>83691412.951838404</v>
      </c>
      <c r="H58" s="458">
        <v>316097919.81510299</v>
      </c>
      <c r="I58" s="458">
        <v>6711668.9442872601</v>
      </c>
      <c r="J58" s="458">
        <v>46085609.945523001</v>
      </c>
      <c r="L58" s="457" t="s">
        <v>175</v>
      </c>
      <c r="M58" s="455">
        <f t="shared" si="1"/>
        <v>100</v>
      </c>
      <c r="N58" s="455">
        <f t="shared" si="2"/>
        <v>14.862084051190822</v>
      </c>
      <c r="O58" s="455">
        <f t="shared" si="3"/>
        <v>5.6422722257073632</v>
      </c>
      <c r="P58" s="455">
        <f t="shared" si="4"/>
        <v>3.3506529736083626</v>
      </c>
      <c r="Q58" s="455">
        <f t="shared" si="5"/>
        <v>2.2115122710707968</v>
      </c>
      <c r="R58" s="455">
        <f t="shared" si="6"/>
        <v>6.0031588742795101</v>
      </c>
      <c r="S58" s="455">
        <f t="shared" si="7"/>
        <v>22.673604920152627</v>
      </c>
      <c r="T58" s="455">
        <f t="shared" si="8"/>
        <v>0.48142591411750324</v>
      </c>
      <c r="U58" s="455">
        <f t="shared" si="9"/>
        <v>3.305706386869804</v>
      </c>
      <c r="V58" s="456">
        <f t="shared" si="10"/>
        <v>3.7871323009873072</v>
      </c>
    </row>
    <row r="59" spans="1:22" x14ac:dyDescent="0.25">
      <c r="A59" s="457">
        <v>2004</v>
      </c>
      <c r="B59" s="454">
        <f t="shared" ref="B59:J59" si="21">AVERAGE(B60:B63)</f>
        <v>1529707830</v>
      </c>
      <c r="C59" s="454">
        <f t="shared" si="21"/>
        <v>229735357</v>
      </c>
      <c r="D59" s="454">
        <f t="shared" si="21"/>
        <v>72236654.999999985</v>
      </c>
      <c r="E59" s="454">
        <f t="shared" si="21"/>
        <v>64287709.999999978</v>
      </c>
      <c r="F59" s="454">
        <f t="shared" si="21"/>
        <v>35432468.000000022</v>
      </c>
      <c r="G59" s="454">
        <f t="shared" si="21"/>
        <v>119024346.99999975</v>
      </c>
      <c r="H59" s="454">
        <f t="shared" si="21"/>
        <v>331861207</v>
      </c>
      <c r="I59" s="454">
        <f t="shared" si="21"/>
        <v>6859630</v>
      </c>
      <c r="J59" s="454">
        <f t="shared" si="21"/>
        <v>45953131</v>
      </c>
      <c r="L59" s="457">
        <v>2004</v>
      </c>
      <c r="M59" s="455">
        <f t="shared" si="1"/>
        <v>100</v>
      </c>
      <c r="N59" s="455">
        <f t="shared" si="2"/>
        <v>15.018250707391619</v>
      </c>
      <c r="O59" s="455">
        <f t="shared" si="3"/>
        <v>4.7222517649007516</v>
      </c>
      <c r="P59" s="455">
        <f t="shared" si="4"/>
        <v>4.2026136455090235</v>
      </c>
      <c r="Q59" s="455">
        <f t="shared" si="5"/>
        <v>2.316289902235777</v>
      </c>
      <c r="R59" s="455">
        <f t="shared" si="6"/>
        <v>7.7808549231260553</v>
      </c>
      <c r="S59" s="455">
        <f t="shared" si="7"/>
        <v>21.6944177503491</v>
      </c>
      <c r="T59" s="455">
        <f t="shared" si="8"/>
        <v>0.44842746212523471</v>
      </c>
      <c r="U59" s="455">
        <f t="shared" si="9"/>
        <v>3.0040462694108063</v>
      </c>
      <c r="V59" s="456">
        <f t="shared" si="10"/>
        <v>3.452473731536041</v>
      </c>
    </row>
    <row r="60" spans="1:22" x14ac:dyDescent="0.25">
      <c r="A60" s="457" t="s">
        <v>184</v>
      </c>
      <c r="B60" s="458">
        <v>1444247024.6006501</v>
      </c>
      <c r="C60" s="458">
        <v>219970233.02456799</v>
      </c>
      <c r="D60" s="458">
        <v>69734567.696807802</v>
      </c>
      <c r="E60" s="458">
        <v>58752234.357155398</v>
      </c>
      <c r="F60" s="458">
        <v>32706069.687207099</v>
      </c>
      <c r="G60" s="458">
        <v>99497913.68581</v>
      </c>
      <c r="H60" s="458">
        <v>334275562.77586198</v>
      </c>
      <c r="I60" s="458">
        <v>6637394.55415616</v>
      </c>
      <c r="J60" s="458">
        <v>43970345.498845801</v>
      </c>
      <c r="L60" s="457" t="s">
        <v>184</v>
      </c>
      <c r="M60" s="455">
        <f t="shared" si="1"/>
        <v>100</v>
      </c>
      <c r="N60" s="455">
        <f t="shared" si="2"/>
        <v>15.230790112611944</v>
      </c>
      <c r="O60" s="455">
        <f t="shared" si="3"/>
        <v>4.8284376916815992</v>
      </c>
      <c r="P60" s="455">
        <f t="shared" si="4"/>
        <v>4.0680183761085491</v>
      </c>
      <c r="Q60" s="455">
        <f t="shared" si="5"/>
        <v>2.2645758744942324</v>
      </c>
      <c r="R60" s="455">
        <f t="shared" si="6"/>
        <v>6.889258692661822</v>
      </c>
      <c r="S60" s="455">
        <f t="shared" si="7"/>
        <v>23.145317738722209</v>
      </c>
      <c r="T60" s="455">
        <f t="shared" si="8"/>
        <v>0.4595747431774333</v>
      </c>
      <c r="U60" s="455">
        <f t="shared" si="9"/>
        <v>3.0445169524239852</v>
      </c>
      <c r="V60" s="456">
        <f t="shared" si="10"/>
        <v>3.5040916956014185</v>
      </c>
    </row>
    <row r="61" spans="1:22" x14ac:dyDescent="0.25">
      <c r="A61" s="457" t="s">
        <v>185</v>
      </c>
      <c r="B61" s="458">
        <v>1522143049.3477499</v>
      </c>
      <c r="C61" s="458">
        <v>230725171.01254499</v>
      </c>
      <c r="D61" s="458">
        <v>71947276.527402893</v>
      </c>
      <c r="E61" s="458">
        <v>66110148.254984602</v>
      </c>
      <c r="F61" s="458">
        <v>36109738.163424097</v>
      </c>
      <c r="G61" s="458">
        <v>119127117.74871001</v>
      </c>
      <c r="H61" s="458">
        <v>325913207.468292</v>
      </c>
      <c r="I61" s="458">
        <v>6693415.6839793902</v>
      </c>
      <c r="J61" s="458">
        <v>45953396.931010999</v>
      </c>
      <c r="L61" s="457" t="s">
        <v>185</v>
      </c>
      <c r="M61" s="455">
        <f t="shared" si="1"/>
        <v>100</v>
      </c>
      <c r="N61" s="455">
        <f t="shared" si="2"/>
        <v>15.157916406832625</v>
      </c>
      <c r="O61" s="455">
        <f t="shared" si="3"/>
        <v>4.7267092641675728</v>
      </c>
      <c r="P61" s="455">
        <f t="shared" si="4"/>
        <v>4.3432283373966269</v>
      </c>
      <c r="Q61" s="455">
        <f t="shared" si="5"/>
        <v>2.3722959664597489</v>
      </c>
      <c r="R61" s="455">
        <f t="shared" si="6"/>
        <v>7.826276104585367</v>
      </c>
      <c r="S61" s="455">
        <f t="shared" si="7"/>
        <v>21.411470335061367</v>
      </c>
      <c r="T61" s="455">
        <f t="shared" si="8"/>
        <v>0.43973631038472838</v>
      </c>
      <c r="U61" s="455">
        <f t="shared" si="9"/>
        <v>3.0189933167386851</v>
      </c>
      <c r="V61" s="456">
        <f t="shared" si="10"/>
        <v>3.4587296271234136</v>
      </c>
    </row>
    <row r="62" spans="1:22" x14ac:dyDescent="0.25">
      <c r="A62" s="457" t="s">
        <v>186</v>
      </c>
      <c r="B62" s="458">
        <v>1562780293.9110301</v>
      </c>
      <c r="C62" s="458">
        <v>235469018.60013601</v>
      </c>
      <c r="D62" s="458">
        <v>73576218.290690497</v>
      </c>
      <c r="E62" s="458">
        <v>68447708.199504703</v>
      </c>
      <c r="F62" s="458">
        <v>36614136.814796999</v>
      </c>
      <c r="G62" s="458">
        <v>128565375.59069701</v>
      </c>
      <c r="H62" s="458">
        <v>321621495.33123702</v>
      </c>
      <c r="I62" s="458">
        <v>6808009.14062618</v>
      </c>
      <c r="J62" s="458">
        <v>47237502.161607496</v>
      </c>
      <c r="L62" s="457" t="s">
        <v>186</v>
      </c>
      <c r="M62" s="455">
        <f t="shared" si="1"/>
        <v>100</v>
      </c>
      <c r="N62" s="455">
        <f t="shared" si="2"/>
        <v>15.0673142934794</v>
      </c>
      <c r="O62" s="455">
        <f t="shared" si="3"/>
        <v>4.7080334054224533</v>
      </c>
      <c r="P62" s="455">
        <f t="shared" si="4"/>
        <v>4.3798676286227511</v>
      </c>
      <c r="Q62" s="455">
        <f t="shared" si="5"/>
        <v>2.3428844705461498</v>
      </c>
      <c r="R62" s="455">
        <f t="shared" si="6"/>
        <v>8.2267082642146683</v>
      </c>
      <c r="S62" s="455">
        <f t="shared" si="7"/>
        <v>20.580083878991317</v>
      </c>
      <c r="T62" s="455">
        <f t="shared" si="8"/>
        <v>0.43563443736472934</v>
      </c>
      <c r="U62" s="455">
        <f t="shared" si="9"/>
        <v>3.0226579094743022</v>
      </c>
      <c r="V62" s="456">
        <f t="shared" si="10"/>
        <v>3.4582923468390314</v>
      </c>
    </row>
    <row r="63" spans="1:22" x14ac:dyDescent="0.25">
      <c r="A63" s="457" t="s">
        <v>187</v>
      </c>
      <c r="B63" s="458">
        <v>1589660952.1405699</v>
      </c>
      <c r="C63" s="458">
        <v>232777005.36275101</v>
      </c>
      <c r="D63" s="458">
        <v>73688557.485098794</v>
      </c>
      <c r="E63" s="458">
        <v>63840749.1883552</v>
      </c>
      <c r="F63" s="458">
        <v>36299927.334571898</v>
      </c>
      <c r="G63" s="458">
        <v>128906980.974782</v>
      </c>
      <c r="H63" s="458">
        <v>345634562.42460901</v>
      </c>
      <c r="I63" s="458">
        <v>7299700.6212382698</v>
      </c>
      <c r="J63" s="458">
        <v>46651279.408535697</v>
      </c>
      <c r="L63" s="457" t="s">
        <v>187</v>
      </c>
      <c r="M63" s="455">
        <f t="shared" si="1"/>
        <v>100</v>
      </c>
      <c r="N63" s="455">
        <f t="shared" si="2"/>
        <v>14.643185708833281</v>
      </c>
      <c r="O63" s="455">
        <f t="shared" si="3"/>
        <v>4.6354889315154226</v>
      </c>
      <c r="P63" s="455">
        <f t="shared" si="4"/>
        <v>4.0159978203144489</v>
      </c>
      <c r="Q63" s="455">
        <f t="shared" si="5"/>
        <v>2.2835012262012198</v>
      </c>
      <c r="R63" s="455">
        <f t="shared" si="6"/>
        <v>8.1090864565303278</v>
      </c>
      <c r="S63" s="455">
        <f t="shared" si="7"/>
        <v>21.742659147486272</v>
      </c>
      <c r="T63" s="455">
        <f t="shared" si="8"/>
        <v>0.45919858642868483</v>
      </c>
      <c r="U63" s="455">
        <f t="shared" si="9"/>
        <v>2.9346685119060809</v>
      </c>
      <c r="V63" s="456">
        <f t="shared" si="10"/>
        <v>3.3938670983347659</v>
      </c>
    </row>
    <row r="64" spans="1:22" x14ac:dyDescent="0.25">
      <c r="A64" s="457">
        <v>2005</v>
      </c>
      <c r="B64" s="454">
        <f t="shared" ref="B64:J64" si="22">AVERAGE(B65:B68)</f>
        <v>1629679202</v>
      </c>
      <c r="C64" s="454">
        <f t="shared" si="22"/>
        <v>245528914</v>
      </c>
      <c r="D64" s="454">
        <f t="shared" si="22"/>
        <v>76332555</v>
      </c>
      <c r="E64" s="454">
        <f t="shared" si="22"/>
        <v>61740357</v>
      </c>
      <c r="F64" s="454">
        <f t="shared" si="22"/>
        <v>39367753</v>
      </c>
      <c r="G64" s="454">
        <f t="shared" si="22"/>
        <v>131797843.99999975</v>
      </c>
      <c r="H64" s="454">
        <f t="shared" si="22"/>
        <v>352998314.99999976</v>
      </c>
      <c r="I64" s="454">
        <f t="shared" si="22"/>
        <v>7366049</v>
      </c>
      <c r="J64" s="454">
        <f t="shared" si="22"/>
        <v>45512262</v>
      </c>
      <c r="L64" s="457">
        <v>2005</v>
      </c>
      <c r="M64" s="455">
        <f t="shared" si="1"/>
        <v>100</v>
      </c>
      <c r="N64" s="455">
        <f t="shared" si="2"/>
        <v>15.066088693939165</v>
      </c>
      <c r="O64" s="455">
        <f t="shared" si="3"/>
        <v>4.6839006662367657</v>
      </c>
      <c r="P64" s="455">
        <f t="shared" si="4"/>
        <v>3.7884975720516065</v>
      </c>
      <c r="Q64" s="455">
        <f t="shared" si="5"/>
        <v>2.4156749961395163</v>
      </c>
      <c r="R64" s="455">
        <f t="shared" si="6"/>
        <v>8.08734896035077</v>
      </c>
      <c r="S64" s="455">
        <f t="shared" si="7"/>
        <v>21.660601335943156</v>
      </c>
      <c r="T64" s="455">
        <f t="shared" si="8"/>
        <v>0.45199380288833069</v>
      </c>
      <c r="U64" s="455">
        <f t="shared" si="9"/>
        <v>2.7927129427770656</v>
      </c>
      <c r="V64" s="456">
        <f t="shared" si="10"/>
        <v>3.2447067456653964</v>
      </c>
    </row>
    <row r="65" spans="1:22" x14ac:dyDescent="0.25">
      <c r="A65" s="457" t="s">
        <v>196</v>
      </c>
      <c r="B65" s="458">
        <v>1552836589.2564099</v>
      </c>
      <c r="C65" s="458">
        <v>220547714.82208499</v>
      </c>
      <c r="D65" s="458">
        <v>70053453.483738199</v>
      </c>
      <c r="E65" s="458">
        <v>56756067.084794499</v>
      </c>
      <c r="F65" s="458">
        <v>37345014.394741602</v>
      </c>
      <c r="G65" s="458">
        <v>131241258.97421201</v>
      </c>
      <c r="H65" s="458">
        <v>356787892.18401301</v>
      </c>
      <c r="I65" s="458">
        <v>7028571.5665670196</v>
      </c>
      <c r="J65" s="458">
        <v>41348189.208274402</v>
      </c>
      <c r="L65" s="457" t="s">
        <v>196</v>
      </c>
      <c r="M65" s="455">
        <f t="shared" si="1"/>
        <v>100</v>
      </c>
      <c r="N65" s="455">
        <f t="shared" si="2"/>
        <v>14.202892715691116</v>
      </c>
      <c r="O65" s="455">
        <f t="shared" si="3"/>
        <v>4.5113216656804784</v>
      </c>
      <c r="P65" s="455">
        <f t="shared" si="4"/>
        <v>3.6549928999272661</v>
      </c>
      <c r="Q65" s="455">
        <f t="shared" si="5"/>
        <v>2.4049545620653237</v>
      </c>
      <c r="R65" s="455">
        <f t="shared" si="6"/>
        <v>8.4517108807345984</v>
      </c>
      <c r="S65" s="455">
        <f t="shared" si="7"/>
        <v>22.97652532484852</v>
      </c>
      <c r="T65" s="455">
        <f t="shared" si="8"/>
        <v>0.45262789498879052</v>
      </c>
      <c r="U65" s="455">
        <f t="shared" si="9"/>
        <v>2.6627521204967461</v>
      </c>
      <c r="V65" s="456">
        <f t="shared" si="10"/>
        <v>3.1153800154855364</v>
      </c>
    </row>
    <row r="66" spans="1:22" x14ac:dyDescent="0.25">
      <c r="A66" s="457" t="s">
        <v>197</v>
      </c>
      <c r="B66" s="458">
        <v>1635747752.1657901</v>
      </c>
      <c r="C66" s="458">
        <v>243877967.22944999</v>
      </c>
      <c r="D66" s="458">
        <v>73552543.365855798</v>
      </c>
      <c r="E66" s="458">
        <v>55733341.008726701</v>
      </c>
      <c r="F66" s="458">
        <v>40595111.878048301</v>
      </c>
      <c r="G66" s="458">
        <v>132641804.078786</v>
      </c>
      <c r="H66" s="458">
        <v>355099244.67956501</v>
      </c>
      <c r="I66" s="458">
        <v>7551325.0414060401</v>
      </c>
      <c r="J66" s="458">
        <v>45907567.3638243</v>
      </c>
      <c r="L66" s="457" t="s">
        <v>197</v>
      </c>
      <c r="M66" s="455">
        <f t="shared" si="1"/>
        <v>100</v>
      </c>
      <c r="N66" s="455">
        <f t="shared" si="2"/>
        <v>14.909265007795158</v>
      </c>
      <c r="O66" s="455">
        <f t="shared" si="3"/>
        <v>4.4965700407333307</v>
      </c>
      <c r="P66" s="455">
        <f t="shared" si="4"/>
        <v>3.4072087786722438</v>
      </c>
      <c r="Q66" s="455">
        <f t="shared" si="5"/>
        <v>2.4817464565853067</v>
      </c>
      <c r="R66" s="455">
        <f t="shared" si="6"/>
        <v>8.1089400186039313</v>
      </c>
      <c r="S66" s="455">
        <f t="shared" si="7"/>
        <v>21.708679972777013</v>
      </c>
      <c r="T66" s="455">
        <f t="shared" si="8"/>
        <v>0.46164361414575128</v>
      </c>
      <c r="U66" s="455">
        <f t="shared" si="9"/>
        <v>2.8065187497914024</v>
      </c>
      <c r="V66" s="456">
        <f t="shared" si="10"/>
        <v>3.2681623639371535</v>
      </c>
    </row>
    <row r="67" spans="1:22" x14ac:dyDescent="0.25">
      <c r="A67" s="457" t="s">
        <v>198</v>
      </c>
      <c r="B67" s="458">
        <v>1629699782.7813699</v>
      </c>
      <c r="C67" s="458">
        <v>245977117.501228</v>
      </c>
      <c r="D67" s="458">
        <v>78834375.458016306</v>
      </c>
      <c r="E67" s="458">
        <v>61057800.860616997</v>
      </c>
      <c r="F67" s="458">
        <v>39705067.459601097</v>
      </c>
      <c r="G67" s="458">
        <v>125396912.777338</v>
      </c>
      <c r="H67" s="458">
        <v>345896213.424375</v>
      </c>
      <c r="I67" s="458">
        <v>7291840.4958516899</v>
      </c>
      <c r="J67" s="458">
        <v>48103812.012356803</v>
      </c>
      <c r="L67" s="457" t="s">
        <v>198</v>
      </c>
      <c r="M67" s="455">
        <f t="shared" si="1"/>
        <v>100</v>
      </c>
      <c r="N67" s="455">
        <f t="shared" si="2"/>
        <v>15.093400643486907</v>
      </c>
      <c r="O67" s="455">
        <f t="shared" si="3"/>
        <v>4.8373557075323124</v>
      </c>
      <c r="P67" s="455">
        <f t="shared" si="4"/>
        <v>3.7465674049738844</v>
      </c>
      <c r="Q67" s="455">
        <f t="shared" si="5"/>
        <v>2.4363424404363241</v>
      </c>
      <c r="R67" s="455">
        <f t="shared" si="6"/>
        <v>7.6944793208063187</v>
      </c>
      <c r="S67" s="455">
        <f t="shared" si="7"/>
        <v>21.224535775174623</v>
      </c>
      <c r="T67" s="455">
        <f t="shared" si="8"/>
        <v>0.44743458721009821</v>
      </c>
      <c r="U67" s="455">
        <f t="shared" si="9"/>
        <v>2.9516977617962965</v>
      </c>
      <c r="V67" s="456">
        <f t="shared" si="10"/>
        <v>3.3991323490063947</v>
      </c>
    </row>
    <row r="68" spans="1:22" x14ac:dyDescent="0.25">
      <c r="A68" s="457" t="s">
        <v>199</v>
      </c>
      <c r="B68" s="458">
        <v>1700432683.7964301</v>
      </c>
      <c r="C68" s="458">
        <v>271712856.44723701</v>
      </c>
      <c r="D68" s="458">
        <v>82889847.692389697</v>
      </c>
      <c r="E68" s="458">
        <v>73414219.045861796</v>
      </c>
      <c r="F68" s="458">
        <v>39825818.267609</v>
      </c>
      <c r="G68" s="458">
        <v>137911400.16966301</v>
      </c>
      <c r="H68" s="458">
        <v>354209909.71204603</v>
      </c>
      <c r="I68" s="458">
        <v>7592458.8961752504</v>
      </c>
      <c r="J68" s="458">
        <v>46689479.415544502</v>
      </c>
      <c r="L68" s="457" t="s">
        <v>199</v>
      </c>
      <c r="M68" s="455">
        <f t="shared" si="1"/>
        <v>100</v>
      </c>
      <c r="N68" s="455">
        <f t="shared" si="2"/>
        <v>15.979042218866542</v>
      </c>
      <c r="O68" s="455">
        <f t="shared" si="3"/>
        <v>4.8746327027382037</v>
      </c>
      <c r="P68" s="455">
        <f t="shared" si="4"/>
        <v>4.3173846130712628</v>
      </c>
      <c r="Q68" s="455">
        <f t="shared" si="5"/>
        <v>2.3420990814345468</v>
      </c>
      <c r="R68" s="455">
        <f t="shared" si="6"/>
        <v>8.1103710534284978</v>
      </c>
      <c r="S68" s="455">
        <f t="shared" si="7"/>
        <v>20.830575246367751</v>
      </c>
      <c r="T68" s="455">
        <f t="shared" si="8"/>
        <v>0.44650158565666537</v>
      </c>
      <c r="U68" s="455">
        <f t="shared" si="9"/>
        <v>2.7457411199192174</v>
      </c>
      <c r="V68" s="456">
        <f t="shared" si="10"/>
        <v>3.1922427055758829</v>
      </c>
    </row>
    <row r="69" spans="1:22" x14ac:dyDescent="0.25">
      <c r="A69" s="457">
        <v>2006</v>
      </c>
      <c r="B69" s="454">
        <f t="shared" ref="B69:J69" si="23">AVERAGE(B70:B73)</f>
        <v>1864044951</v>
      </c>
      <c r="C69" s="454">
        <f t="shared" si="23"/>
        <v>290731608.00000024</v>
      </c>
      <c r="D69" s="454">
        <f t="shared" si="23"/>
        <v>85662967.00000003</v>
      </c>
      <c r="E69" s="454">
        <f t="shared" si="23"/>
        <v>106777461.99999987</v>
      </c>
      <c r="F69" s="454">
        <f t="shared" si="23"/>
        <v>45224849</v>
      </c>
      <c r="G69" s="454">
        <f t="shared" si="23"/>
        <v>168598861</v>
      </c>
      <c r="H69" s="454">
        <f t="shared" si="23"/>
        <v>372455300.00000024</v>
      </c>
      <c r="I69" s="454">
        <f t="shared" si="23"/>
        <v>8052581.9999999981</v>
      </c>
      <c r="J69" s="454">
        <f t="shared" si="23"/>
        <v>46739651.99999997</v>
      </c>
      <c r="L69" s="457">
        <v>2006</v>
      </c>
      <c r="M69" s="455">
        <f t="shared" ref="M69:M101" si="24">B69/B69*100</f>
        <v>100</v>
      </c>
      <c r="N69" s="455">
        <f t="shared" ref="N69:N101" si="25">C69/B69*100</f>
        <v>15.596813147882088</v>
      </c>
      <c r="O69" s="455">
        <f t="shared" ref="O69:O101" si="26">D69/B69*100</f>
        <v>4.595541912980404</v>
      </c>
      <c r="P69" s="455">
        <f t="shared" ref="P69:P101" si="27">E69/B69*100</f>
        <v>5.7282664746210763</v>
      </c>
      <c r="Q69" s="455">
        <f t="shared" ref="Q69:Q101" si="28">F69/B69*100</f>
        <v>2.4261672968636474</v>
      </c>
      <c r="R69" s="455">
        <f t="shared" ref="R69:R101" si="29">G69/B69*100</f>
        <v>9.0447851544326845</v>
      </c>
      <c r="S69" s="455">
        <f t="shared" ref="S69:S101" si="30">H69/B69*100</f>
        <v>19.981025661435364</v>
      </c>
      <c r="T69" s="455">
        <f t="shared" ref="T69:T101" si="31">I69/B69*100</f>
        <v>0.43199505439394303</v>
      </c>
      <c r="U69" s="455">
        <f t="shared" ref="U69:U101" si="32">J69/B69*100</f>
        <v>2.5074315925120612</v>
      </c>
      <c r="V69" s="456">
        <f t="shared" ref="V69:V101" si="33">T69+U69</f>
        <v>2.9394266469060044</v>
      </c>
    </row>
    <row r="70" spans="1:22" x14ac:dyDescent="0.25">
      <c r="A70" s="457" t="s">
        <v>208</v>
      </c>
      <c r="B70" s="458">
        <v>1743375378.92278</v>
      </c>
      <c r="C70" s="458">
        <v>286137776.66084301</v>
      </c>
      <c r="D70" s="458">
        <v>77072998.356494606</v>
      </c>
      <c r="E70" s="458">
        <v>84255639.019598499</v>
      </c>
      <c r="F70" s="458">
        <v>41671715.206512898</v>
      </c>
      <c r="G70" s="458">
        <v>144397953.45255399</v>
      </c>
      <c r="H70" s="458">
        <v>372146374.62432402</v>
      </c>
      <c r="I70" s="458">
        <v>7672223.3027415602</v>
      </c>
      <c r="J70" s="458">
        <v>43816596.583243199</v>
      </c>
      <c r="L70" s="457" t="s">
        <v>208</v>
      </c>
      <c r="M70" s="455">
        <f t="shared" si="24"/>
        <v>100</v>
      </c>
      <c r="N70" s="455">
        <f t="shared" si="25"/>
        <v>16.412860943214973</v>
      </c>
      <c r="O70" s="455">
        <f t="shared" si="26"/>
        <v>4.4209066669346617</v>
      </c>
      <c r="P70" s="455">
        <f t="shared" si="27"/>
        <v>4.8329028870225006</v>
      </c>
      <c r="Q70" s="455">
        <f t="shared" si="28"/>
        <v>2.3902893037448751</v>
      </c>
      <c r="R70" s="455">
        <f t="shared" si="29"/>
        <v>8.2826656380668009</v>
      </c>
      <c r="S70" s="455">
        <f t="shared" si="30"/>
        <v>21.346313543459054</v>
      </c>
      <c r="T70" s="455">
        <f t="shared" si="31"/>
        <v>0.44007867700197617</v>
      </c>
      <c r="U70" s="455">
        <f t="shared" si="32"/>
        <v>2.5133196850764969</v>
      </c>
      <c r="V70" s="456">
        <f t="shared" si="33"/>
        <v>2.9533983620784729</v>
      </c>
    </row>
    <row r="71" spans="1:22" x14ac:dyDescent="0.25">
      <c r="A71" s="457" t="s">
        <v>209</v>
      </c>
      <c r="B71" s="458">
        <v>1874790342.53983</v>
      </c>
      <c r="C71" s="458">
        <v>294796401.69882298</v>
      </c>
      <c r="D71" s="458">
        <v>81204444.576211795</v>
      </c>
      <c r="E71" s="458">
        <v>108067058.8434</v>
      </c>
      <c r="F71" s="458">
        <v>46632332.457956597</v>
      </c>
      <c r="G71" s="458">
        <v>173449792.29255599</v>
      </c>
      <c r="H71" s="458">
        <v>367374517.89529097</v>
      </c>
      <c r="I71" s="458">
        <v>8116389.1166425999</v>
      </c>
      <c r="J71" s="458">
        <v>46703328.821117498</v>
      </c>
      <c r="L71" s="457" t="s">
        <v>209</v>
      </c>
      <c r="M71" s="455">
        <f t="shared" si="24"/>
        <v>100</v>
      </c>
      <c r="N71" s="455">
        <f t="shared" si="25"/>
        <v>15.724232998739165</v>
      </c>
      <c r="O71" s="455">
        <f t="shared" si="26"/>
        <v>4.3313880348989802</v>
      </c>
      <c r="P71" s="455">
        <f t="shared" si="27"/>
        <v>5.7642210113477859</v>
      </c>
      <c r="Q71" s="455">
        <f t="shared" si="28"/>
        <v>2.4873358583009604</v>
      </c>
      <c r="R71" s="455">
        <f t="shared" si="29"/>
        <v>9.2516900880542607</v>
      </c>
      <c r="S71" s="455">
        <f t="shared" si="30"/>
        <v>19.595498737080042</v>
      </c>
      <c r="T71" s="455">
        <f t="shared" si="31"/>
        <v>0.43292249445061171</v>
      </c>
      <c r="U71" s="455">
        <f t="shared" si="32"/>
        <v>2.4911227544434231</v>
      </c>
      <c r="V71" s="456">
        <f t="shared" si="33"/>
        <v>2.9240452488940347</v>
      </c>
    </row>
    <row r="72" spans="1:22" x14ac:dyDescent="0.25">
      <c r="A72" s="457" t="s">
        <v>210</v>
      </c>
      <c r="B72" s="458">
        <v>1909723851.38081</v>
      </c>
      <c r="C72" s="458">
        <v>288130974.80285603</v>
      </c>
      <c r="D72" s="458">
        <v>90334663.554981202</v>
      </c>
      <c r="E72" s="458">
        <v>116871271.39435899</v>
      </c>
      <c r="F72" s="458">
        <v>47169582.305947997</v>
      </c>
      <c r="G72" s="458">
        <v>179007680.860872</v>
      </c>
      <c r="H72" s="458">
        <v>359500298.28534698</v>
      </c>
      <c r="I72" s="458">
        <v>8225713.7309482899</v>
      </c>
      <c r="J72" s="458">
        <v>49464194.756730102</v>
      </c>
      <c r="L72" s="457" t="s">
        <v>210</v>
      </c>
      <c r="M72" s="455">
        <f t="shared" si="24"/>
        <v>100</v>
      </c>
      <c r="N72" s="455">
        <f t="shared" si="25"/>
        <v>15.087572718669525</v>
      </c>
      <c r="O72" s="455">
        <f t="shared" si="26"/>
        <v>4.7302474381133939</v>
      </c>
      <c r="P72" s="455">
        <f t="shared" si="27"/>
        <v>6.1197995359306105</v>
      </c>
      <c r="Q72" s="455">
        <f t="shared" si="28"/>
        <v>2.469968748195841</v>
      </c>
      <c r="R72" s="455">
        <f t="shared" si="29"/>
        <v>9.3734851105012886</v>
      </c>
      <c r="S72" s="455">
        <f t="shared" si="30"/>
        <v>18.824726832909022</v>
      </c>
      <c r="T72" s="455">
        <f t="shared" si="31"/>
        <v>0.43072791519050024</v>
      </c>
      <c r="U72" s="455">
        <f t="shared" si="32"/>
        <v>2.5901228976621633</v>
      </c>
      <c r="V72" s="456">
        <f t="shared" si="33"/>
        <v>3.0208508128526637</v>
      </c>
    </row>
    <row r="73" spans="1:22" x14ac:dyDescent="0.25">
      <c r="A73" s="457" t="s">
        <v>211</v>
      </c>
      <c r="B73" s="458">
        <v>1928290231.15658</v>
      </c>
      <c r="C73" s="458">
        <v>293861278.837479</v>
      </c>
      <c r="D73" s="458">
        <v>94039761.512312502</v>
      </c>
      <c r="E73" s="458">
        <v>117915878.742642</v>
      </c>
      <c r="F73" s="458">
        <v>45425766.0295825</v>
      </c>
      <c r="G73" s="458">
        <v>177540017.39401799</v>
      </c>
      <c r="H73" s="458">
        <v>390800009.19503897</v>
      </c>
      <c r="I73" s="458">
        <v>8196001.8496675398</v>
      </c>
      <c r="J73" s="458">
        <v>46974487.838909097</v>
      </c>
      <c r="L73" s="457" t="s">
        <v>211</v>
      </c>
      <c r="M73" s="455">
        <f t="shared" si="24"/>
        <v>100</v>
      </c>
      <c r="N73" s="455">
        <f t="shared" si="25"/>
        <v>15.239473502970677</v>
      </c>
      <c r="O73" s="455">
        <f t="shared" si="26"/>
        <v>4.8768468559791369</v>
      </c>
      <c r="P73" s="455">
        <f t="shared" si="27"/>
        <v>6.1150482866843427</v>
      </c>
      <c r="Q73" s="455">
        <f t="shared" si="28"/>
        <v>2.3557535735860844</v>
      </c>
      <c r="R73" s="455">
        <f t="shared" si="29"/>
        <v>9.2071211338103538</v>
      </c>
      <c r="S73" s="455">
        <f t="shared" si="30"/>
        <v>20.266659182349269</v>
      </c>
      <c r="T73" s="455">
        <f t="shared" si="31"/>
        <v>0.42503984707486769</v>
      </c>
      <c r="U73" s="455">
        <f t="shared" si="32"/>
        <v>2.4360693779345657</v>
      </c>
      <c r="V73" s="456">
        <f t="shared" si="33"/>
        <v>2.8611092250094332</v>
      </c>
    </row>
    <row r="74" spans="1:22" x14ac:dyDescent="0.25">
      <c r="A74" s="457">
        <v>2007</v>
      </c>
      <c r="B74" s="454">
        <f t="shared" ref="B74:J74" si="34">AVERAGE(B75:B78)</f>
        <v>2004409843</v>
      </c>
      <c r="C74" s="454">
        <f t="shared" si="34"/>
        <v>306835817</v>
      </c>
      <c r="D74" s="454">
        <f t="shared" si="34"/>
        <v>89977390</v>
      </c>
      <c r="E74" s="454">
        <f t="shared" si="34"/>
        <v>125617334.00000024</v>
      </c>
      <c r="F74" s="454">
        <f t="shared" si="34"/>
        <v>48595372</v>
      </c>
      <c r="G74" s="454">
        <f t="shared" si="34"/>
        <v>177574560</v>
      </c>
      <c r="H74" s="454">
        <f t="shared" si="34"/>
        <v>413842278</v>
      </c>
      <c r="I74" s="454">
        <f t="shared" si="34"/>
        <v>8212877.9999999972</v>
      </c>
      <c r="J74" s="454">
        <f t="shared" si="34"/>
        <v>45448165</v>
      </c>
      <c r="L74" s="457">
        <v>2007</v>
      </c>
      <c r="M74" s="455">
        <f t="shared" si="24"/>
        <v>100</v>
      </c>
      <c r="N74" s="455">
        <f t="shared" si="25"/>
        <v>15.308037828269635</v>
      </c>
      <c r="O74" s="455">
        <f t="shared" si="26"/>
        <v>4.4889716698522522</v>
      </c>
      <c r="P74" s="455">
        <f t="shared" si="27"/>
        <v>6.2670483503507848</v>
      </c>
      <c r="Q74" s="455">
        <f t="shared" si="28"/>
        <v>2.424422937739485</v>
      </c>
      <c r="R74" s="455">
        <f t="shared" si="29"/>
        <v>8.8591941722968279</v>
      </c>
      <c r="S74" s="455">
        <f t="shared" si="30"/>
        <v>20.646589790269754</v>
      </c>
      <c r="T74" s="455">
        <f t="shared" si="31"/>
        <v>0.40974045446253565</v>
      </c>
      <c r="U74" s="455">
        <f t="shared" si="32"/>
        <v>2.2674087916060985</v>
      </c>
      <c r="V74" s="456">
        <f t="shared" si="33"/>
        <v>2.6771492460686344</v>
      </c>
    </row>
    <row r="75" spans="1:22" x14ac:dyDescent="0.25">
      <c r="A75" s="457" t="s">
        <v>220</v>
      </c>
      <c r="B75" s="458">
        <v>1948061546.43308</v>
      </c>
      <c r="C75" s="458">
        <v>293389847.68529898</v>
      </c>
      <c r="D75" s="458">
        <v>91712184.374984995</v>
      </c>
      <c r="E75" s="458">
        <v>121099060.346276</v>
      </c>
      <c r="F75" s="458">
        <v>47087238.290722497</v>
      </c>
      <c r="G75" s="458">
        <v>172081160.012577</v>
      </c>
      <c r="H75" s="458">
        <v>414975484.40850103</v>
      </c>
      <c r="I75" s="458">
        <v>7835665.0427638097</v>
      </c>
      <c r="J75" s="458">
        <v>44089973.494691603</v>
      </c>
      <c r="L75" s="457" t="s">
        <v>220</v>
      </c>
      <c r="M75" s="455">
        <f t="shared" si="24"/>
        <v>100</v>
      </c>
      <c r="N75" s="455">
        <f t="shared" si="25"/>
        <v>15.060604641701323</v>
      </c>
      <c r="O75" s="455">
        <f t="shared" si="26"/>
        <v>4.7078689347834475</v>
      </c>
      <c r="P75" s="455">
        <f t="shared" si="27"/>
        <v>6.2163878019156824</v>
      </c>
      <c r="Q75" s="455">
        <f t="shared" si="28"/>
        <v>2.4171329893010669</v>
      </c>
      <c r="R75" s="455">
        <f t="shared" si="29"/>
        <v>8.8334560233817729</v>
      </c>
      <c r="S75" s="455">
        <f t="shared" si="30"/>
        <v>21.301969907897689</v>
      </c>
      <c r="T75" s="455">
        <f t="shared" si="31"/>
        <v>0.40222882367915896</v>
      </c>
      <c r="U75" s="455">
        <f t="shared" si="32"/>
        <v>2.2632741545266257</v>
      </c>
      <c r="V75" s="456">
        <f t="shared" si="33"/>
        <v>2.6655029782057849</v>
      </c>
    </row>
    <row r="76" spans="1:22" x14ac:dyDescent="0.25">
      <c r="A76" s="457" t="s">
        <v>221</v>
      </c>
      <c r="B76" s="458">
        <v>2014928748.31741</v>
      </c>
      <c r="C76" s="458">
        <v>310098649.855084</v>
      </c>
      <c r="D76" s="458">
        <v>84458045.603199705</v>
      </c>
      <c r="E76" s="458">
        <v>127023693.585007</v>
      </c>
      <c r="F76" s="458">
        <v>48788006.749771602</v>
      </c>
      <c r="G76" s="458">
        <v>182421339.21168599</v>
      </c>
      <c r="H76" s="458">
        <v>410924003.80859399</v>
      </c>
      <c r="I76" s="458">
        <v>8326910.33126528</v>
      </c>
      <c r="J76" s="458">
        <v>44243658.509709701</v>
      </c>
      <c r="L76" s="457" t="s">
        <v>221</v>
      </c>
      <c r="M76" s="455">
        <f t="shared" si="24"/>
        <v>100</v>
      </c>
      <c r="N76" s="455">
        <f t="shared" si="25"/>
        <v>15.390055361214907</v>
      </c>
      <c r="O76" s="455">
        <f t="shared" si="26"/>
        <v>4.1916145011940191</v>
      </c>
      <c r="P76" s="455">
        <f t="shared" si="27"/>
        <v>6.3041283068237339</v>
      </c>
      <c r="Q76" s="455">
        <f t="shared" si="28"/>
        <v>2.4213266494168892</v>
      </c>
      <c r="R76" s="455">
        <f t="shared" si="29"/>
        <v>9.0534883362014202</v>
      </c>
      <c r="S76" s="455">
        <f t="shared" si="30"/>
        <v>20.393971953188959</v>
      </c>
      <c r="T76" s="455">
        <f t="shared" si="31"/>
        <v>0.41326078345047013</v>
      </c>
      <c r="U76" s="455">
        <f t="shared" si="32"/>
        <v>2.1957927071444034</v>
      </c>
      <c r="V76" s="456">
        <f t="shared" si="33"/>
        <v>2.6090534905948735</v>
      </c>
    </row>
    <row r="77" spans="1:22" x14ac:dyDescent="0.25">
      <c r="A77" s="457" t="s">
        <v>222</v>
      </c>
      <c r="B77" s="458">
        <v>2030521868.5910499</v>
      </c>
      <c r="C77" s="458">
        <v>323755986.68926001</v>
      </c>
      <c r="D77" s="458">
        <v>94180824.209792495</v>
      </c>
      <c r="E77" s="458">
        <v>124502244.57741299</v>
      </c>
      <c r="F77" s="458">
        <v>48875364.086651802</v>
      </c>
      <c r="G77" s="458">
        <v>175015134.56253001</v>
      </c>
      <c r="H77" s="458">
        <v>402118112.88869202</v>
      </c>
      <c r="I77" s="458">
        <v>8388781.6873635501</v>
      </c>
      <c r="J77" s="458">
        <v>47979936.269386403</v>
      </c>
      <c r="L77" s="457" t="s">
        <v>222</v>
      </c>
      <c r="M77" s="455">
        <f t="shared" si="24"/>
        <v>100</v>
      </c>
      <c r="N77" s="455">
        <f t="shared" si="25"/>
        <v>15.944471797977219</v>
      </c>
      <c r="O77" s="455">
        <f t="shared" si="26"/>
        <v>4.6382570740369919</v>
      </c>
      <c r="P77" s="455">
        <f t="shared" si="27"/>
        <v>6.1315392118285006</v>
      </c>
      <c r="Q77" s="455">
        <f t="shared" si="28"/>
        <v>2.4070346073428759</v>
      </c>
      <c r="R77" s="455">
        <f t="shared" si="29"/>
        <v>8.6192193873770258</v>
      </c>
      <c r="S77" s="455">
        <f t="shared" si="30"/>
        <v>19.803682940273674</v>
      </c>
      <c r="T77" s="455">
        <f t="shared" si="31"/>
        <v>0.41313426942721898</v>
      </c>
      <c r="U77" s="455">
        <f t="shared" si="32"/>
        <v>2.362936199385973</v>
      </c>
      <c r="V77" s="456">
        <f t="shared" si="33"/>
        <v>2.7760704688131921</v>
      </c>
    </row>
    <row r="78" spans="1:22" x14ac:dyDescent="0.25">
      <c r="A78" s="457" t="s">
        <v>223</v>
      </c>
      <c r="B78" s="458">
        <v>2024127208.6584599</v>
      </c>
      <c r="C78" s="458">
        <v>300098783.77035701</v>
      </c>
      <c r="D78" s="458">
        <v>89558505.812022805</v>
      </c>
      <c r="E78" s="458">
        <v>129844337.49130499</v>
      </c>
      <c r="F78" s="458">
        <v>49630878.872854099</v>
      </c>
      <c r="G78" s="458">
        <v>180780606.21320701</v>
      </c>
      <c r="H78" s="458">
        <v>427351510.89421302</v>
      </c>
      <c r="I78" s="458">
        <v>8300154.93860735</v>
      </c>
      <c r="J78" s="458">
        <v>45479091.7262123</v>
      </c>
      <c r="L78" s="457" t="s">
        <v>223</v>
      </c>
      <c r="M78" s="455">
        <f t="shared" si="24"/>
        <v>100</v>
      </c>
      <c r="N78" s="455">
        <f t="shared" si="25"/>
        <v>14.826083187195277</v>
      </c>
      <c r="O78" s="455">
        <f t="shared" si="26"/>
        <v>4.4245492787669161</v>
      </c>
      <c r="P78" s="455">
        <f t="shared" si="27"/>
        <v>6.4148308928351643</v>
      </c>
      <c r="Q78" s="455">
        <f t="shared" si="28"/>
        <v>2.4519644151094724</v>
      </c>
      <c r="R78" s="455">
        <f t="shared" si="29"/>
        <v>8.9312868005476691</v>
      </c>
      <c r="S78" s="455">
        <f t="shared" si="30"/>
        <v>21.112878136619226</v>
      </c>
      <c r="T78" s="455">
        <f t="shared" si="31"/>
        <v>0.41006093407086219</v>
      </c>
      <c r="U78" s="455">
        <f t="shared" si="32"/>
        <v>2.2468494831584569</v>
      </c>
      <c r="V78" s="456">
        <f t="shared" si="33"/>
        <v>2.656910417229319</v>
      </c>
    </row>
    <row r="79" spans="1:22" x14ac:dyDescent="0.25">
      <c r="A79" s="457">
        <v>2008</v>
      </c>
      <c r="B79" s="454">
        <f t="shared" ref="B79:J79" si="35">AVERAGE(B80:B83)</f>
        <v>2111791422</v>
      </c>
      <c r="C79" s="454">
        <f t="shared" si="35"/>
        <v>312020479</v>
      </c>
      <c r="D79" s="454">
        <f t="shared" si="35"/>
        <v>82274975</v>
      </c>
      <c r="E79" s="454">
        <f t="shared" si="35"/>
        <v>133407722.00000001</v>
      </c>
      <c r="F79" s="454">
        <f t="shared" si="35"/>
        <v>52225259.000000007</v>
      </c>
      <c r="G79" s="454">
        <f t="shared" si="35"/>
        <v>202401868</v>
      </c>
      <c r="H79" s="454">
        <f t="shared" si="35"/>
        <v>450436980.00000024</v>
      </c>
      <c r="I79" s="454">
        <f t="shared" si="35"/>
        <v>7697451.0000000019</v>
      </c>
      <c r="J79" s="454">
        <f t="shared" si="35"/>
        <v>48636458</v>
      </c>
      <c r="L79" s="457">
        <v>2008</v>
      </c>
      <c r="M79" s="455">
        <f t="shared" si="24"/>
        <v>100</v>
      </c>
      <c r="N79" s="455">
        <f t="shared" si="25"/>
        <v>14.775156094937486</v>
      </c>
      <c r="O79" s="455">
        <f t="shared" si="26"/>
        <v>3.8959801684429798</v>
      </c>
      <c r="P79" s="455">
        <f t="shared" si="27"/>
        <v>6.3172773887704521</v>
      </c>
      <c r="Q79" s="455">
        <f t="shared" si="28"/>
        <v>2.4730311173695072</v>
      </c>
      <c r="R79" s="455">
        <f t="shared" si="29"/>
        <v>9.5843683183594255</v>
      </c>
      <c r="S79" s="455">
        <f t="shared" si="30"/>
        <v>21.329615003995421</v>
      </c>
      <c r="T79" s="455">
        <f t="shared" si="31"/>
        <v>0.36449863939261712</v>
      </c>
      <c r="U79" s="455">
        <f t="shared" si="32"/>
        <v>2.3030900444674693</v>
      </c>
      <c r="V79" s="456">
        <f t="shared" si="33"/>
        <v>2.6675886838600866</v>
      </c>
    </row>
    <row r="80" spans="1:22" x14ac:dyDescent="0.25">
      <c r="A80" s="457" t="s">
        <v>273</v>
      </c>
      <c r="B80" s="458">
        <v>2010856875.95086</v>
      </c>
      <c r="C80" s="458">
        <v>298885598.97627199</v>
      </c>
      <c r="D80" s="458">
        <v>78881594.217417598</v>
      </c>
      <c r="E80" s="458">
        <v>127266747.63879301</v>
      </c>
      <c r="F80" s="458">
        <v>49594651.916395701</v>
      </c>
      <c r="G80" s="458">
        <v>189564117.790218</v>
      </c>
      <c r="H80" s="458">
        <v>441912310.55863398</v>
      </c>
      <c r="I80" s="458">
        <v>7011345.0956846699</v>
      </c>
      <c r="J80" s="458">
        <v>43356666.340767398</v>
      </c>
      <c r="L80" s="457" t="s">
        <v>273</v>
      </c>
      <c r="M80" s="455">
        <f t="shared" si="24"/>
        <v>100</v>
      </c>
      <c r="N80" s="455">
        <f t="shared" si="25"/>
        <v>14.863593851498754</v>
      </c>
      <c r="O80" s="455">
        <f t="shared" si="26"/>
        <v>3.9227851151821738</v>
      </c>
      <c r="P80" s="455">
        <f t="shared" si="27"/>
        <v>6.3289809016672676</v>
      </c>
      <c r="Q80" s="455">
        <f t="shared" si="28"/>
        <v>2.4663441993077813</v>
      </c>
      <c r="R80" s="455">
        <f t="shared" si="29"/>
        <v>9.4270318319189244</v>
      </c>
      <c r="S80" s="455">
        <f t="shared" si="30"/>
        <v>21.976318446317567</v>
      </c>
      <c r="T80" s="455">
        <f t="shared" si="31"/>
        <v>0.3486744969041749</v>
      </c>
      <c r="U80" s="455">
        <f t="shared" si="32"/>
        <v>2.1561289050104886</v>
      </c>
      <c r="V80" s="456">
        <f t="shared" si="33"/>
        <v>2.5048034019146637</v>
      </c>
    </row>
    <row r="81" spans="1:22" x14ac:dyDescent="0.25">
      <c r="A81" s="457" t="s">
        <v>232</v>
      </c>
      <c r="B81" s="458">
        <v>2149543268.8014698</v>
      </c>
      <c r="C81" s="458">
        <v>318882321.36953199</v>
      </c>
      <c r="D81" s="458">
        <v>80845146.767958105</v>
      </c>
      <c r="E81" s="458">
        <v>134800048.61296299</v>
      </c>
      <c r="F81" s="458">
        <v>52108027.552824602</v>
      </c>
      <c r="G81" s="458">
        <v>219995558.86496201</v>
      </c>
      <c r="H81" s="458">
        <v>450991122.36051601</v>
      </c>
      <c r="I81" s="458">
        <v>7817702.7631491497</v>
      </c>
      <c r="J81" s="458">
        <v>46885815.028087199</v>
      </c>
      <c r="L81" s="457" t="s">
        <v>232</v>
      </c>
      <c r="M81" s="455">
        <f t="shared" si="24"/>
        <v>100</v>
      </c>
      <c r="N81" s="455">
        <f t="shared" si="25"/>
        <v>14.83488729898108</v>
      </c>
      <c r="O81" s="455">
        <f t="shared" si="26"/>
        <v>3.7610383536515308</v>
      </c>
      <c r="P81" s="455">
        <f t="shared" si="27"/>
        <v>6.2711018926417808</v>
      </c>
      <c r="Q81" s="455">
        <f t="shared" si="28"/>
        <v>2.4241441569993936</v>
      </c>
      <c r="R81" s="455">
        <f t="shared" si="29"/>
        <v>10.234525727301405</v>
      </c>
      <c r="S81" s="455">
        <f t="shared" si="30"/>
        <v>20.980788286805556</v>
      </c>
      <c r="T81" s="455">
        <f t="shared" si="31"/>
        <v>0.36369134209185289</v>
      </c>
      <c r="U81" s="455">
        <f t="shared" si="32"/>
        <v>2.1811989415886255</v>
      </c>
      <c r="V81" s="456">
        <f t="shared" si="33"/>
        <v>2.5448902836804783</v>
      </c>
    </row>
    <row r="82" spans="1:22" x14ac:dyDescent="0.25">
      <c r="A82" s="457" t="s">
        <v>233</v>
      </c>
      <c r="B82" s="458">
        <v>2134126597.49382</v>
      </c>
      <c r="C82" s="458">
        <v>310396367.73234397</v>
      </c>
      <c r="D82" s="458">
        <v>79544572.851111293</v>
      </c>
      <c r="E82" s="458">
        <v>138914390.176065</v>
      </c>
      <c r="F82" s="458">
        <v>51078276.252436303</v>
      </c>
      <c r="G82" s="458">
        <v>213686388.66845199</v>
      </c>
      <c r="H82" s="458">
        <v>442570624.11234498</v>
      </c>
      <c r="I82" s="458">
        <v>7702243.6365147103</v>
      </c>
      <c r="J82" s="458">
        <v>47574991.578069702</v>
      </c>
      <c r="L82" s="457" t="s">
        <v>233</v>
      </c>
      <c r="M82" s="455">
        <f t="shared" si="24"/>
        <v>100</v>
      </c>
      <c r="N82" s="455">
        <f t="shared" si="25"/>
        <v>14.544421502307003</v>
      </c>
      <c r="O82" s="455">
        <f t="shared" si="26"/>
        <v>3.727265896246422</v>
      </c>
      <c r="P82" s="455">
        <f t="shared" si="27"/>
        <v>6.509191644919146</v>
      </c>
      <c r="Q82" s="455">
        <f t="shared" si="28"/>
        <v>2.3934042297406029</v>
      </c>
      <c r="R82" s="455">
        <f t="shared" si="29"/>
        <v>10.012826273726754</v>
      </c>
      <c r="S82" s="455">
        <f t="shared" si="30"/>
        <v>20.737786813213013</v>
      </c>
      <c r="T82" s="455">
        <f t="shared" si="31"/>
        <v>0.3609084693269709</v>
      </c>
      <c r="U82" s="455">
        <f t="shared" si="32"/>
        <v>2.2292488006071753</v>
      </c>
      <c r="V82" s="456">
        <f t="shared" si="33"/>
        <v>2.5901572699341462</v>
      </c>
    </row>
    <row r="83" spans="1:22" x14ac:dyDescent="0.25">
      <c r="A83" s="457" t="s">
        <v>234</v>
      </c>
      <c r="B83" s="458">
        <v>2152638945.75385</v>
      </c>
      <c r="C83" s="458">
        <v>319917627.92185199</v>
      </c>
      <c r="D83" s="458">
        <v>89828586.163513005</v>
      </c>
      <c r="E83" s="458">
        <v>132649701.572179</v>
      </c>
      <c r="F83" s="458">
        <v>56120080.278343402</v>
      </c>
      <c r="G83" s="458">
        <v>186361406.676368</v>
      </c>
      <c r="H83" s="458">
        <v>466273862.96850598</v>
      </c>
      <c r="I83" s="458">
        <v>8258512.5046514804</v>
      </c>
      <c r="J83" s="458">
        <v>56728359.053075701</v>
      </c>
      <c r="L83" s="457" t="s">
        <v>234</v>
      </c>
      <c r="M83" s="455">
        <f t="shared" si="24"/>
        <v>100</v>
      </c>
      <c r="N83" s="455">
        <f t="shared" si="25"/>
        <v>14.861648236593503</v>
      </c>
      <c r="O83" s="455">
        <f t="shared" si="26"/>
        <v>4.1729518245826966</v>
      </c>
      <c r="P83" s="455">
        <f t="shared" si="27"/>
        <v>6.1621899870312591</v>
      </c>
      <c r="Q83" s="455">
        <f t="shared" si="28"/>
        <v>2.6070363722184844</v>
      </c>
      <c r="R83" s="455">
        <f t="shared" si="29"/>
        <v>8.6573462328167903</v>
      </c>
      <c r="S83" s="455">
        <f t="shared" si="30"/>
        <v>21.66056987346839</v>
      </c>
      <c r="T83" s="455">
        <f t="shared" si="31"/>
        <v>0.38364596724135569</v>
      </c>
      <c r="U83" s="455">
        <f t="shared" si="32"/>
        <v>2.635293724708188</v>
      </c>
      <c r="V83" s="456">
        <f t="shared" si="33"/>
        <v>3.0189396919495435</v>
      </c>
    </row>
    <row r="84" spans="1:22" x14ac:dyDescent="0.25">
      <c r="A84" s="457">
        <v>2009</v>
      </c>
      <c r="B84" s="454">
        <f t="shared" ref="B84:J84" si="36">AVERAGE(B85:B88)</f>
        <v>2035882560</v>
      </c>
      <c r="C84" s="454">
        <f t="shared" si="36"/>
        <v>257153529.99999976</v>
      </c>
      <c r="D84" s="454">
        <f t="shared" si="36"/>
        <v>86201378.99999997</v>
      </c>
      <c r="E84" s="454">
        <f t="shared" si="36"/>
        <v>133267187.00000001</v>
      </c>
      <c r="F84" s="454">
        <f t="shared" si="36"/>
        <v>50423473.00000003</v>
      </c>
      <c r="G84" s="454">
        <f t="shared" si="36"/>
        <v>155228559.99999976</v>
      </c>
      <c r="H84" s="454">
        <f t="shared" si="36"/>
        <v>484994504</v>
      </c>
      <c r="I84" s="454">
        <f t="shared" si="36"/>
        <v>7556892</v>
      </c>
      <c r="J84" s="454">
        <f t="shared" si="36"/>
        <v>44333584</v>
      </c>
      <c r="L84" s="457">
        <v>2009</v>
      </c>
      <c r="M84" s="455">
        <f t="shared" si="24"/>
        <v>100</v>
      </c>
      <c r="N84" s="455">
        <f t="shared" si="25"/>
        <v>12.631059131426509</v>
      </c>
      <c r="O84" s="455">
        <f t="shared" si="26"/>
        <v>4.2341037097935539</v>
      </c>
      <c r="P84" s="455">
        <f t="shared" si="27"/>
        <v>6.5459172163643871</v>
      </c>
      <c r="Q84" s="455">
        <f t="shared" si="28"/>
        <v>2.4767378035793985</v>
      </c>
      <c r="R84" s="455">
        <f t="shared" si="29"/>
        <v>7.6246323363563642</v>
      </c>
      <c r="S84" s="455">
        <f t="shared" si="30"/>
        <v>23.822322246328394</v>
      </c>
      <c r="T84" s="455">
        <f t="shared" si="31"/>
        <v>0.37118506482024188</v>
      </c>
      <c r="U84" s="455">
        <f t="shared" si="32"/>
        <v>2.1776100876860007</v>
      </c>
      <c r="V84" s="456">
        <f t="shared" si="33"/>
        <v>2.5487951525062424</v>
      </c>
    </row>
    <row r="85" spans="1:22" x14ac:dyDescent="0.25">
      <c r="A85" s="457" t="s">
        <v>364</v>
      </c>
      <c r="B85" s="458">
        <v>1937707060.1073101</v>
      </c>
      <c r="C85" s="458">
        <v>217700037.58413199</v>
      </c>
      <c r="D85" s="458">
        <v>71421695.128390402</v>
      </c>
      <c r="E85" s="458">
        <v>126859898.01430701</v>
      </c>
      <c r="F85" s="458">
        <v>50009386.953191198</v>
      </c>
      <c r="G85" s="458">
        <v>156705369.498546</v>
      </c>
      <c r="H85" s="458">
        <v>491467896.88891101</v>
      </c>
      <c r="I85" s="458">
        <v>7085259.6559767397</v>
      </c>
      <c r="J85" s="458">
        <v>40271282.854972303</v>
      </c>
      <c r="L85" s="457" t="s">
        <v>364</v>
      </c>
      <c r="M85" s="455">
        <f t="shared" si="24"/>
        <v>100</v>
      </c>
      <c r="N85" s="455">
        <f t="shared" si="25"/>
        <v>11.234930298085191</v>
      </c>
      <c r="O85" s="455">
        <f t="shared" si="26"/>
        <v>3.6858871291120274</v>
      </c>
      <c r="P85" s="455">
        <f t="shared" si="27"/>
        <v>6.5469079731423143</v>
      </c>
      <c r="Q85" s="455">
        <f t="shared" si="28"/>
        <v>2.5808538340373119</v>
      </c>
      <c r="R85" s="455">
        <f t="shared" si="29"/>
        <v>8.0871547988201922</v>
      </c>
      <c r="S85" s="455">
        <f t="shared" si="30"/>
        <v>25.363374423670294</v>
      </c>
      <c r="T85" s="455">
        <f t="shared" si="31"/>
        <v>0.36565174384947324</v>
      </c>
      <c r="U85" s="455">
        <f t="shared" si="32"/>
        <v>2.0782957178647057</v>
      </c>
      <c r="V85" s="456">
        <f t="shared" si="33"/>
        <v>2.443947461714179</v>
      </c>
    </row>
    <row r="86" spans="1:22" x14ac:dyDescent="0.25">
      <c r="A86" s="457" t="s">
        <v>244</v>
      </c>
      <c r="B86" s="458">
        <v>1960645836.8849499</v>
      </c>
      <c r="C86" s="458">
        <v>207066494.74356899</v>
      </c>
      <c r="D86" s="458">
        <v>80000781.501769498</v>
      </c>
      <c r="E86" s="458">
        <v>128284855.29736</v>
      </c>
      <c r="F86" s="458">
        <v>49207138.718173601</v>
      </c>
      <c r="G86" s="458">
        <v>148612521.23287299</v>
      </c>
      <c r="H86" s="458">
        <v>481834938.83085603</v>
      </c>
      <c r="I86" s="458">
        <v>7036669.0775568197</v>
      </c>
      <c r="J86" s="458">
        <v>40721102.100198597</v>
      </c>
      <c r="L86" s="457" t="s">
        <v>244</v>
      </c>
      <c r="M86" s="455">
        <f t="shared" si="24"/>
        <v>100</v>
      </c>
      <c r="N86" s="455">
        <f t="shared" si="25"/>
        <v>10.561137093099573</v>
      </c>
      <c r="O86" s="455">
        <f t="shared" si="26"/>
        <v>4.0803280223660261</v>
      </c>
      <c r="P86" s="455">
        <f t="shared" si="27"/>
        <v>6.5429897069619365</v>
      </c>
      <c r="Q86" s="455">
        <f t="shared" si="28"/>
        <v>2.5097413205616625</v>
      </c>
      <c r="R86" s="455">
        <f t="shared" si="29"/>
        <v>7.5797738906781227</v>
      </c>
      <c r="S86" s="455">
        <f t="shared" si="30"/>
        <v>24.575317467655935</v>
      </c>
      <c r="T86" s="455">
        <f t="shared" si="31"/>
        <v>0.35889546929784083</v>
      </c>
      <c r="U86" s="455">
        <f t="shared" si="32"/>
        <v>2.0769228860269728</v>
      </c>
      <c r="V86" s="456">
        <f t="shared" si="33"/>
        <v>2.4358183553248138</v>
      </c>
    </row>
    <row r="87" spans="1:22" x14ac:dyDescent="0.25">
      <c r="A87" s="457" t="s">
        <v>245</v>
      </c>
      <c r="B87" s="458">
        <v>2050350221.89662</v>
      </c>
      <c r="C87" s="458">
        <v>269888373.05655199</v>
      </c>
      <c r="D87" s="458">
        <v>88645448.114816993</v>
      </c>
      <c r="E87" s="458">
        <v>137507252.35398701</v>
      </c>
      <c r="F87" s="458">
        <v>50260122.681064203</v>
      </c>
      <c r="G87" s="458">
        <v>147873878.87305301</v>
      </c>
      <c r="H87" s="458">
        <v>469903561.90386498</v>
      </c>
      <c r="I87" s="458">
        <v>7798090.3009928903</v>
      </c>
      <c r="J87" s="458">
        <v>44580375.470723003</v>
      </c>
      <c r="L87" s="457" t="s">
        <v>245</v>
      </c>
      <c r="M87" s="455">
        <f t="shared" si="24"/>
        <v>100</v>
      </c>
      <c r="N87" s="455">
        <f t="shared" si="25"/>
        <v>13.163037717863594</v>
      </c>
      <c r="O87" s="455">
        <f t="shared" si="26"/>
        <v>4.3234295862302954</v>
      </c>
      <c r="P87" s="455">
        <f t="shared" si="27"/>
        <v>6.7065251041253671</v>
      </c>
      <c r="Q87" s="455">
        <f t="shared" si="28"/>
        <v>2.4512945224827232</v>
      </c>
      <c r="R87" s="455">
        <f t="shared" si="29"/>
        <v>7.212127825472975</v>
      </c>
      <c r="S87" s="455">
        <f t="shared" si="30"/>
        <v>22.918209625143632</v>
      </c>
      <c r="T87" s="455">
        <f t="shared" si="31"/>
        <v>0.38032967332671008</v>
      </c>
      <c r="U87" s="455">
        <f t="shared" si="32"/>
        <v>2.1742810079287409</v>
      </c>
      <c r="V87" s="456">
        <f t="shared" si="33"/>
        <v>2.554610681255451</v>
      </c>
    </row>
    <row r="88" spans="1:22" x14ac:dyDescent="0.25">
      <c r="A88" s="457" t="s">
        <v>246</v>
      </c>
      <c r="B88" s="458">
        <v>2194827121.1111202</v>
      </c>
      <c r="C88" s="458">
        <v>333959214.61574602</v>
      </c>
      <c r="D88" s="458">
        <v>104737591.255023</v>
      </c>
      <c r="E88" s="458">
        <v>140416742.334346</v>
      </c>
      <c r="F88" s="458">
        <v>52217243.647571102</v>
      </c>
      <c r="G88" s="458">
        <v>167722470.39552701</v>
      </c>
      <c r="H88" s="458">
        <v>496771618.37636799</v>
      </c>
      <c r="I88" s="458">
        <v>8307548.9654735504</v>
      </c>
      <c r="J88" s="458">
        <v>51761575.574106097</v>
      </c>
      <c r="L88" s="457" t="s">
        <v>246</v>
      </c>
      <c r="M88" s="455">
        <f t="shared" si="24"/>
        <v>100</v>
      </c>
      <c r="N88" s="455">
        <f t="shared" si="25"/>
        <v>15.215741203648006</v>
      </c>
      <c r="O88" s="455">
        <f t="shared" si="26"/>
        <v>4.7720200943206921</v>
      </c>
      <c r="P88" s="455">
        <f t="shared" si="27"/>
        <v>6.3976219805075454</v>
      </c>
      <c r="Q88" s="455">
        <f t="shared" si="28"/>
        <v>2.3791050851028479</v>
      </c>
      <c r="R88" s="455">
        <f t="shared" si="29"/>
        <v>7.6417166884022434</v>
      </c>
      <c r="S88" s="455">
        <f t="shared" si="30"/>
        <v>22.633747031742519</v>
      </c>
      <c r="T88" s="455">
        <f t="shared" si="31"/>
        <v>0.37850584611274052</v>
      </c>
      <c r="U88" s="455">
        <f t="shared" si="32"/>
        <v>2.3583440844262058</v>
      </c>
      <c r="V88" s="456">
        <f t="shared" si="33"/>
        <v>2.7368499305389462</v>
      </c>
    </row>
    <row r="89" spans="1:22" x14ac:dyDescent="0.25">
      <c r="A89" s="457">
        <v>2010</v>
      </c>
      <c r="B89" s="454">
        <f t="shared" ref="B89:J89" si="37">AVERAGE(B90:B93)</f>
        <v>2269310054</v>
      </c>
      <c r="C89" s="454">
        <f t="shared" si="37"/>
        <v>351859464</v>
      </c>
      <c r="D89" s="454">
        <f t="shared" si="37"/>
        <v>91539392.999999925</v>
      </c>
      <c r="E89" s="454">
        <f t="shared" si="37"/>
        <v>119653708</v>
      </c>
      <c r="F89" s="454">
        <f t="shared" si="37"/>
        <v>65353322</v>
      </c>
      <c r="G89" s="454">
        <f t="shared" si="37"/>
        <v>191185286</v>
      </c>
      <c r="H89" s="454">
        <f t="shared" si="37"/>
        <v>519048500.00000024</v>
      </c>
      <c r="I89" s="454">
        <f t="shared" si="37"/>
        <v>8087626</v>
      </c>
      <c r="J89" s="454">
        <f t="shared" si="37"/>
        <v>46914467</v>
      </c>
      <c r="L89" s="457">
        <v>2010</v>
      </c>
      <c r="M89" s="455">
        <f t="shared" si="24"/>
        <v>100</v>
      </c>
      <c r="N89" s="455">
        <f t="shared" si="25"/>
        <v>15.505129560405148</v>
      </c>
      <c r="O89" s="455">
        <f t="shared" si="26"/>
        <v>4.0337984154544237</v>
      </c>
      <c r="P89" s="455">
        <f t="shared" si="27"/>
        <v>5.2726910449760869</v>
      </c>
      <c r="Q89" s="455">
        <f t="shared" si="28"/>
        <v>2.8798762815510797</v>
      </c>
      <c r="R89" s="455">
        <f t="shared" si="29"/>
        <v>8.4248199430927126</v>
      </c>
      <c r="S89" s="455">
        <f t="shared" si="30"/>
        <v>22.8725245845141</v>
      </c>
      <c r="T89" s="455">
        <f t="shared" si="31"/>
        <v>0.35639140564967503</v>
      </c>
      <c r="U89" s="455">
        <f t="shared" si="32"/>
        <v>2.0673449587598749</v>
      </c>
      <c r="V89" s="456">
        <f t="shared" si="33"/>
        <v>2.42373636440955</v>
      </c>
    </row>
    <row r="90" spans="1:22" x14ac:dyDescent="0.25">
      <c r="A90" s="457" t="s">
        <v>347</v>
      </c>
      <c r="B90" s="458">
        <v>2170781749.1517801</v>
      </c>
      <c r="C90" s="458">
        <v>323157805.76381201</v>
      </c>
      <c r="D90" s="458">
        <v>77883701.008361295</v>
      </c>
      <c r="E90" s="458">
        <v>127909201.700775</v>
      </c>
      <c r="F90" s="458">
        <v>56480457.008142799</v>
      </c>
      <c r="G90" s="458">
        <v>195717240.67996299</v>
      </c>
      <c r="H90" s="458">
        <v>528224398.869717</v>
      </c>
      <c r="I90" s="458">
        <v>7565994.0103303296</v>
      </c>
      <c r="J90" s="458">
        <v>41573115.685205102</v>
      </c>
      <c r="L90" s="457" t="s">
        <v>347</v>
      </c>
      <c r="M90" s="455">
        <f t="shared" si="24"/>
        <v>100</v>
      </c>
      <c r="N90" s="455">
        <f t="shared" si="25"/>
        <v>14.886701801785646</v>
      </c>
      <c r="O90" s="455">
        <f t="shared" si="26"/>
        <v>3.5878181230698978</v>
      </c>
      <c r="P90" s="455">
        <f t="shared" si="27"/>
        <v>5.8923105351680221</v>
      </c>
      <c r="Q90" s="455">
        <f t="shared" si="28"/>
        <v>2.6018487132671075</v>
      </c>
      <c r="R90" s="455">
        <f t="shared" si="29"/>
        <v>9.015979646799515</v>
      </c>
      <c r="S90" s="455">
        <f t="shared" si="30"/>
        <v>24.333372024899212</v>
      </c>
      <c r="T90" s="455">
        <f t="shared" si="31"/>
        <v>0.34853775665318248</v>
      </c>
      <c r="U90" s="455">
        <f t="shared" si="32"/>
        <v>1.9151218542098738</v>
      </c>
      <c r="V90" s="456">
        <f t="shared" si="33"/>
        <v>2.2636596108630562</v>
      </c>
    </row>
    <row r="91" spans="1:22" x14ac:dyDescent="0.25">
      <c r="A91" s="457" t="s">
        <v>348</v>
      </c>
      <c r="B91" s="458">
        <v>2272027422.6473098</v>
      </c>
      <c r="C91" s="458">
        <v>339948003.67061698</v>
      </c>
      <c r="D91" s="458">
        <v>89714256.153554395</v>
      </c>
      <c r="E91" s="458">
        <v>124169050.18385801</v>
      </c>
      <c r="F91" s="458">
        <v>64683564.529205203</v>
      </c>
      <c r="G91" s="458">
        <v>190704462.2511</v>
      </c>
      <c r="H91" s="458">
        <v>511361444.979195</v>
      </c>
      <c r="I91" s="458">
        <v>7835637.5425632903</v>
      </c>
      <c r="J91" s="458">
        <v>45441779.483203001</v>
      </c>
      <c r="L91" s="457" t="s">
        <v>348</v>
      </c>
      <c r="M91" s="455">
        <f t="shared" si="24"/>
        <v>100</v>
      </c>
      <c r="N91" s="455">
        <f t="shared" si="25"/>
        <v>14.962319568947722</v>
      </c>
      <c r="O91" s="455">
        <f t="shared" si="26"/>
        <v>3.948643192388126</v>
      </c>
      <c r="P91" s="455">
        <f t="shared" si="27"/>
        <v>5.4651211048843473</v>
      </c>
      <c r="Q91" s="455">
        <f t="shared" si="28"/>
        <v>2.8469535131683195</v>
      </c>
      <c r="R91" s="455">
        <f t="shared" si="29"/>
        <v>8.3935810083179323</v>
      </c>
      <c r="S91" s="455">
        <f t="shared" si="30"/>
        <v>22.506834199358799</v>
      </c>
      <c r="T91" s="455">
        <f t="shared" si="31"/>
        <v>0.34487425039233904</v>
      </c>
      <c r="U91" s="455">
        <f t="shared" si="32"/>
        <v>2.000054182015786</v>
      </c>
      <c r="V91" s="456">
        <f t="shared" si="33"/>
        <v>2.3449284324081252</v>
      </c>
    </row>
    <row r="92" spans="1:22" x14ac:dyDescent="0.25">
      <c r="A92" s="457" t="s">
        <v>349</v>
      </c>
      <c r="B92" s="458">
        <v>2281572185.7398801</v>
      </c>
      <c r="C92" s="458">
        <v>360217562.92593002</v>
      </c>
      <c r="D92" s="458">
        <v>95828360.309922993</v>
      </c>
      <c r="E92" s="458">
        <v>117152380.98828</v>
      </c>
      <c r="F92" s="458">
        <v>68636702.0877354</v>
      </c>
      <c r="G92" s="458">
        <v>187136917.43557599</v>
      </c>
      <c r="H92" s="458">
        <v>500441092.21888798</v>
      </c>
      <c r="I92" s="458">
        <v>8212038.6840177001</v>
      </c>
      <c r="J92" s="458">
        <v>49363273.591598101</v>
      </c>
      <c r="L92" s="457" t="s">
        <v>349</v>
      </c>
      <c r="M92" s="455">
        <f t="shared" si="24"/>
        <v>100</v>
      </c>
      <c r="N92" s="455">
        <f t="shared" si="25"/>
        <v>15.788129132066747</v>
      </c>
      <c r="O92" s="455">
        <f t="shared" si="26"/>
        <v>4.2001020572069816</v>
      </c>
      <c r="P92" s="455">
        <f t="shared" si="27"/>
        <v>5.1347216502943649</v>
      </c>
      <c r="Q92" s="455">
        <f t="shared" si="28"/>
        <v>3.0083072767420478</v>
      </c>
      <c r="R92" s="455">
        <f t="shared" si="29"/>
        <v>8.2021037337852309</v>
      </c>
      <c r="S92" s="455">
        <f t="shared" si="30"/>
        <v>21.934045977011348</v>
      </c>
      <c r="T92" s="455">
        <f t="shared" si="31"/>
        <v>0.35992894440701895</v>
      </c>
      <c r="U92" s="455">
        <f t="shared" si="32"/>
        <v>2.1635639626098579</v>
      </c>
      <c r="V92" s="456">
        <f t="shared" si="33"/>
        <v>2.5234929070168768</v>
      </c>
    </row>
    <row r="93" spans="1:22" x14ac:dyDescent="0.25">
      <c r="A93" s="457" t="s">
        <v>350</v>
      </c>
      <c r="B93" s="458">
        <v>2352858858.46103</v>
      </c>
      <c r="C93" s="458">
        <v>384114483.63964099</v>
      </c>
      <c r="D93" s="458">
        <v>102731254.528161</v>
      </c>
      <c r="E93" s="458">
        <v>109384199.127087</v>
      </c>
      <c r="F93" s="458">
        <v>71612564.374916598</v>
      </c>
      <c r="G93" s="458">
        <v>191182523.63336101</v>
      </c>
      <c r="H93" s="458">
        <v>536167063.93220103</v>
      </c>
      <c r="I93" s="458">
        <v>8736833.7630886808</v>
      </c>
      <c r="J93" s="458">
        <v>51279699.239993803</v>
      </c>
      <c r="L93" s="457" t="s">
        <v>350</v>
      </c>
      <c r="M93" s="455">
        <f t="shared" si="24"/>
        <v>100</v>
      </c>
      <c r="N93" s="455">
        <f t="shared" si="25"/>
        <v>16.325436702602918</v>
      </c>
      <c r="O93" s="455">
        <f t="shared" si="26"/>
        <v>4.366231070713523</v>
      </c>
      <c r="P93" s="455">
        <f t="shared" si="27"/>
        <v>4.6489911085713649</v>
      </c>
      <c r="Q93" s="455">
        <f t="shared" si="28"/>
        <v>3.0436404681646443</v>
      </c>
      <c r="R93" s="455">
        <f t="shared" si="29"/>
        <v>8.1255415277400314</v>
      </c>
      <c r="S93" s="455">
        <f t="shared" si="30"/>
        <v>22.787897455221771</v>
      </c>
      <c r="T93" s="455">
        <f t="shared" si="31"/>
        <v>0.37132842591345722</v>
      </c>
      <c r="U93" s="455">
        <f t="shared" si="32"/>
        <v>2.1794634665648873</v>
      </c>
      <c r="V93" s="456">
        <f t="shared" si="33"/>
        <v>2.5507918924783444</v>
      </c>
    </row>
    <row r="94" spans="1:22" x14ac:dyDescent="0.25">
      <c r="A94" s="457">
        <v>2011</v>
      </c>
      <c r="B94" s="454">
        <f t="shared" ref="B94:J94" si="38">AVERAGE(B95:B98)</f>
        <v>2524073474.7216024</v>
      </c>
      <c r="C94" s="454">
        <f t="shared" si="38"/>
        <v>415416059.92796624</v>
      </c>
      <c r="D94" s="454">
        <f t="shared" si="38"/>
        <v>93224795.691779658</v>
      </c>
      <c r="E94" s="454">
        <f t="shared" si="38"/>
        <v>128957695.06845275</v>
      </c>
      <c r="F94" s="454">
        <f t="shared" si="38"/>
        <v>74464464.264809802</v>
      </c>
      <c r="G94" s="454">
        <f t="shared" si="38"/>
        <v>240048060.8534475</v>
      </c>
      <c r="H94" s="454">
        <f t="shared" si="38"/>
        <v>569535057.07275248</v>
      </c>
      <c r="I94" s="454">
        <f t="shared" si="38"/>
        <v>8408674.7785055898</v>
      </c>
      <c r="J94" s="454">
        <f t="shared" si="38"/>
        <v>48850943.736642271</v>
      </c>
      <c r="L94" s="457">
        <v>2011</v>
      </c>
      <c r="M94" s="455">
        <f t="shared" si="24"/>
        <v>100</v>
      </c>
      <c r="N94" s="455">
        <f t="shared" si="25"/>
        <v>16.458160354218109</v>
      </c>
      <c r="O94" s="455">
        <f t="shared" si="26"/>
        <v>3.6934263849851705</v>
      </c>
      <c r="P94" s="455">
        <f t="shared" si="27"/>
        <v>5.1091101887466408</v>
      </c>
      <c r="Q94" s="455">
        <f t="shared" si="28"/>
        <v>2.9501702311983213</v>
      </c>
      <c r="R94" s="455">
        <f t="shared" si="29"/>
        <v>9.5103436273749544</v>
      </c>
      <c r="S94" s="455">
        <f t="shared" si="30"/>
        <v>22.564123539849426</v>
      </c>
      <c r="T94" s="455">
        <f t="shared" si="31"/>
        <v>0.33313906519433001</v>
      </c>
      <c r="U94" s="455">
        <f t="shared" si="32"/>
        <v>1.9354010184679897</v>
      </c>
      <c r="V94" s="456">
        <f t="shared" si="33"/>
        <v>2.2685400836623195</v>
      </c>
    </row>
    <row r="95" spans="1:22" x14ac:dyDescent="0.25">
      <c r="A95" s="457" t="s">
        <v>365</v>
      </c>
      <c r="B95" s="458">
        <v>2413587095.1024699</v>
      </c>
      <c r="C95" s="458">
        <v>397487892.48686802</v>
      </c>
      <c r="D95" s="458">
        <v>81418059.394928202</v>
      </c>
      <c r="E95" s="458">
        <v>122515564.298134</v>
      </c>
      <c r="F95" s="458">
        <v>64809747.546144098</v>
      </c>
      <c r="G95" s="458">
        <v>250154931.11153799</v>
      </c>
      <c r="H95" s="458">
        <v>565887783.29070997</v>
      </c>
      <c r="I95" s="458">
        <v>8426326.5256009903</v>
      </c>
      <c r="J95" s="458">
        <v>42691767.212384</v>
      </c>
      <c r="L95" s="457" t="s">
        <v>365</v>
      </c>
      <c r="M95" s="455">
        <f t="shared" si="24"/>
        <v>100</v>
      </c>
      <c r="N95" s="455">
        <f t="shared" si="25"/>
        <v>16.468761093951429</v>
      </c>
      <c r="O95" s="455">
        <f t="shared" si="26"/>
        <v>3.3733217898014805</v>
      </c>
      <c r="P95" s="455">
        <f t="shared" si="27"/>
        <v>5.0760780311900264</v>
      </c>
      <c r="Q95" s="455">
        <f t="shared" si="28"/>
        <v>2.6852044277852158</v>
      </c>
      <c r="R95" s="455">
        <f t="shared" si="29"/>
        <v>10.364445999033549</v>
      </c>
      <c r="S95" s="455">
        <f t="shared" si="30"/>
        <v>23.445923473778144</v>
      </c>
      <c r="T95" s="455">
        <f t="shared" si="31"/>
        <v>0.34912046649152501</v>
      </c>
      <c r="U95" s="455">
        <f t="shared" si="32"/>
        <v>1.7688098887755903</v>
      </c>
      <c r="V95" s="456">
        <f t="shared" si="33"/>
        <v>2.1179303552671152</v>
      </c>
    </row>
    <row r="96" spans="1:22" x14ac:dyDescent="0.25">
      <c r="A96" s="457" t="s">
        <v>366</v>
      </c>
      <c r="B96" s="458">
        <v>2481566424.1080298</v>
      </c>
      <c r="C96" s="458">
        <v>399106930.28861099</v>
      </c>
      <c r="D96" s="458">
        <v>89818736.579717204</v>
      </c>
      <c r="E96" s="458">
        <v>125460669.94156501</v>
      </c>
      <c r="F96" s="458">
        <v>72096830.136206195</v>
      </c>
      <c r="G96" s="458">
        <v>231037293.574873</v>
      </c>
      <c r="H96" s="458">
        <v>552857387.69413698</v>
      </c>
      <c r="I96" s="458">
        <v>8130027.1874363599</v>
      </c>
      <c r="J96" s="458">
        <v>46479395.971165702</v>
      </c>
      <c r="L96" s="457" t="s">
        <v>366</v>
      </c>
      <c r="M96" s="455">
        <f t="shared" si="24"/>
        <v>100</v>
      </c>
      <c r="N96" s="455">
        <f t="shared" si="25"/>
        <v>16.082863082420424</v>
      </c>
      <c r="O96" s="455">
        <f t="shared" si="26"/>
        <v>3.6194371308034401</v>
      </c>
      <c r="P96" s="455">
        <f t="shared" si="27"/>
        <v>5.0557046840549669</v>
      </c>
      <c r="Q96" s="455">
        <f t="shared" si="28"/>
        <v>2.9052951972510894</v>
      </c>
      <c r="R96" s="455">
        <f t="shared" si="29"/>
        <v>9.3101394075283181</v>
      </c>
      <c r="S96" s="455">
        <f t="shared" si="30"/>
        <v>22.278564954909687</v>
      </c>
      <c r="T96" s="455">
        <f t="shared" si="31"/>
        <v>0.32761674676343205</v>
      </c>
      <c r="U96" s="455">
        <f t="shared" si="32"/>
        <v>1.8729861719446892</v>
      </c>
      <c r="V96" s="456">
        <f t="shared" si="33"/>
        <v>2.2006029187081211</v>
      </c>
    </row>
    <row r="97" spans="1:22" x14ac:dyDescent="0.25">
      <c r="A97" s="457" t="s">
        <v>367</v>
      </c>
      <c r="B97" s="458">
        <v>2534735549.55193</v>
      </c>
      <c r="C97" s="458">
        <v>420204955.99709803</v>
      </c>
      <c r="D97" s="458">
        <v>96188577.271923199</v>
      </c>
      <c r="E97" s="458">
        <v>127447900.462955</v>
      </c>
      <c r="F97" s="458">
        <v>76414670.787251696</v>
      </c>
      <c r="G97" s="458">
        <v>232589354.874901</v>
      </c>
      <c r="H97" s="458">
        <v>557850670.46624994</v>
      </c>
      <c r="I97" s="458">
        <v>8415810.2773030698</v>
      </c>
      <c r="J97" s="458">
        <v>52357774.278048702</v>
      </c>
      <c r="L97" s="457" t="s">
        <v>367</v>
      </c>
      <c r="M97" s="455">
        <f t="shared" si="24"/>
        <v>100</v>
      </c>
      <c r="N97" s="455">
        <f t="shared" si="25"/>
        <v>16.577861784097298</v>
      </c>
      <c r="O97" s="455">
        <f t="shared" si="26"/>
        <v>3.7948170683496603</v>
      </c>
      <c r="P97" s="455">
        <f t="shared" si="27"/>
        <v>5.0280551154728634</v>
      </c>
      <c r="Q97" s="455">
        <f t="shared" si="28"/>
        <v>3.0146999279968147</v>
      </c>
      <c r="R97" s="455">
        <f t="shared" si="29"/>
        <v>9.1760797261874618</v>
      </c>
      <c r="S97" s="455">
        <f t="shared" si="30"/>
        <v>22.008239501152786</v>
      </c>
      <c r="T97" s="455">
        <f t="shared" si="31"/>
        <v>0.33201926247457053</v>
      </c>
      <c r="U97" s="455">
        <f t="shared" si="32"/>
        <v>2.0656109189498717</v>
      </c>
      <c r="V97" s="456">
        <f t="shared" si="33"/>
        <v>2.3976301814244421</v>
      </c>
    </row>
    <row r="98" spans="1:22" x14ac:dyDescent="0.25">
      <c r="A98" s="457" t="s">
        <v>368</v>
      </c>
      <c r="B98" s="458">
        <v>2666404830.12398</v>
      </c>
      <c r="C98" s="458">
        <v>444864460.93928802</v>
      </c>
      <c r="D98" s="458">
        <v>105473809.52055</v>
      </c>
      <c r="E98" s="458">
        <v>140406645.57115701</v>
      </c>
      <c r="F98" s="458">
        <v>84536608.589637205</v>
      </c>
      <c r="G98" s="458">
        <v>246410663.852478</v>
      </c>
      <c r="H98" s="458">
        <v>601544386.83991301</v>
      </c>
      <c r="I98" s="458">
        <v>8662535.1236819401</v>
      </c>
      <c r="J98" s="458">
        <v>53874837.484970704</v>
      </c>
      <c r="L98" s="457" t="s">
        <v>368</v>
      </c>
      <c r="M98" s="455">
        <f t="shared" si="24"/>
        <v>100</v>
      </c>
      <c r="N98" s="455">
        <f t="shared" si="25"/>
        <v>16.684055470999244</v>
      </c>
      <c r="O98" s="455">
        <f t="shared" si="26"/>
        <v>3.9556562577800976</v>
      </c>
      <c r="P98" s="455">
        <f t="shared" si="27"/>
        <v>5.2657662476792213</v>
      </c>
      <c r="Q98" s="455">
        <f t="shared" si="28"/>
        <v>3.1704341229274813</v>
      </c>
      <c r="R98" s="455">
        <f t="shared" si="29"/>
        <v>9.2413072864490946</v>
      </c>
      <c r="S98" s="455">
        <f t="shared" si="30"/>
        <v>22.560129656378656</v>
      </c>
      <c r="T98" s="455">
        <f t="shared" si="31"/>
        <v>0.32487696638620167</v>
      </c>
      <c r="U98" s="455">
        <f t="shared" si="32"/>
        <v>2.0205047964327938</v>
      </c>
      <c r="V98" s="456">
        <f t="shared" si="33"/>
        <v>2.3453817628189952</v>
      </c>
    </row>
    <row r="99" spans="1:22" x14ac:dyDescent="0.25">
      <c r="A99" s="457">
        <v>2012</v>
      </c>
      <c r="B99" s="454">
        <f>AVERAGE(B100:B102)</f>
        <v>2741597599.9549637</v>
      </c>
      <c r="C99" s="454">
        <f>AVERAGE(C100:C102)</f>
        <v>489665431.86573935</v>
      </c>
      <c r="D99" s="454">
        <f t="shared" ref="D99:J99" si="39">AVERAGE(D100:D102)</f>
        <v>91909331.265616059</v>
      </c>
      <c r="E99" s="454">
        <f t="shared" si="39"/>
        <v>141105326.01994565</v>
      </c>
      <c r="F99" s="454">
        <f t="shared" si="39"/>
        <v>83262669.575539663</v>
      </c>
      <c r="G99" s="454">
        <f t="shared" si="39"/>
        <v>246718958.83811733</v>
      </c>
      <c r="H99" s="454">
        <f t="shared" si="39"/>
        <v>628984009.21240532</v>
      </c>
      <c r="I99" s="454">
        <f t="shared" si="39"/>
        <v>8769042.4113412406</v>
      </c>
      <c r="J99" s="454">
        <f t="shared" si="39"/>
        <v>46774077.505916692</v>
      </c>
      <c r="L99" s="457">
        <v>2012</v>
      </c>
      <c r="M99" s="455">
        <f t="shared" si="24"/>
        <v>100</v>
      </c>
      <c r="N99" s="455">
        <f t="shared" si="25"/>
        <v>17.860587267576509</v>
      </c>
      <c r="O99" s="455">
        <f t="shared" si="26"/>
        <v>3.3524004860204815</v>
      </c>
      <c r="P99" s="455">
        <f t="shared" si="27"/>
        <v>5.1468284777555828</v>
      </c>
      <c r="Q99" s="455">
        <f t="shared" si="28"/>
        <v>3.0370127832365852</v>
      </c>
      <c r="R99" s="455">
        <f t="shared" si="29"/>
        <v>8.999094500307784</v>
      </c>
      <c r="S99" s="455">
        <f t="shared" si="30"/>
        <v>22.942243939181214</v>
      </c>
      <c r="T99" s="455">
        <f t="shared" si="31"/>
        <v>0.31985154974914226</v>
      </c>
      <c r="U99" s="455">
        <f t="shared" si="32"/>
        <v>1.7060883590897895</v>
      </c>
      <c r="V99" s="456">
        <f t="shared" si="33"/>
        <v>2.0259399088389318</v>
      </c>
    </row>
    <row r="100" spans="1:22" x14ac:dyDescent="0.25">
      <c r="A100" s="457" t="s">
        <v>369</v>
      </c>
      <c r="B100" s="330">
        <v>2708099074.2019701</v>
      </c>
      <c r="C100" s="330">
        <v>478157918.52931398</v>
      </c>
      <c r="D100" s="330">
        <v>82333166.669983</v>
      </c>
      <c r="E100" s="330">
        <v>139729601.893736</v>
      </c>
      <c r="F100" s="330">
        <v>77640184.055966407</v>
      </c>
      <c r="G100" s="330">
        <v>270649848.80478001</v>
      </c>
      <c r="H100" s="330">
        <v>648462843.67664003</v>
      </c>
      <c r="I100" s="330">
        <v>8585664.6997780297</v>
      </c>
      <c r="J100" s="330">
        <v>43505577.823086798</v>
      </c>
      <c r="L100" s="457" t="s">
        <v>369</v>
      </c>
      <c r="M100" s="455">
        <f t="shared" si="24"/>
        <v>100</v>
      </c>
      <c r="N100" s="455">
        <f t="shared" si="25"/>
        <v>17.656588825880341</v>
      </c>
      <c r="O100" s="455">
        <f t="shared" si="26"/>
        <v>3.0402568153547027</v>
      </c>
      <c r="P100" s="455">
        <f t="shared" si="27"/>
        <v>5.1596931303154747</v>
      </c>
      <c r="Q100" s="455">
        <f t="shared" si="28"/>
        <v>2.8669624680864243</v>
      </c>
      <c r="R100" s="455">
        <f t="shared" si="29"/>
        <v>9.9940896322094801</v>
      </c>
      <c r="S100" s="455">
        <f t="shared" si="30"/>
        <v>23.945314625083679</v>
      </c>
      <c r="T100" s="455">
        <f t="shared" si="31"/>
        <v>0.31703658044002975</v>
      </c>
      <c r="U100" s="455">
        <f t="shared" si="32"/>
        <v>1.6064987517455263</v>
      </c>
      <c r="V100" s="456">
        <f t="shared" si="33"/>
        <v>1.9235353321855559</v>
      </c>
    </row>
    <row r="101" spans="1:22" x14ac:dyDescent="0.25">
      <c r="A101" s="457" t="s">
        <v>370</v>
      </c>
      <c r="B101" s="330">
        <v>2751102325.6177602</v>
      </c>
      <c r="C101" s="330">
        <v>487172164.642133</v>
      </c>
      <c r="D101" s="330">
        <v>94012703.401228398</v>
      </c>
      <c r="E101" s="330">
        <v>146993581.08069801</v>
      </c>
      <c r="F101" s="330">
        <v>85010045.415728703</v>
      </c>
      <c r="G101" s="330">
        <v>233645349.22863799</v>
      </c>
      <c r="H101" s="330">
        <v>622392923.91331899</v>
      </c>
      <c r="I101" s="330">
        <v>8722867.5914248805</v>
      </c>
      <c r="J101" s="330">
        <v>44515034.330141902</v>
      </c>
      <c r="L101" s="457" t="s">
        <v>370</v>
      </c>
      <c r="M101" s="455">
        <f t="shared" si="24"/>
        <v>100</v>
      </c>
      <c r="N101" s="455">
        <f t="shared" si="25"/>
        <v>17.70825316476509</v>
      </c>
      <c r="O101" s="455">
        <f t="shared" si="26"/>
        <v>3.417273960542992</v>
      </c>
      <c r="P101" s="455">
        <f t="shared" si="27"/>
        <v>5.3430793799242124</v>
      </c>
      <c r="Q101" s="455">
        <f t="shared" si="28"/>
        <v>3.0900357512743439</v>
      </c>
      <c r="R101" s="455">
        <f t="shared" si="29"/>
        <v>8.4927902191414475</v>
      </c>
      <c r="S101" s="455">
        <f t="shared" si="30"/>
        <v>22.623401467757496</v>
      </c>
      <c r="T101" s="455">
        <f t="shared" si="31"/>
        <v>0.31706808976893142</v>
      </c>
      <c r="U101" s="455">
        <f t="shared" si="32"/>
        <v>1.6180799207512593</v>
      </c>
      <c r="V101" s="456">
        <f t="shared" si="33"/>
        <v>1.9351480105201908</v>
      </c>
    </row>
    <row r="102" spans="1:22" x14ac:dyDescent="0.25">
      <c r="A102" s="457" t="s">
        <v>391</v>
      </c>
      <c r="B102" s="330">
        <v>2765591400.0451598</v>
      </c>
      <c r="C102" s="330">
        <v>503666212.425771</v>
      </c>
      <c r="D102" s="330">
        <v>99382123.725636795</v>
      </c>
      <c r="E102" s="330">
        <v>136592795.085403</v>
      </c>
      <c r="F102" s="330">
        <v>87137779.254923895</v>
      </c>
      <c r="G102" s="330">
        <v>235861678.48093399</v>
      </c>
      <c r="H102" s="330">
        <v>616096260.04725695</v>
      </c>
      <c r="I102" s="330">
        <v>8998594.9428208098</v>
      </c>
      <c r="J102" s="330">
        <v>52301620.364521399</v>
      </c>
      <c r="L102" s="457" t="s">
        <v>391</v>
      </c>
      <c r="M102" s="455">
        <f>B102/B102*100</f>
        <v>100</v>
      </c>
      <c r="N102" s="455">
        <f>C102/B102*100</f>
        <v>18.211880916954925</v>
      </c>
      <c r="O102" s="455">
        <f>D102/B102*100</f>
        <v>3.5935215782061651</v>
      </c>
      <c r="P102" s="455">
        <f>E102/B102*100</f>
        <v>4.9390085275493902</v>
      </c>
      <c r="Q102" s="455">
        <f>F102/B102*100</f>
        <v>3.1507828399199176</v>
      </c>
      <c r="R102" s="455">
        <f>G102/B102*100</f>
        <v>8.5284354904011686</v>
      </c>
      <c r="S102" s="455">
        <f>H102/B102*100</f>
        <v>22.277197565670644</v>
      </c>
      <c r="T102" s="455">
        <f>I102/B102*100</f>
        <v>0.32537687753418204</v>
      </c>
      <c r="U102" s="455">
        <f>J102/B102*100</f>
        <v>1.8911550116791422</v>
      </c>
      <c r="V102" s="456">
        <f>T102+U102</f>
        <v>2.2165318892133241</v>
      </c>
    </row>
    <row r="104" spans="1:22" x14ac:dyDescent="0.25">
      <c r="A104" s="243" t="s">
        <v>649</v>
      </c>
      <c r="L104" s="243" t="s">
        <v>649</v>
      </c>
      <c r="M104" s="459"/>
      <c r="N104" s="459"/>
      <c r="O104" s="459"/>
      <c r="P104" s="459"/>
      <c r="Q104" s="459"/>
      <c r="R104" s="459"/>
      <c r="S104" s="459"/>
      <c r="T104" s="459"/>
      <c r="U104" s="459"/>
    </row>
    <row r="105" spans="1:22" x14ac:dyDescent="0.25">
      <c r="A105" s="243" t="s">
        <v>421</v>
      </c>
      <c r="L105" s="243" t="s">
        <v>421</v>
      </c>
      <c r="M105" s="459"/>
      <c r="N105" s="459"/>
      <c r="O105" s="459"/>
      <c r="P105" s="459"/>
      <c r="Q105" s="459"/>
      <c r="R105" s="459"/>
      <c r="S105" s="459"/>
      <c r="T105" s="459"/>
      <c r="U105" s="459"/>
    </row>
    <row r="106" spans="1:22" ht="27.75" customHeight="1" x14ac:dyDescent="0.25">
      <c r="A106" s="243" t="s">
        <v>422</v>
      </c>
      <c r="L106" s="326" t="s">
        <v>45</v>
      </c>
      <c r="M106" s="459"/>
      <c r="N106" s="459"/>
      <c r="O106" s="459"/>
      <c r="P106" s="459"/>
      <c r="Q106" s="459"/>
      <c r="R106" s="459"/>
      <c r="S106" s="459"/>
      <c r="T106" s="459"/>
      <c r="U106" s="459"/>
    </row>
    <row r="107" spans="1:22" x14ac:dyDescent="0.25">
      <c r="L107" s="283" t="s">
        <v>1198</v>
      </c>
    </row>
    <row r="108" spans="1:22" ht="48.75" x14ac:dyDescent="0.25">
      <c r="L108" s="460" t="s">
        <v>311</v>
      </c>
      <c r="M108" s="460" t="s">
        <v>624</v>
      </c>
      <c r="N108" s="460" t="s">
        <v>664</v>
      </c>
      <c r="O108" s="460" t="s">
        <v>992</v>
      </c>
      <c r="P108" s="460" t="s">
        <v>658</v>
      </c>
      <c r="Q108" s="460" t="s">
        <v>993</v>
      </c>
      <c r="R108" s="460" t="s">
        <v>994</v>
      </c>
      <c r="S108" s="460" t="s">
        <v>995</v>
      </c>
      <c r="T108" s="460" t="s">
        <v>648</v>
      </c>
      <c r="U108" s="460"/>
    </row>
    <row r="109" spans="1:22" x14ac:dyDescent="0.25">
      <c r="L109" s="199">
        <v>1993</v>
      </c>
      <c r="M109" s="203">
        <f t="shared" ref="M109:S109" si="40">M4</f>
        <v>100</v>
      </c>
      <c r="N109" s="203">
        <f t="shared" si="40"/>
        <v>14.384293103562223</v>
      </c>
      <c r="O109" s="203">
        <f t="shared" si="40"/>
        <v>4.6232280155784125</v>
      </c>
      <c r="P109" s="203">
        <f t="shared" si="40"/>
        <v>2.1096518678612526</v>
      </c>
      <c r="Q109" s="203">
        <f t="shared" si="40"/>
        <v>3.1979912189281592</v>
      </c>
      <c r="R109" s="203">
        <f t="shared" si="40"/>
        <v>4.6520010887066663</v>
      </c>
      <c r="S109" s="203">
        <f t="shared" si="40"/>
        <v>22.877995402515243</v>
      </c>
      <c r="T109" s="203">
        <f>V4</f>
        <v>5.3398978640591261</v>
      </c>
      <c r="U109" s="203"/>
    </row>
    <row r="110" spans="1:22" x14ac:dyDescent="0.25">
      <c r="L110" s="199">
        <f>L109+1</f>
        <v>1994</v>
      </c>
      <c r="M110" s="203">
        <f t="shared" ref="M110:S110" si="41">M9</f>
        <v>100</v>
      </c>
      <c r="N110" s="203">
        <f t="shared" si="41"/>
        <v>13.961658267275197</v>
      </c>
      <c r="O110" s="203">
        <f t="shared" si="41"/>
        <v>4.9676098158319579</v>
      </c>
      <c r="P110" s="203">
        <f t="shared" si="41"/>
        <v>2.3427198432981071</v>
      </c>
      <c r="Q110" s="203">
        <f t="shared" si="41"/>
        <v>3.0391514775149062</v>
      </c>
      <c r="R110" s="203">
        <f t="shared" si="41"/>
        <v>4.7599011757182463</v>
      </c>
      <c r="S110" s="203">
        <f t="shared" si="41"/>
        <v>22.766673771612364</v>
      </c>
      <c r="T110" s="203">
        <f>V9</f>
        <v>5.2464874522643168</v>
      </c>
      <c r="U110" s="203"/>
    </row>
    <row r="111" spans="1:22" x14ac:dyDescent="0.25">
      <c r="L111" s="199">
        <f t="shared" ref="L111:L127" si="42">L110+1</f>
        <v>1995</v>
      </c>
      <c r="M111" s="203">
        <f t="shared" ref="M111:S111" si="43">M14</f>
        <v>100</v>
      </c>
      <c r="N111" s="203">
        <f t="shared" si="43"/>
        <v>11.795501798740444</v>
      </c>
      <c r="O111" s="203">
        <f t="shared" si="43"/>
        <v>5.1946057903682679</v>
      </c>
      <c r="P111" s="203">
        <f t="shared" si="43"/>
        <v>2.6288591212579462</v>
      </c>
      <c r="Q111" s="203">
        <f t="shared" si="43"/>
        <v>3.1084855962987792</v>
      </c>
      <c r="R111" s="203">
        <f t="shared" si="43"/>
        <v>6.3546160280497119</v>
      </c>
      <c r="S111" s="203">
        <f t="shared" si="43"/>
        <v>22.576631499407728</v>
      </c>
      <c r="T111" s="203">
        <f>V14</f>
        <v>4.7027304003614336</v>
      </c>
      <c r="U111" s="203"/>
    </row>
    <row r="112" spans="1:22" x14ac:dyDescent="0.25">
      <c r="L112" s="199">
        <f t="shared" si="42"/>
        <v>1996</v>
      </c>
      <c r="M112" s="203">
        <f t="shared" ref="M112:S112" si="44">M19</f>
        <v>100</v>
      </c>
      <c r="N112" s="203">
        <f t="shared" si="44"/>
        <v>13.691220188418921</v>
      </c>
      <c r="O112" s="203">
        <f t="shared" si="44"/>
        <v>5.048030221982672</v>
      </c>
      <c r="P112" s="203">
        <f t="shared" si="44"/>
        <v>2.4377051262870086</v>
      </c>
      <c r="Q112" s="203">
        <f t="shared" si="44"/>
        <v>2.8910022584032422</v>
      </c>
      <c r="R112" s="203">
        <f t="shared" si="44"/>
        <v>6.8980192361435515</v>
      </c>
      <c r="S112" s="203">
        <f t="shared" si="44"/>
        <v>22.127514029550348</v>
      </c>
      <c r="T112" s="203">
        <f>V19</f>
        <v>4.6178609917508702</v>
      </c>
      <c r="U112" s="203"/>
    </row>
    <row r="113" spans="12:21" x14ac:dyDescent="0.25">
      <c r="L113" s="199">
        <f t="shared" si="42"/>
        <v>1997</v>
      </c>
      <c r="M113" s="203">
        <f t="shared" ref="M113:S113" si="45">M24</f>
        <v>100</v>
      </c>
      <c r="N113" s="203">
        <f t="shared" si="45"/>
        <v>14.700739609501573</v>
      </c>
      <c r="O113" s="203">
        <f t="shared" si="45"/>
        <v>6.0673139445993591</v>
      </c>
      <c r="P113" s="203">
        <f t="shared" si="45"/>
        <v>2.3802430363945586</v>
      </c>
      <c r="Q113" s="203">
        <f t="shared" si="45"/>
        <v>3.091921139134044</v>
      </c>
      <c r="R113" s="203">
        <f t="shared" si="45"/>
        <v>6.6585705837074158</v>
      </c>
      <c r="S113" s="203">
        <f t="shared" si="45"/>
        <v>20.921243306490254</v>
      </c>
      <c r="T113" s="203">
        <f>V24</f>
        <v>4.7333252377074571</v>
      </c>
      <c r="U113" s="203"/>
    </row>
    <row r="114" spans="12:21" x14ac:dyDescent="0.25">
      <c r="L114" s="199">
        <f t="shared" si="42"/>
        <v>1998</v>
      </c>
      <c r="M114" s="203">
        <f t="shared" ref="M114:S114" si="46">M29</f>
        <v>100</v>
      </c>
      <c r="N114" s="203">
        <f t="shared" si="46"/>
        <v>15.329319939861152</v>
      </c>
      <c r="O114" s="203">
        <f t="shared" si="46"/>
        <v>6.7415907443105656</v>
      </c>
      <c r="P114" s="203">
        <f t="shared" si="46"/>
        <v>2.4545729006773684</v>
      </c>
      <c r="Q114" s="203">
        <f t="shared" si="46"/>
        <v>2.9849145510511619</v>
      </c>
      <c r="R114" s="203">
        <f t="shared" si="46"/>
        <v>6.4539780803851077</v>
      </c>
      <c r="S114" s="203">
        <f t="shared" si="46"/>
        <v>19.824147285235831</v>
      </c>
      <c r="T114" s="203">
        <f>V29</f>
        <v>4.7775686191767548</v>
      </c>
      <c r="U114" s="203"/>
    </row>
    <row r="115" spans="12:21" x14ac:dyDescent="0.25">
      <c r="L115" s="199">
        <f t="shared" si="42"/>
        <v>1999</v>
      </c>
      <c r="M115" s="203">
        <f t="shared" ref="M115:S115" si="47">M34</f>
        <v>100</v>
      </c>
      <c r="N115" s="203">
        <f t="shared" si="47"/>
        <v>15.753381821731644</v>
      </c>
      <c r="O115" s="203">
        <f t="shared" si="47"/>
        <v>6.7200726794283643</v>
      </c>
      <c r="P115" s="203">
        <f t="shared" si="47"/>
        <v>2.4335654325705374</v>
      </c>
      <c r="Q115" s="203">
        <f t="shared" si="47"/>
        <v>2.7111759475249344</v>
      </c>
      <c r="R115" s="203">
        <f t="shared" si="47"/>
        <v>5.9243928921994904</v>
      </c>
      <c r="S115" s="203">
        <f t="shared" si="47"/>
        <v>20.124670260801871</v>
      </c>
      <c r="T115" s="203">
        <f>V34</f>
        <v>4.8617700457437927</v>
      </c>
      <c r="U115" s="203"/>
    </row>
    <row r="116" spans="12:21" x14ac:dyDescent="0.25">
      <c r="L116" s="199">
        <f>L115+1</f>
        <v>2000</v>
      </c>
      <c r="M116" s="203">
        <f t="shared" ref="M116:S116" si="48">M39</f>
        <v>100</v>
      </c>
      <c r="N116" s="203">
        <f t="shared" si="48"/>
        <v>16.353625306749876</v>
      </c>
      <c r="O116" s="203">
        <f t="shared" si="48"/>
        <v>7.5487506087519849</v>
      </c>
      <c r="P116" s="203">
        <f t="shared" si="48"/>
        <v>2.5270239088842312</v>
      </c>
      <c r="Q116" s="203">
        <f t="shared" si="48"/>
        <v>2.4820188672660546</v>
      </c>
      <c r="R116" s="203">
        <f t="shared" si="48"/>
        <v>5.7092755815479563</v>
      </c>
      <c r="S116" s="203">
        <f t="shared" si="48"/>
        <v>19.547655516352791</v>
      </c>
      <c r="T116" s="203">
        <f>V39</f>
        <v>4.6639673992981914</v>
      </c>
      <c r="U116" s="203"/>
    </row>
    <row r="117" spans="12:21" x14ac:dyDescent="0.25">
      <c r="L117" s="199">
        <f t="shared" si="42"/>
        <v>2001</v>
      </c>
      <c r="M117" s="203">
        <f t="shared" ref="M117:S117" si="49">M44</f>
        <v>100</v>
      </c>
      <c r="N117" s="203">
        <f t="shared" si="49"/>
        <v>16.048791559513507</v>
      </c>
      <c r="O117" s="203">
        <f t="shared" si="49"/>
        <v>7.0080168936569418</v>
      </c>
      <c r="P117" s="203">
        <f t="shared" si="49"/>
        <v>2.7229774440964798</v>
      </c>
      <c r="Q117" s="203">
        <f t="shared" si="49"/>
        <v>2.4115373793457953</v>
      </c>
      <c r="R117" s="203">
        <f t="shared" si="49"/>
        <v>5.3764778640735571</v>
      </c>
      <c r="S117" s="203">
        <f t="shared" si="49"/>
        <v>20.999672681463302</v>
      </c>
      <c r="T117" s="203">
        <f>V44</f>
        <v>4.4623470718111609</v>
      </c>
      <c r="U117" s="203"/>
    </row>
    <row r="118" spans="12:21" x14ac:dyDescent="0.25">
      <c r="L118" s="199">
        <f t="shared" si="42"/>
        <v>2002</v>
      </c>
      <c r="M118" s="203">
        <f t="shared" ref="M118:S118" si="50">M49</f>
        <v>100</v>
      </c>
      <c r="N118" s="203">
        <f t="shared" si="50"/>
        <v>15.931480234228815</v>
      </c>
      <c r="O118" s="203">
        <f t="shared" si="50"/>
        <v>6.1438394404895771</v>
      </c>
      <c r="P118" s="203">
        <f t="shared" si="50"/>
        <v>2.8342659938097454</v>
      </c>
      <c r="Q118" s="203">
        <f t="shared" si="50"/>
        <v>2.3917971952937234</v>
      </c>
      <c r="R118" s="203">
        <f t="shared" si="50"/>
        <v>5.4319441960912718</v>
      </c>
      <c r="S118" s="203">
        <f t="shared" si="50"/>
        <v>21.933130851639778</v>
      </c>
      <c r="T118" s="203">
        <f>V49</f>
        <v>4.1480623408868853</v>
      </c>
      <c r="U118" s="203"/>
    </row>
    <row r="119" spans="12:21" x14ac:dyDescent="0.25">
      <c r="L119" s="199">
        <f t="shared" si="42"/>
        <v>2003</v>
      </c>
      <c r="M119" s="203">
        <f t="shared" ref="M119:S119" si="51">M54</f>
        <v>100</v>
      </c>
      <c r="N119" s="203">
        <f t="shared" si="51"/>
        <v>15.345445659794613</v>
      </c>
      <c r="O119" s="203">
        <f t="shared" si="51"/>
        <v>5.6296774989023817</v>
      </c>
      <c r="P119" s="203">
        <f t="shared" si="51"/>
        <v>3.0611402743580705</v>
      </c>
      <c r="Q119" s="203">
        <f t="shared" si="51"/>
        <v>2.2659777901533658</v>
      </c>
      <c r="R119" s="203">
        <f t="shared" si="51"/>
        <v>5.8605559465907593</v>
      </c>
      <c r="S119" s="203">
        <f t="shared" si="51"/>
        <v>22.403229222266859</v>
      </c>
      <c r="T119" s="203">
        <f>V54</f>
        <v>3.7718576767254066</v>
      </c>
      <c r="U119" s="203"/>
    </row>
    <row r="120" spans="12:21" x14ac:dyDescent="0.25">
      <c r="L120" s="199">
        <f>L119+1</f>
        <v>2004</v>
      </c>
      <c r="M120" s="203">
        <f t="shared" ref="M120:S120" si="52">M59</f>
        <v>100</v>
      </c>
      <c r="N120" s="203">
        <f t="shared" si="52"/>
        <v>15.018250707391619</v>
      </c>
      <c r="O120" s="203">
        <f t="shared" si="52"/>
        <v>4.7222517649007516</v>
      </c>
      <c r="P120" s="203">
        <f t="shared" si="52"/>
        <v>4.2026136455090235</v>
      </c>
      <c r="Q120" s="203">
        <f t="shared" si="52"/>
        <v>2.316289902235777</v>
      </c>
      <c r="R120" s="203">
        <f t="shared" si="52"/>
        <v>7.7808549231260553</v>
      </c>
      <c r="S120" s="203">
        <f t="shared" si="52"/>
        <v>21.6944177503491</v>
      </c>
      <c r="T120" s="203">
        <f>V59</f>
        <v>3.452473731536041</v>
      </c>
      <c r="U120" s="203"/>
    </row>
    <row r="121" spans="12:21" x14ac:dyDescent="0.25">
      <c r="L121" s="199">
        <f t="shared" si="42"/>
        <v>2005</v>
      </c>
      <c r="M121" s="203">
        <f t="shared" ref="M121:S121" si="53">M64</f>
        <v>100</v>
      </c>
      <c r="N121" s="203">
        <f t="shared" si="53"/>
        <v>15.066088693939165</v>
      </c>
      <c r="O121" s="203">
        <f t="shared" si="53"/>
        <v>4.6839006662367657</v>
      </c>
      <c r="P121" s="203">
        <f t="shared" si="53"/>
        <v>3.7884975720516065</v>
      </c>
      <c r="Q121" s="203">
        <f t="shared" si="53"/>
        <v>2.4156749961395163</v>
      </c>
      <c r="R121" s="203">
        <f t="shared" si="53"/>
        <v>8.08734896035077</v>
      </c>
      <c r="S121" s="203">
        <f t="shared" si="53"/>
        <v>21.660601335943156</v>
      </c>
      <c r="T121" s="203">
        <f>V64</f>
        <v>3.2447067456653964</v>
      </c>
      <c r="U121" s="203"/>
    </row>
    <row r="122" spans="12:21" x14ac:dyDescent="0.25">
      <c r="L122" s="199">
        <f t="shared" si="42"/>
        <v>2006</v>
      </c>
      <c r="M122" s="203">
        <f t="shared" ref="M122:S122" si="54">M69</f>
        <v>100</v>
      </c>
      <c r="N122" s="203">
        <f t="shared" si="54"/>
        <v>15.596813147882088</v>
      </c>
      <c r="O122" s="203">
        <f t="shared" si="54"/>
        <v>4.595541912980404</v>
      </c>
      <c r="P122" s="203">
        <f t="shared" si="54"/>
        <v>5.7282664746210763</v>
      </c>
      <c r="Q122" s="203">
        <f t="shared" si="54"/>
        <v>2.4261672968636474</v>
      </c>
      <c r="R122" s="203">
        <f t="shared" si="54"/>
        <v>9.0447851544326845</v>
      </c>
      <c r="S122" s="203">
        <f t="shared" si="54"/>
        <v>19.981025661435364</v>
      </c>
      <c r="T122" s="203">
        <f>V69</f>
        <v>2.9394266469060044</v>
      </c>
      <c r="U122" s="203"/>
    </row>
    <row r="123" spans="12:21" x14ac:dyDescent="0.25">
      <c r="L123" s="199">
        <f t="shared" si="42"/>
        <v>2007</v>
      </c>
      <c r="M123" s="203">
        <f t="shared" ref="M123:S123" si="55">M74</f>
        <v>100</v>
      </c>
      <c r="N123" s="203">
        <f t="shared" si="55"/>
        <v>15.308037828269635</v>
      </c>
      <c r="O123" s="203">
        <f t="shared" si="55"/>
        <v>4.4889716698522522</v>
      </c>
      <c r="P123" s="203">
        <f t="shared" si="55"/>
        <v>6.2670483503507848</v>
      </c>
      <c r="Q123" s="203">
        <f t="shared" si="55"/>
        <v>2.424422937739485</v>
      </c>
      <c r="R123" s="203">
        <f t="shared" si="55"/>
        <v>8.8591941722968279</v>
      </c>
      <c r="S123" s="203">
        <f t="shared" si="55"/>
        <v>20.646589790269754</v>
      </c>
      <c r="T123" s="203">
        <f>V74</f>
        <v>2.6771492460686344</v>
      </c>
      <c r="U123" s="203"/>
    </row>
    <row r="124" spans="12:21" x14ac:dyDescent="0.25">
      <c r="L124" s="199">
        <f>L123+1</f>
        <v>2008</v>
      </c>
      <c r="M124" s="203">
        <f t="shared" ref="M124:S124" si="56">M79</f>
        <v>100</v>
      </c>
      <c r="N124" s="203">
        <f t="shared" si="56"/>
        <v>14.775156094937486</v>
      </c>
      <c r="O124" s="203">
        <f t="shared" si="56"/>
        <v>3.8959801684429798</v>
      </c>
      <c r="P124" s="203">
        <f t="shared" si="56"/>
        <v>6.3172773887704521</v>
      </c>
      <c r="Q124" s="203">
        <f t="shared" si="56"/>
        <v>2.4730311173695072</v>
      </c>
      <c r="R124" s="203">
        <f t="shared" si="56"/>
        <v>9.5843683183594255</v>
      </c>
      <c r="S124" s="203">
        <f t="shared" si="56"/>
        <v>21.329615003995421</v>
      </c>
      <c r="T124" s="203">
        <f>V79</f>
        <v>2.6675886838600866</v>
      </c>
      <c r="U124" s="203"/>
    </row>
    <row r="125" spans="12:21" x14ac:dyDescent="0.25">
      <c r="L125" s="199">
        <f t="shared" si="42"/>
        <v>2009</v>
      </c>
      <c r="M125" s="203">
        <f t="shared" ref="M125:S125" si="57">M84</f>
        <v>100</v>
      </c>
      <c r="N125" s="203">
        <f t="shared" si="57"/>
        <v>12.631059131426509</v>
      </c>
      <c r="O125" s="203">
        <f t="shared" si="57"/>
        <v>4.2341037097935539</v>
      </c>
      <c r="P125" s="203">
        <f t="shared" si="57"/>
        <v>6.5459172163643871</v>
      </c>
      <c r="Q125" s="203">
        <f t="shared" si="57"/>
        <v>2.4767378035793985</v>
      </c>
      <c r="R125" s="203">
        <f t="shared" si="57"/>
        <v>7.6246323363563642</v>
      </c>
      <c r="S125" s="203">
        <f t="shared" si="57"/>
        <v>23.822322246328394</v>
      </c>
      <c r="T125" s="203">
        <f>V84</f>
        <v>2.5487951525062424</v>
      </c>
      <c r="U125" s="203"/>
    </row>
    <row r="126" spans="12:21" x14ac:dyDescent="0.25">
      <c r="L126" s="199">
        <f t="shared" si="42"/>
        <v>2010</v>
      </c>
      <c r="M126" s="203">
        <f t="shared" ref="M126:S126" si="58">M89</f>
        <v>100</v>
      </c>
      <c r="N126" s="203">
        <f t="shared" si="58"/>
        <v>15.505129560405148</v>
      </c>
      <c r="O126" s="203">
        <f t="shared" si="58"/>
        <v>4.0337984154544237</v>
      </c>
      <c r="P126" s="203">
        <f t="shared" si="58"/>
        <v>5.2726910449760869</v>
      </c>
      <c r="Q126" s="203">
        <f t="shared" si="58"/>
        <v>2.8798762815510797</v>
      </c>
      <c r="R126" s="203">
        <f t="shared" si="58"/>
        <v>8.4248199430927126</v>
      </c>
      <c r="S126" s="203">
        <f t="shared" si="58"/>
        <v>22.8725245845141</v>
      </c>
      <c r="T126" s="203">
        <f>V89</f>
        <v>2.42373636440955</v>
      </c>
      <c r="U126" s="203"/>
    </row>
    <row r="127" spans="12:21" x14ac:dyDescent="0.25">
      <c r="L127" s="199">
        <f t="shared" si="42"/>
        <v>2011</v>
      </c>
      <c r="M127" s="203">
        <f t="shared" ref="M127:S127" si="59">M94</f>
        <v>100</v>
      </c>
      <c r="N127" s="203">
        <f t="shared" si="59"/>
        <v>16.458160354218109</v>
      </c>
      <c r="O127" s="203">
        <f t="shared" si="59"/>
        <v>3.6934263849851705</v>
      </c>
      <c r="P127" s="203">
        <f t="shared" si="59"/>
        <v>5.1091101887466408</v>
      </c>
      <c r="Q127" s="203">
        <f t="shared" si="59"/>
        <v>2.9501702311983213</v>
      </c>
      <c r="R127" s="203">
        <f t="shared" si="59"/>
        <v>9.5103436273749544</v>
      </c>
      <c r="S127" s="203">
        <f t="shared" si="59"/>
        <v>22.564123539849426</v>
      </c>
      <c r="T127" s="203">
        <f>V94</f>
        <v>2.2685400836623195</v>
      </c>
      <c r="U127" s="203"/>
    </row>
    <row r="128" spans="12:21" x14ac:dyDescent="0.25">
      <c r="L128" s="461" t="s">
        <v>369</v>
      </c>
      <c r="M128" s="205">
        <f t="shared" ref="M128:S130" si="60">M100</f>
        <v>100</v>
      </c>
      <c r="N128" s="205">
        <f t="shared" si="60"/>
        <v>17.656588825880341</v>
      </c>
      <c r="O128" s="205">
        <f t="shared" si="60"/>
        <v>3.0402568153547027</v>
      </c>
      <c r="P128" s="205">
        <f t="shared" si="60"/>
        <v>5.1596931303154747</v>
      </c>
      <c r="Q128" s="205">
        <f t="shared" si="60"/>
        <v>2.8669624680864243</v>
      </c>
      <c r="R128" s="205">
        <f t="shared" si="60"/>
        <v>9.9940896322094801</v>
      </c>
      <c r="S128" s="205">
        <f t="shared" si="60"/>
        <v>23.945314625083679</v>
      </c>
      <c r="T128" s="205">
        <f>V100</f>
        <v>1.9235353321855559</v>
      </c>
      <c r="U128" s="205"/>
    </row>
    <row r="129" spans="12:21" x14ac:dyDescent="0.25">
      <c r="L129" s="461" t="s">
        <v>370</v>
      </c>
      <c r="M129" s="205">
        <f t="shared" si="60"/>
        <v>100</v>
      </c>
      <c r="N129" s="205">
        <f t="shared" si="60"/>
        <v>17.70825316476509</v>
      </c>
      <c r="O129" s="205">
        <f t="shared" si="60"/>
        <v>3.417273960542992</v>
      </c>
      <c r="P129" s="205">
        <f t="shared" si="60"/>
        <v>5.3430793799242124</v>
      </c>
      <c r="Q129" s="205">
        <f t="shared" si="60"/>
        <v>3.0900357512743439</v>
      </c>
      <c r="R129" s="205">
        <f t="shared" si="60"/>
        <v>8.4927902191414475</v>
      </c>
      <c r="S129" s="205">
        <f t="shared" si="60"/>
        <v>22.623401467757496</v>
      </c>
      <c r="T129" s="205">
        <f>V101</f>
        <v>1.9351480105201908</v>
      </c>
      <c r="U129" s="205"/>
    </row>
    <row r="130" spans="12:21" x14ac:dyDescent="0.25">
      <c r="L130" s="462" t="s">
        <v>391</v>
      </c>
      <c r="M130" s="207">
        <f t="shared" si="60"/>
        <v>100</v>
      </c>
      <c r="N130" s="207">
        <f t="shared" si="60"/>
        <v>18.211880916954925</v>
      </c>
      <c r="O130" s="207">
        <f t="shared" si="60"/>
        <v>3.5935215782061651</v>
      </c>
      <c r="P130" s="207">
        <f t="shared" si="60"/>
        <v>4.9390085275493902</v>
      </c>
      <c r="Q130" s="207">
        <f t="shared" si="60"/>
        <v>3.1507828399199176</v>
      </c>
      <c r="R130" s="207">
        <f t="shared" si="60"/>
        <v>8.5284354904011686</v>
      </c>
      <c r="S130" s="207">
        <f t="shared" si="60"/>
        <v>22.277197565670644</v>
      </c>
      <c r="T130" s="207">
        <f>V102</f>
        <v>2.2165318892133241</v>
      </c>
      <c r="U130" s="199"/>
    </row>
  </sheetData>
  <sheetProtection password="DD17" sheet="1" objects="1" scenarios="1" selectLockedCells="1"/>
  <mergeCells count="2">
    <mergeCell ref="A2:J2"/>
    <mergeCell ref="L2:U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7"/>
  <sheetViews>
    <sheetView topLeftCell="K117" workbookViewId="0">
      <selection activeCell="U140" sqref="U140"/>
    </sheetView>
  </sheetViews>
  <sheetFormatPr baseColWidth="10" defaultColWidth="10.875" defaultRowHeight="15" x14ac:dyDescent="0.25"/>
  <cols>
    <col min="1" max="16384" width="10.875" style="543"/>
  </cols>
  <sheetData>
    <row r="1" spans="1:23" ht="15.75" x14ac:dyDescent="0.25">
      <c r="A1" s="542" t="s">
        <v>622</v>
      </c>
      <c r="B1" s="542"/>
      <c r="C1" s="542"/>
      <c r="D1" s="542"/>
      <c r="E1" s="542"/>
      <c r="F1" s="542"/>
      <c r="G1" s="542"/>
      <c r="H1" s="542"/>
      <c r="I1" s="542"/>
      <c r="J1" s="542"/>
      <c r="K1" s="542"/>
      <c r="L1" s="542"/>
      <c r="M1" s="542"/>
      <c r="N1" s="542"/>
      <c r="O1" s="542"/>
      <c r="P1" s="542"/>
      <c r="Q1" s="542"/>
      <c r="R1" s="542"/>
      <c r="S1" s="542"/>
      <c r="T1" s="542"/>
      <c r="U1" s="542"/>
      <c r="V1" s="542"/>
      <c r="W1" s="542"/>
    </row>
    <row r="2" spans="1:23" ht="15.75" x14ac:dyDescent="0.25">
      <c r="A2" s="542" t="s">
        <v>623</v>
      </c>
      <c r="B2" s="542"/>
      <c r="C2" s="542"/>
      <c r="D2" s="542"/>
      <c r="E2" s="542"/>
      <c r="F2" s="542"/>
      <c r="G2" s="542"/>
      <c r="H2" s="542"/>
      <c r="I2" s="542"/>
      <c r="J2" s="542"/>
      <c r="K2" s="542"/>
      <c r="L2" s="542"/>
      <c r="M2" s="542"/>
      <c r="N2" s="542"/>
      <c r="O2" s="542"/>
      <c r="P2" s="542"/>
      <c r="Q2" s="542"/>
      <c r="R2" s="542"/>
      <c r="S2" s="542"/>
      <c r="T2" s="542"/>
      <c r="U2" s="542"/>
      <c r="V2" s="542"/>
      <c r="W2" s="542"/>
    </row>
    <row r="3" spans="1:23" ht="15.75" x14ac:dyDescent="0.25">
      <c r="A3" s="542" t="s">
        <v>401</v>
      </c>
      <c r="B3" s="542"/>
      <c r="C3" s="542"/>
      <c r="D3" s="542"/>
      <c r="E3" s="542"/>
      <c r="F3" s="542"/>
      <c r="G3" s="542"/>
      <c r="H3" s="542"/>
      <c r="I3" s="542"/>
      <c r="J3" s="542"/>
      <c r="K3" s="542"/>
      <c r="L3" s="542"/>
      <c r="M3" s="542"/>
      <c r="N3" s="542"/>
      <c r="O3" s="542"/>
      <c r="P3" s="542"/>
      <c r="Q3" s="542"/>
      <c r="R3" s="542"/>
      <c r="S3" s="542"/>
      <c r="T3" s="542"/>
      <c r="U3" s="542"/>
      <c r="V3" s="542"/>
      <c r="W3" s="542"/>
    </row>
    <row r="4" spans="1:23" x14ac:dyDescent="0.25">
      <c r="A4" s="700" t="s">
        <v>1239</v>
      </c>
      <c r="B4" s="700"/>
      <c r="C4" s="700"/>
      <c r="D4" s="700"/>
      <c r="E4" s="700"/>
      <c r="F4" s="700"/>
      <c r="G4" s="700"/>
      <c r="H4" s="700"/>
      <c r="I4" s="700"/>
      <c r="J4" s="700"/>
      <c r="K4" s="700"/>
      <c r="L4" s="700"/>
      <c r="M4" s="700"/>
      <c r="N4" s="700"/>
      <c r="O4" s="700"/>
      <c r="P4" s="700"/>
      <c r="Q4" s="700"/>
      <c r="R4" s="700"/>
      <c r="S4" s="700"/>
      <c r="T4" s="700"/>
      <c r="U4" s="700"/>
      <c r="V4" s="700"/>
      <c r="W4" s="700"/>
    </row>
    <row r="5" spans="1:23" ht="101.25" x14ac:dyDescent="0.25">
      <c r="A5" s="544" t="s">
        <v>311</v>
      </c>
      <c r="B5" s="545" t="s">
        <v>624</v>
      </c>
      <c r="C5" s="545" t="s">
        <v>625</v>
      </c>
      <c r="D5" s="545" t="s">
        <v>626</v>
      </c>
      <c r="E5" s="545" t="s">
        <v>627</v>
      </c>
      <c r="F5" s="545" t="s">
        <v>628</v>
      </c>
      <c r="G5" s="545" t="s">
        <v>629</v>
      </c>
      <c r="H5" s="545" t="s">
        <v>630</v>
      </c>
      <c r="I5" s="545" t="s">
        <v>631</v>
      </c>
      <c r="J5" s="545" t="s">
        <v>632</v>
      </c>
      <c r="K5" s="545" t="s">
        <v>633</v>
      </c>
      <c r="L5" s="545" t="s">
        <v>634</v>
      </c>
      <c r="M5" s="545" t="s">
        <v>635</v>
      </c>
      <c r="N5" s="545" t="s">
        <v>636</v>
      </c>
      <c r="O5" s="545" t="s">
        <v>637</v>
      </c>
      <c r="P5" s="545" t="s">
        <v>638</v>
      </c>
      <c r="Q5" s="545" t="s">
        <v>639</v>
      </c>
      <c r="R5" s="545" t="s">
        <v>640</v>
      </c>
      <c r="S5" s="545" t="s">
        <v>641</v>
      </c>
      <c r="T5" s="545" t="s">
        <v>642</v>
      </c>
      <c r="U5" s="545" t="s">
        <v>643</v>
      </c>
      <c r="V5" s="545" t="s">
        <v>644</v>
      </c>
      <c r="W5" s="545" t="s">
        <v>645</v>
      </c>
    </row>
    <row r="6" spans="1:23" x14ac:dyDescent="0.25">
      <c r="A6" s="544">
        <v>1993</v>
      </c>
      <c r="B6" s="546">
        <f>AVERAGE(B7:B10)</f>
        <v>1011034296.0000012</v>
      </c>
      <c r="C6" s="546">
        <f t="shared" ref="C6:W6" si="0">AVERAGE(C7:C10)</f>
        <v>232847148</v>
      </c>
      <c r="D6" s="546">
        <f t="shared" si="0"/>
        <v>57654664.999999925</v>
      </c>
      <c r="E6" s="546">
        <f t="shared" si="0"/>
        <v>15969688</v>
      </c>
      <c r="F6" s="546">
        <f t="shared" si="0"/>
        <v>5685248.9999999981</v>
      </c>
      <c r="G6" s="546">
        <f t="shared" si="0"/>
        <v>39629914</v>
      </c>
      <c r="H6" s="546">
        <f t="shared" si="0"/>
        <v>22709201</v>
      </c>
      <c r="I6" s="546">
        <f t="shared" si="0"/>
        <v>17786467.999999974</v>
      </c>
      <c r="J6" s="546">
        <f t="shared" si="0"/>
        <v>19650415.000000026</v>
      </c>
      <c r="K6" s="546">
        <f t="shared" si="0"/>
        <v>11279758.999999974</v>
      </c>
      <c r="L6" s="546">
        <f t="shared" si="0"/>
        <v>30196040</v>
      </c>
      <c r="M6" s="546">
        <f t="shared" si="0"/>
        <v>111749530</v>
      </c>
      <c r="N6" s="546">
        <f t="shared" si="0"/>
        <v>29380728</v>
      </c>
      <c r="O6" s="546">
        <f t="shared" si="0"/>
        <v>72075405</v>
      </c>
      <c r="P6" s="546">
        <f t="shared" si="0"/>
        <v>51111814.999999978</v>
      </c>
      <c r="Q6" s="546">
        <f t="shared" si="0"/>
        <v>29907392</v>
      </c>
      <c r="R6" s="546">
        <f t="shared" si="0"/>
        <v>28871084.999999996</v>
      </c>
      <c r="S6" s="546">
        <f t="shared" si="0"/>
        <v>39603817</v>
      </c>
      <c r="T6" s="546">
        <f t="shared" si="0"/>
        <v>25600215.000000026</v>
      </c>
      <c r="U6" s="546">
        <f t="shared" si="0"/>
        <v>131533787.99999999</v>
      </c>
      <c r="V6" s="546">
        <f t="shared" si="0"/>
        <v>16922618.999999974</v>
      </c>
      <c r="W6" s="546">
        <f t="shared" si="0"/>
        <v>20869354.999999974</v>
      </c>
    </row>
    <row r="7" spans="1:23" x14ac:dyDescent="0.25">
      <c r="A7" s="547" t="s">
        <v>312</v>
      </c>
      <c r="B7" s="548">
        <v>1024295178.56326</v>
      </c>
      <c r="C7" s="548">
        <v>240176456.71268699</v>
      </c>
      <c r="D7" s="548">
        <v>54507956.2451327</v>
      </c>
      <c r="E7" s="548">
        <v>15266688.8639367</v>
      </c>
      <c r="F7" s="548">
        <v>4536301.6622907398</v>
      </c>
      <c r="G7" s="548">
        <v>37939095.504866801</v>
      </c>
      <c r="H7" s="548">
        <v>22210612.094204701</v>
      </c>
      <c r="I7" s="548">
        <v>25602188.918499999</v>
      </c>
      <c r="J7" s="548">
        <v>19912324.772203401</v>
      </c>
      <c r="K7" s="548">
        <v>11619922.4236844</v>
      </c>
      <c r="L7" s="548">
        <v>30434409.2093249</v>
      </c>
      <c r="M7" s="548">
        <v>112673774.10709</v>
      </c>
      <c r="N7" s="548">
        <v>30877444.482448202</v>
      </c>
      <c r="O7" s="548">
        <v>71209586.480712906</v>
      </c>
      <c r="P7" s="548">
        <v>50321043.114008002</v>
      </c>
      <c r="Q7" s="548">
        <v>30985142.0298681</v>
      </c>
      <c r="R7" s="548">
        <v>23816179.693116799</v>
      </c>
      <c r="S7" s="548">
        <v>35775468.039921999</v>
      </c>
      <c r="T7" s="548">
        <v>27115821.7875534</v>
      </c>
      <c r="U7" s="548">
        <v>142172442.99484101</v>
      </c>
      <c r="V7" s="548">
        <v>17297443.1621259</v>
      </c>
      <c r="W7" s="548">
        <v>19844876.264742099</v>
      </c>
    </row>
    <row r="8" spans="1:23" x14ac:dyDescent="0.25">
      <c r="A8" s="547" t="s">
        <v>313</v>
      </c>
      <c r="B8" s="548">
        <v>999107249.05999899</v>
      </c>
      <c r="C8" s="548">
        <v>230453461.02534801</v>
      </c>
      <c r="D8" s="548">
        <v>60551160.019057401</v>
      </c>
      <c r="E8" s="548">
        <v>16401806.1568528</v>
      </c>
      <c r="F8" s="548">
        <v>4487766.9087100504</v>
      </c>
      <c r="G8" s="548">
        <v>39885788.614207499</v>
      </c>
      <c r="H8" s="548">
        <v>21623351.986008</v>
      </c>
      <c r="I8" s="548">
        <v>18771978.2508507</v>
      </c>
      <c r="J8" s="548">
        <v>20426766.864337102</v>
      </c>
      <c r="K8" s="548">
        <v>10493581.365660001</v>
      </c>
      <c r="L8" s="548">
        <v>28675435.647810299</v>
      </c>
      <c r="M8" s="548">
        <v>109738001.82900099</v>
      </c>
      <c r="N8" s="548">
        <v>30121745.788364101</v>
      </c>
      <c r="O8" s="548">
        <v>72736479.737262204</v>
      </c>
      <c r="P8" s="548">
        <v>50399827.697844297</v>
      </c>
      <c r="Q8" s="548">
        <v>28029724.490043201</v>
      </c>
      <c r="R8" s="548">
        <v>23336189.425580699</v>
      </c>
      <c r="S8" s="548">
        <v>37006506.7395247</v>
      </c>
      <c r="T8" s="548">
        <v>23530994.360950101</v>
      </c>
      <c r="U8" s="548">
        <v>135724858.370049</v>
      </c>
      <c r="V8" s="548">
        <v>16374786.1514228</v>
      </c>
      <c r="W8" s="548">
        <v>20337037.631115101</v>
      </c>
    </row>
    <row r="9" spans="1:23" x14ac:dyDescent="0.25">
      <c r="A9" s="547" t="s">
        <v>314</v>
      </c>
      <c r="B9" s="548">
        <v>984093316.40221596</v>
      </c>
      <c r="C9" s="548">
        <v>222522920.08684701</v>
      </c>
      <c r="D9" s="548">
        <v>55473663.889794201</v>
      </c>
      <c r="E9" s="548">
        <v>16535725.860651201</v>
      </c>
      <c r="F9" s="548">
        <v>5648640.52692628</v>
      </c>
      <c r="G9" s="548">
        <v>39847157.204539903</v>
      </c>
      <c r="H9" s="548">
        <v>23603697.5251831</v>
      </c>
      <c r="I9" s="548">
        <v>12104545.0454164</v>
      </c>
      <c r="J9" s="548">
        <v>19499367.8143056</v>
      </c>
      <c r="K9" s="548">
        <v>12020546.127250601</v>
      </c>
      <c r="L9" s="548">
        <v>29620375.058241598</v>
      </c>
      <c r="M9" s="548">
        <v>111681602.16159201</v>
      </c>
      <c r="N9" s="548">
        <v>26880282.793513101</v>
      </c>
      <c r="O9" s="548">
        <v>72319497.329254597</v>
      </c>
      <c r="P9" s="548">
        <v>50000387.211910099</v>
      </c>
      <c r="Q9" s="548">
        <v>30154603.4173612</v>
      </c>
      <c r="R9" s="548">
        <v>32421497.0806619</v>
      </c>
      <c r="S9" s="548">
        <v>42658537.155058898</v>
      </c>
      <c r="T9" s="548">
        <v>26074487.9293359</v>
      </c>
      <c r="U9" s="548">
        <v>118221671.731694</v>
      </c>
      <c r="V9" s="548">
        <v>16525568.1706481</v>
      </c>
      <c r="W9" s="548">
        <v>20278542.282029599</v>
      </c>
    </row>
    <row r="10" spans="1:23" x14ac:dyDescent="0.25">
      <c r="A10" s="547" t="s">
        <v>315</v>
      </c>
      <c r="B10" s="548">
        <v>1036641439.97453</v>
      </c>
      <c r="C10" s="548">
        <v>238235754.175118</v>
      </c>
      <c r="D10" s="548">
        <v>60085879.846015401</v>
      </c>
      <c r="E10" s="548">
        <v>15674531.118559301</v>
      </c>
      <c r="F10" s="548">
        <v>8068286.9020729205</v>
      </c>
      <c r="G10" s="548">
        <v>40847614.676385798</v>
      </c>
      <c r="H10" s="548">
        <v>23399142.394604199</v>
      </c>
      <c r="I10" s="548">
        <v>14667159.785232799</v>
      </c>
      <c r="J10" s="548">
        <v>18763200.549153998</v>
      </c>
      <c r="K10" s="548">
        <v>10984986.083404901</v>
      </c>
      <c r="L10" s="548">
        <v>32053940.084623199</v>
      </c>
      <c r="M10" s="548">
        <v>112904741.902317</v>
      </c>
      <c r="N10" s="548">
        <v>29643438.9356746</v>
      </c>
      <c r="O10" s="548">
        <v>72036056.452770293</v>
      </c>
      <c r="P10" s="548">
        <v>53726001.976237498</v>
      </c>
      <c r="Q10" s="548">
        <v>30460098.0627275</v>
      </c>
      <c r="R10" s="548">
        <v>35910473.800640598</v>
      </c>
      <c r="S10" s="548">
        <v>42974756.065494403</v>
      </c>
      <c r="T10" s="548">
        <v>25679555.9221607</v>
      </c>
      <c r="U10" s="548">
        <v>130016178.90341599</v>
      </c>
      <c r="V10" s="548">
        <v>17492678.515803099</v>
      </c>
      <c r="W10" s="548">
        <v>23016963.8221131</v>
      </c>
    </row>
    <row r="11" spans="1:23" x14ac:dyDescent="0.25">
      <c r="A11" s="547">
        <v>1994</v>
      </c>
      <c r="B11" s="546">
        <f>AVERAGE(B12:B15)</f>
        <v>1044357217.9999975</v>
      </c>
      <c r="C11" s="546">
        <f t="shared" ref="C11:W11" si="1">AVERAGE(C12:C15)</f>
        <v>239259046</v>
      </c>
      <c r="D11" s="546">
        <f t="shared" si="1"/>
        <v>59467743.99999994</v>
      </c>
      <c r="E11" s="546">
        <f t="shared" si="1"/>
        <v>15854794.999999976</v>
      </c>
      <c r="F11" s="546">
        <f t="shared" si="1"/>
        <v>5948206</v>
      </c>
      <c r="G11" s="546">
        <f t="shared" si="1"/>
        <v>40727588.00000003</v>
      </c>
      <c r="H11" s="546">
        <f t="shared" si="1"/>
        <v>21612769</v>
      </c>
      <c r="I11" s="546">
        <f t="shared" si="1"/>
        <v>17861160</v>
      </c>
      <c r="J11" s="546">
        <f t="shared" si="1"/>
        <v>20345527</v>
      </c>
      <c r="K11" s="546">
        <f t="shared" si="1"/>
        <v>11421369.000000026</v>
      </c>
      <c r="L11" s="546">
        <f t="shared" si="1"/>
        <v>34040163</v>
      </c>
      <c r="M11" s="546">
        <f t="shared" si="1"/>
        <v>112208674</v>
      </c>
      <c r="N11" s="546">
        <f t="shared" si="1"/>
        <v>30047058.000000004</v>
      </c>
      <c r="O11" s="546">
        <f t="shared" si="1"/>
        <v>75707885</v>
      </c>
      <c r="P11" s="546">
        <f t="shared" si="1"/>
        <v>53995380</v>
      </c>
      <c r="Q11" s="546">
        <f t="shared" si="1"/>
        <v>32090500.999999974</v>
      </c>
      <c r="R11" s="546">
        <f t="shared" si="1"/>
        <v>29244867.000000022</v>
      </c>
      <c r="S11" s="546">
        <f t="shared" si="1"/>
        <v>45175747</v>
      </c>
      <c r="T11" s="546">
        <f t="shared" si="1"/>
        <v>26782069</v>
      </c>
      <c r="U11" s="546">
        <f t="shared" si="1"/>
        <v>133826298</v>
      </c>
      <c r="V11" s="546">
        <f t="shared" si="1"/>
        <v>17394596</v>
      </c>
      <c r="W11" s="546">
        <f t="shared" si="1"/>
        <v>21345776.000000026</v>
      </c>
    </row>
    <row r="12" spans="1:23" x14ac:dyDescent="0.25">
      <c r="A12" s="547" t="s">
        <v>316</v>
      </c>
      <c r="B12" s="548">
        <v>1008831222.51205</v>
      </c>
      <c r="C12" s="548">
        <v>240936023.64012599</v>
      </c>
      <c r="D12" s="548">
        <v>53010601.397783697</v>
      </c>
      <c r="E12" s="548">
        <v>14755625.1529413</v>
      </c>
      <c r="F12" s="548">
        <v>4160728.8192608999</v>
      </c>
      <c r="G12" s="548">
        <v>36448314.865304299</v>
      </c>
      <c r="H12" s="548">
        <v>21395469.889575198</v>
      </c>
      <c r="I12" s="548">
        <v>20817451.8367895</v>
      </c>
      <c r="J12" s="548">
        <v>19497723.7414148</v>
      </c>
      <c r="K12" s="548">
        <v>11231190.708130499</v>
      </c>
      <c r="L12" s="548">
        <v>33088976.686140802</v>
      </c>
      <c r="M12" s="548">
        <v>106913183.068371</v>
      </c>
      <c r="N12" s="548">
        <v>31817348.520661801</v>
      </c>
      <c r="O12" s="548">
        <v>71490838.932187095</v>
      </c>
      <c r="P12" s="548">
        <v>52280616.6167138</v>
      </c>
      <c r="Q12" s="548">
        <v>31175998.178433701</v>
      </c>
      <c r="R12" s="548">
        <v>23805561.751440398</v>
      </c>
      <c r="S12" s="548">
        <v>40802155.005742498</v>
      </c>
      <c r="T12" s="548">
        <v>26704244.7103955</v>
      </c>
      <c r="U12" s="548">
        <v>131483350.938095</v>
      </c>
      <c r="V12" s="548">
        <v>16635174.1464944</v>
      </c>
      <c r="W12" s="548">
        <v>20380643.906052601</v>
      </c>
    </row>
    <row r="13" spans="1:23" x14ac:dyDescent="0.25">
      <c r="A13" s="547" t="s">
        <v>317</v>
      </c>
      <c r="B13" s="548">
        <v>1044524249.46889</v>
      </c>
      <c r="C13" s="548">
        <v>237097644.551301</v>
      </c>
      <c r="D13" s="548">
        <v>62484184.044079103</v>
      </c>
      <c r="E13" s="548">
        <v>16336035.8482712</v>
      </c>
      <c r="F13" s="548">
        <v>4434460.2691454198</v>
      </c>
      <c r="G13" s="548">
        <v>41898680.339624502</v>
      </c>
      <c r="H13" s="548">
        <v>22379816.4822262</v>
      </c>
      <c r="I13" s="548">
        <v>20187810.868363701</v>
      </c>
      <c r="J13" s="548">
        <v>20754040.3042427</v>
      </c>
      <c r="K13" s="548">
        <v>10948569.0670086</v>
      </c>
      <c r="L13" s="548">
        <v>32362546.232542101</v>
      </c>
      <c r="M13" s="548">
        <v>111751406.928525</v>
      </c>
      <c r="N13" s="548">
        <v>32328096.153730001</v>
      </c>
      <c r="O13" s="548">
        <v>76492462.277880207</v>
      </c>
      <c r="P13" s="548">
        <v>51529505.8630789</v>
      </c>
      <c r="Q13" s="548">
        <v>32165034.449131701</v>
      </c>
      <c r="R13" s="548">
        <v>26916396.714409299</v>
      </c>
      <c r="S13" s="548">
        <v>42740186.953597702</v>
      </c>
      <c r="T13" s="548">
        <v>25569363.820936799</v>
      </c>
      <c r="U13" s="548">
        <v>137611529.28031299</v>
      </c>
      <c r="V13" s="548">
        <v>16598655.533670301</v>
      </c>
      <c r="W13" s="548">
        <v>21937823.486816999</v>
      </c>
    </row>
    <row r="14" spans="1:23" x14ac:dyDescent="0.25">
      <c r="A14" s="547" t="s">
        <v>318</v>
      </c>
      <c r="B14" s="548">
        <v>1045586391.24898</v>
      </c>
      <c r="C14" s="548">
        <v>233627880.872264</v>
      </c>
      <c r="D14" s="548">
        <v>62406817.442273602</v>
      </c>
      <c r="E14" s="548">
        <v>16518095.385930199</v>
      </c>
      <c r="F14" s="548">
        <v>6104254.1434592502</v>
      </c>
      <c r="G14" s="548">
        <v>40194872.957789399</v>
      </c>
      <c r="H14" s="548">
        <v>21716789.306200199</v>
      </c>
      <c r="I14" s="548">
        <v>13280571.235770499</v>
      </c>
      <c r="J14" s="548">
        <v>20705589.447411101</v>
      </c>
      <c r="K14" s="548">
        <v>12129876.0601127</v>
      </c>
      <c r="L14" s="548">
        <v>33878717.862264901</v>
      </c>
      <c r="M14" s="548">
        <v>113590858.253764</v>
      </c>
      <c r="N14" s="548">
        <v>28437327.585137598</v>
      </c>
      <c r="O14" s="548">
        <v>78405388.430620894</v>
      </c>
      <c r="P14" s="548">
        <v>54678648.744769096</v>
      </c>
      <c r="Q14" s="548">
        <v>32228742.814018101</v>
      </c>
      <c r="R14" s="548">
        <v>32607373.911706399</v>
      </c>
      <c r="S14" s="548">
        <v>49984793.027314797</v>
      </c>
      <c r="T14" s="548">
        <v>26838591.1751769</v>
      </c>
      <c r="U14" s="548">
        <v>130123927.17329299</v>
      </c>
      <c r="V14" s="548">
        <v>17151503.118888199</v>
      </c>
      <c r="W14" s="548">
        <v>20975772.300813202</v>
      </c>
    </row>
    <row r="15" spans="1:23" x14ac:dyDescent="0.25">
      <c r="A15" s="547" t="s">
        <v>319</v>
      </c>
      <c r="B15" s="548">
        <v>1078487008.7700701</v>
      </c>
      <c r="C15" s="548">
        <v>245374634.93630901</v>
      </c>
      <c r="D15" s="548">
        <v>59969373.115863398</v>
      </c>
      <c r="E15" s="548">
        <v>15809423.6128572</v>
      </c>
      <c r="F15" s="548">
        <v>9093380.7681344301</v>
      </c>
      <c r="G15" s="548">
        <v>44368483.837281898</v>
      </c>
      <c r="H15" s="548">
        <v>20959000.321998399</v>
      </c>
      <c r="I15" s="548">
        <v>17158806.059076302</v>
      </c>
      <c r="J15" s="548">
        <v>20424754.506931402</v>
      </c>
      <c r="K15" s="548">
        <v>11375840.1647483</v>
      </c>
      <c r="L15" s="548">
        <v>36830411.219052203</v>
      </c>
      <c r="M15" s="548">
        <v>116579247.74934</v>
      </c>
      <c r="N15" s="548">
        <v>27605459.740470599</v>
      </c>
      <c r="O15" s="548">
        <v>76442850.359311804</v>
      </c>
      <c r="P15" s="548">
        <v>57492748.775438197</v>
      </c>
      <c r="Q15" s="548">
        <v>32792228.5584164</v>
      </c>
      <c r="R15" s="548">
        <v>33650135.622443996</v>
      </c>
      <c r="S15" s="548">
        <v>47175853.013345003</v>
      </c>
      <c r="T15" s="548">
        <v>28016076.293490801</v>
      </c>
      <c r="U15" s="548">
        <v>136086384.60829899</v>
      </c>
      <c r="V15" s="548">
        <v>19193051.200947098</v>
      </c>
      <c r="W15" s="548">
        <v>22088864.3063173</v>
      </c>
    </row>
    <row r="16" spans="1:23" x14ac:dyDescent="0.25">
      <c r="A16" s="547">
        <v>1995</v>
      </c>
      <c r="B16" s="546">
        <f>AVERAGE(B17:B20)</f>
        <v>986872745.99999928</v>
      </c>
      <c r="C16" s="546">
        <f t="shared" ref="C16:W16" si="2">AVERAGE(C17:C20)</f>
        <v>241576326</v>
      </c>
      <c r="D16" s="546">
        <f t="shared" si="2"/>
        <v>58502470.999999955</v>
      </c>
      <c r="E16" s="546">
        <f t="shared" si="2"/>
        <v>14990131</v>
      </c>
      <c r="F16" s="546">
        <f t="shared" si="2"/>
        <v>5700035</v>
      </c>
      <c r="G16" s="546">
        <f t="shared" si="2"/>
        <v>38796005</v>
      </c>
      <c r="H16" s="546">
        <f t="shared" si="2"/>
        <v>19244882</v>
      </c>
      <c r="I16" s="546">
        <f t="shared" si="2"/>
        <v>17267738.000000026</v>
      </c>
      <c r="J16" s="546">
        <f t="shared" si="2"/>
        <v>20657368</v>
      </c>
      <c r="K16" s="546">
        <f t="shared" si="2"/>
        <v>10538732.000000006</v>
      </c>
      <c r="L16" s="546">
        <f t="shared" si="2"/>
        <v>32095821.000000004</v>
      </c>
      <c r="M16" s="546">
        <f t="shared" si="2"/>
        <v>114728532</v>
      </c>
      <c r="N16" s="546">
        <f t="shared" si="2"/>
        <v>28096055</v>
      </c>
      <c r="O16" s="546">
        <f t="shared" si="2"/>
        <v>64829985.000000022</v>
      </c>
      <c r="P16" s="546">
        <f t="shared" si="2"/>
        <v>56325174</v>
      </c>
      <c r="Q16" s="546">
        <f t="shared" si="2"/>
        <v>27501244</v>
      </c>
      <c r="R16" s="546">
        <f t="shared" si="2"/>
        <v>24562663.000000022</v>
      </c>
      <c r="S16" s="546">
        <f t="shared" si="2"/>
        <v>45083025</v>
      </c>
      <c r="T16" s="546">
        <f t="shared" si="2"/>
        <v>26618814</v>
      </c>
      <c r="U16" s="546">
        <f t="shared" si="2"/>
        <v>104527227.99999994</v>
      </c>
      <c r="V16" s="546">
        <f t="shared" si="2"/>
        <v>15267922</v>
      </c>
      <c r="W16" s="546">
        <f t="shared" si="2"/>
        <v>19962595</v>
      </c>
    </row>
    <row r="17" spans="1:23" x14ac:dyDescent="0.25">
      <c r="A17" s="547" t="s">
        <v>320</v>
      </c>
      <c r="B17" s="548">
        <v>1011133707.24272</v>
      </c>
      <c r="C17" s="548">
        <v>250239637.22169599</v>
      </c>
      <c r="D17" s="548">
        <v>55191053.0833674</v>
      </c>
      <c r="E17" s="548">
        <v>14437614.4487838</v>
      </c>
      <c r="F17" s="548">
        <v>4612904.5325291799</v>
      </c>
      <c r="G17" s="548">
        <v>37192216.341546603</v>
      </c>
      <c r="H17" s="548">
        <v>20054662.877096798</v>
      </c>
      <c r="I17" s="548">
        <v>19764169.743646801</v>
      </c>
      <c r="J17" s="548">
        <v>20677358.138816901</v>
      </c>
      <c r="K17" s="548">
        <v>10924002.300894501</v>
      </c>
      <c r="L17" s="548">
        <v>35876374.145589702</v>
      </c>
      <c r="M17" s="548">
        <v>112550178.611222</v>
      </c>
      <c r="N17" s="548">
        <v>30357656.138688602</v>
      </c>
      <c r="O17" s="548">
        <v>68905831.063847393</v>
      </c>
      <c r="P17" s="548">
        <v>52379051.734300397</v>
      </c>
      <c r="Q17" s="548">
        <v>30788550.3600845</v>
      </c>
      <c r="R17" s="548">
        <v>24594527.3126592</v>
      </c>
      <c r="S17" s="548">
        <v>51774022.922757</v>
      </c>
      <c r="T17" s="548">
        <v>27998475.319746401</v>
      </c>
      <c r="U17" s="548">
        <v>106090087.048412</v>
      </c>
      <c r="V17" s="548">
        <v>17612170.275646199</v>
      </c>
      <c r="W17" s="548">
        <v>19113163.621386498</v>
      </c>
    </row>
    <row r="18" spans="1:23" x14ac:dyDescent="0.25">
      <c r="A18" s="547" t="s">
        <v>321</v>
      </c>
      <c r="B18" s="548">
        <v>944861077.52965701</v>
      </c>
      <c r="C18" s="548">
        <v>244041477.09574401</v>
      </c>
      <c r="D18" s="548">
        <v>59643194.327566303</v>
      </c>
      <c r="E18" s="548">
        <v>13809215.5218715</v>
      </c>
      <c r="F18" s="548">
        <v>3941685.8058189098</v>
      </c>
      <c r="G18" s="548">
        <v>36035291.6838926</v>
      </c>
      <c r="H18" s="548">
        <v>17295661.356207699</v>
      </c>
      <c r="I18" s="548">
        <v>16838011.055647202</v>
      </c>
      <c r="J18" s="548">
        <v>20513034.423016399</v>
      </c>
      <c r="K18" s="548">
        <v>9828628.5583327208</v>
      </c>
      <c r="L18" s="548">
        <v>30007715.374847099</v>
      </c>
      <c r="M18" s="548">
        <v>113381145.011792</v>
      </c>
      <c r="N18" s="548">
        <v>27195521.194904301</v>
      </c>
      <c r="O18" s="548">
        <v>62022656.806879997</v>
      </c>
      <c r="P18" s="548">
        <v>53196087.288700998</v>
      </c>
      <c r="Q18" s="548">
        <v>24354407.668310501</v>
      </c>
      <c r="R18" s="548">
        <v>21936898.191408999</v>
      </c>
      <c r="S18" s="548">
        <v>38498650.8395961</v>
      </c>
      <c r="T18" s="548">
        <v>24257447.198787399</v>
      </c>
      <c r="U18" s="548">
        <v>95534166.007493004</v>
      </c>
      <c r="V18" s="548">
        <v>13174494.181136001</v>
      </c>
      <c r="W18" s="548">
        <v>19355687.9377027</v>
      </c>
    </row>
    <row r="19" spans="1:23" x14ac:dyDescent="0.25">
      <c r="A19" s="547" t="s">
        <v>322</v>
      </c>
      <c r="B19" s="548">
        <v>963187301.43088996</v>
      </c>
      <c r="C19" s="548">
        <v>228135390.346674</v>
      </c>
      <c r="D19" s="548">
        <v>59850625.2949908</v>
      </c>
      <c r="E19" s="548">
        <v>15437579.7342386</v>
      </c>
      <c r="F19" s="548">
        <v>5448090.3040038999</v>
      </c>
      <c r="G19" s="548">
        <v>38355046.106470302</v>
      </c>
      <c r="H19" s="548">
        <v>19653051.5341179</v>
      </c>
      <c r="I19" s="548">
        <v>15118538.3251474</v>
      </c>
      <c r="J19" s="548">
        <v>20302449.940110501</v>
      </c>
      <c r="K19" s="548">
        <v>10806902.3300981</v>
      </c>
      <c r="L19" s="548">
        <v>29761570.952707902</v>
      </c>
      <c r="M19" s="548">
        <v>119550441.58563</v>
      </c>
      <c r="N19" s="548">
        <v>27379727.686250299</v>
      </c>
      <c r="O19" s="548">
        <v>62900369.6484823</v>
      </c>
      <c r="P19" s="548">
        <v>57755022.002559602</v>
      </c>
      <c r="Q19" s="548">
        <v>25954539.741329402</v>
      </c>
      <c r="R19" s="548">
        <v>24481860.333944298</v>
      </c>
      <c r="S19" s="548">
        <v>43283679.032750703</v>
      </c>
      <c r="T19" s="548">
        <v>25714632.305558</v>
      </c>
      <c r="U19" s="548">
        <v>99550657.3719358</v>
      </c>
      <c r="V19" s="548">
        <v>13379135.362152601</v>
      </c>
      <c r="W19" s="548">
        <v>20367991.491738599</v>
      </c>
    </row>
    <row r="20" spans="1:23" x14ac:dyDescent="0.25">
      <c r="A20" s="547" t="s">
        <v>323</v>
      </c>
      <c r="B20" s="548">
        <v>1028308897.79673</v>
      </c>
      <c r="C20" s="548">
        <v>243888799.335886</v>
      </c>
      <c r="D20" s="548">
        <v>59325011.294075303</v>
      </c>
      <c r="E20" s="548">
        <v>16276114.2951061</v>
      </c>
      <c r="F20" s="548">
        <v>8797459.3576480094</v>
      </c>
      <c r="G20" s="548">
        <v>43601465.868090503</v>
      </c>
      <c r="H20" s="548">
        <v>19976152.2325776</v>
      </c>
      <c r="I20" s="548">
        <v>17350232.8755587</v>
      </c>
      <c r="J20" s="548">
        <v>21136629.498056199</v>
      </c>
      <c r="K20" s="548">
        <v>10595394.810674701</v>
      </c>
      <c r="L20" s="548">
        <v>32737623.526855301</v>
      </c>
      <c r="M20" s="548">
        <v>113432362.791356</v>
      </c>
      <c r="N20" s="548">
        <v>27451314.980156802</v>
      </c>
      <c r="O20" s="548">
        <v>65491082.480790399</v>
      </c>
      <c r="P20" s="548">
        <v>61970534.974439003</v>
      </c>
      <c r="Q20" s="548">
        <v>28907478.230275601</v>
      </c>
      <c r="R20" s="548">
        <v>27237366.161987599</v>
      </c>
      <c r="S20" s="548">
        <v>46775747.204896197</v>
      </c>
      <c r="T20" s="548">
        <v>28504701.1759082</v>
      </c>
      <c r="U20" s="548">
        <v>116934001.57215901</v>
      </c>
      <c r="V20" s="548">
        <v>16905888.181065202</v>
      </c>
      <c r="W20" s="548">
        <v>21013536.949172199</v>
      </c>
    </row>
    <row r="21" spans="1:23" x14ac:dyDescent="0.25">
      <c r="A21" s="547">
        <v>1996</v>
      </c>
      <c r="B21" s="546">
        <f>AVERAGE(B22:B25)</f>
        <v>1089782949</v>
      </c>
      <c r="C21" s="546">
        <f t="shared" ref="C21:W21" si="3">AVERAGE(C22:C25)</f>
        <v>246817777.99999976</v>
      </c>
      <c r="D21" s="546">
        <f t="shared" si="3"/>
        <v>62165584.999999925</v>
      </c>
      <c r="E21" s="546">
        <f t="shared" si="3"/>
        <v>17487318.999999978</v>
      </c>
      <c r="F21" s="546">
        <f t="shared" si="3"/>
        <v>6375649</v>
      </c>
      <c r="G21" s="546">
        <f t="shared" si="3"/>
        <v>45279349.000000022</v>
      </c>
      <c r="H21" s="546">
        <f t="shared" si="3"/>
        <v>21506898.999999974</v>
      </c>
      <c r="I21" s="546">
        <f t="shared" si="3"/>
        <v>18846405</v>
      </c>
      <c r="J21" s="546">
        <f t="shared" si="3"/>
        <v>22618080</v>
      </c>
      <c r="K21" s="546">
        <f t="shared" si="3"/>
        <v>10457904.000000002</v>
      </c>
      <c r="L21" s="546">
        <f t="shared" si="3"/>
        <v>32417092</v>
      </c>
      <c r="M21" s="546">
        <f t="shared" si="3"/>
        <v>118753597</v>
      </c>
      <c r="N21" s="546">
        <f t="shared" si="3"/>
        <v>31218700.000000004</v>
      </c>
      <c r="O21" s="546">
        <f t="shared" si="3"/>
        <v>69796818</v>
      </c>
      <c r="P21" s="546">
        <f t="shared" si="3"/>
        <v>66838143</v>
      </c>
      <c r="Q21" s="546">
        <f t="shared" si="3"/>
        <v>32355324</v>
      </c>
      <c r="R21" s="546">
        <f t="shared" si="3"/>
        <v>28112043</v>
      </c>
      <c r="S21" s="546">
        <f t="shared" si="3"/>
        <v>52767099</v>
      </c>
      <c r="T21" s="546">
        <f t="shared" si="3"/>
        <v>29727969.999999978</v>
      </c>
      <c r="U21" s="546">
        <f t="shared" si="3"/>
        <v>137503396</v>
      </c>
      <c r="V21" s="546">
        <f t="shared" si="3"/>
        <v>16288619</v>
      </c>
      <c r="W21" s="546">
        <f t="shared" si="3"/>
        <v>22449180</v>
      </c>
    </row>
    <row r="22" spans="1:23" x14ac:dyDescent="0.25">
      <c r="A22" s="547" t="s">
        <v>324</v>
      </c>
      <c r="B22" s="548">
        <v>1065182423.23903</v>
      </c>
      <c r="C22" s="548">
        <v>255805286.97079799</v>
      </c>
      <c r="D22" s="548">
        <v>58003155.385981001</v>
      </c>
      <c r="E22" s="548">
        <v>16466682.9468075</v>
      </c>
      <c r="F22" s="548">
        <v>4756118.7118431795</v>
      </c>
      <c r="G22" s="548">
        <v>40281426.704119697</v>
      </c>
      <c r="H22" s="548">
        <v>20973870.101919301</v>
      </c>
      <c r="I22" s="548">
        <v>22441489.844046399</v>
      </c>
      <c r="J22" s="548">
        <v>22443847.148268301</v>
      </c>
      <c r="K22" s="548">
        <v>10679870.695808399</v>
      </c>
      <c r="L22" s="548">
        <v>33630808.879849501</v>
      </c>
      <c r="M22" s="548">
        <v>118833808.50970601</v>
      </c>
      <c r="N22" s="548">
        <v>31862117.647115301</v>
      </c>
      <c r="O22" s="548">
        <v>66213783.471357003</v>
      </c>
      <c r="P22" s="548">
        <v>64735286.274293102</v>
      </c>
      <c r="Q22" s="548">
        <v>31368832.0153584</v>
      </c>
      <c r="R22" s="548">
        <v>24483973.234259501</v>
      </c>
      <c r="S22" s="548">
        <v>43700974.863901801</v>
      </c>
      <c r="T22" s="548">
        <v>28700316.199175801</v>
      </c>
      <c r="U22" s="548">
        <v>131956006.547197</v>
      </c>
      <c r="V22" s="548">
        <v>15441403.8477896</v>
      </c>
      <c r="W22" s="548">
        <v>22403363.2394308</v>
      </c>
    </row>
    <row r="23" spans="1:23" x14ac:dyDescent="0.25">
      <c r="A23" s="547" t="s">
        <v>325</v>
      </c>
      <c r="B23" s="548">
        <v>1061499132.9750201</v>
      </c>
      <c r="C23" s="548">
        <v>242744143.912393</v>
      </c>
      <c r="D23" s="548">
        <v>62156416.374726303</v>
      </c>
      <c r="E23" s="548">
        <v>16580795.6891877</v>
      </c>
      <c r="F23" s="548">
        <v>4738379.6117973197</v>
      </c>
      <c r="G23" s="548">
        <v>43207517.748596601</v>
      </c>
      <c r="H23" s="548">
        <v>21005824.4682239</v>
      </c>
      <c r="I23" s="548">
        <v>18788730.8928672</v>
      </c>
      <c r="J23" s="548">
        <v>22360038.1527078</v>
      </c>
      <c r="K23" s="548">
        <v>9757644.2467142101</v>
      </c>
      <c r="L23" s="548">
        <v>30626169.302644402</v>
      </c>
      <c r="M23" s="548">
        <v>121089197.341525</v>
      </c>
      <c r="N23" s="548">
        <v>31217412.630129501</v>
      </c>
      <c r="O23" s="548">
        <v>68627066.6729348</v>
      </c>
      <c r="P23" s="548">
        <v>64256243.795215897</v>
      </c>
      <c r="Q23" s="548">
        <v>29921885.470156901</v>
      </c>
      <c r="R23" s="548">
        <v>26094669.8379023</v>
      </c>
      <c r="S23" s="548">
        <v>45982419.5444104</v>
      </c>
      <c r="T23" s="548">
        <v>27482977.549818799</v>
      </c>
      <c r="U23" s="548">
        <v>138021572.85804799</v>
      </c>
      <c r="V23" s="548">
        <v>14624244.385795601</v>
      </c>
      <c r="W23" s="548">
        <v>22215782.489227999</v>
      </c>
    </row>
    <row r="24" spans="1:23" x14ac:dyDescent="0.25">
      <c r="A24" s="547" t="s">
        <v>326</v>
      </c>
      <c r="B24" s="548">
        <v>1082799612.75687</v>
      </c>
      <c r="C24" s="548">
        <v>236556166.49011001</v>
      </c>
      <c r="D24" s="548">
        <v>64472469.308463298</v>
      </c>
      <c r="E24" s="548">
        <v>18606713.189389601</v>
      </c>
      <c r="F24" s="548">
        <v>6406604.2077400098</v>
      </c>
      <c r="G24" s="548">
        <v>45653461.941767201</v>
      </c>
      <c r="H24" s="548">
        <v>21705093.479396101</v>
      </c>
      <c r="I24" s="548">
        <v>14915201.307651499</v>
      </c>
      <c r="J24" s="548">
        <v>22324387.151032701</v>
      </c>
      <c r="K24" s="548">
        <v>10697244.8092345</v>
      </c>
      <c r="L24" s="548">
        <v>31866095.6246177</v>
      </c>
      <c r="M24" s="548">
        <v>113509449.428069</v>
      </c>
      <c r="N24" s="548">
        <v>31439321.512290802</v>
      </c>
      <c r="O24" s="548">
        <v>71412995.945662901</v>
      </c>
      <c r="P24" s="548">
        <v>67189430.742583096</v>
      </c>
      <c r="Q24" s="548">
        <v>33339967.140298899</v>
      </c>
      <c r="R24" s="548">
        <v>28984937.868702602</v>
      </c>
      <c r="S24" s="548">
        <v>57013809.264217503</v>
      </c>
      <c r="T24" s="548">
        <v>30290389.074000001</v>
      </c>
      <c r="U24" s="548">
        <v>138994864.96199501</v>
      </c>
      <c r="V24" s="548">
        <v>16092657.6608564</v>
      </c>
      <c r="W24" s="548">
        <v>21328351.6487942</v>
      </c>
    </row>
    <row r="25" spans="1:23" x14ac:dyDescent="0.25">
      <c r="A25" s="547" t="s">
        <v>327</v>
      </c>
      <c r="B25" s="548">
        <v>1149650627.0290799</v>
      </c>
      <c r="C25" s="548">
        <v>252165514.62669799</v>
      </c>
      <c r="D25" s="548">
        <v>64030298.9308291</v>
      </c>
      <c r="E25" s="548">
        <v>18295084.1746151</v>
      </c>
      <c r="F25" s="548">
        <v>9601493.46861949</v>
      </c>
      <c r="G25" s="548">
        <v>51974989.605516598</v>
      </c>
      <c r="H25" s="548">
        <v>22342807.950460602</v>
      </c>
      <c r="I25" s="548">
        <v>19240197.9554349</v>
      </c>
      <c r="J25" s="548">
        <v>23344047.547991201</v>
      </c>
      <c r="K25" s="548">
        <v>10696856.2482429</v>
      </c>
      <c r="L25" s="548">
        <v>33545294.192888401</v>
      </c>
      <c r="M25" s="548">
        <v>121581932.7207</v>
      </c>
      <c r="N25" s="548">
        <v>30355948.210464399</v>
      </c>
      <c r="O25" s="548">
        <v>72933425.910045296</v>
      </c>
      <c r="P25" s="548">
        <v>71171611.187907904</v>
      </c>
      <c r="Q25" s="548">
        <v>34790611.374185801</v>
      </c>
      <c r="R25" s="548">
        <v>32884591.059135601</v>
      </c>
      <c r="S25" s="548">
        <v>64371192.327470303</v>
      </c>
      <c r="T25" s="548">
        <v>32438197.177005298</v>
      </c>
      <c r="U25" s="548">
        <v>141041139.63275999</v>
      </c>
      <c r="V25" s="548">
        <v>18996170.105558399</v>
      </c>
      <c r="W25" s="548">
        <v>23849222.622547001</v>
      </c>
    </row>
    <row r="26" spans="1:23" x14ac:dyDescent="0.25">
      <c r="A26" s="547">
        <v>1997</v>
      </c>
      <c r="B26" s="546">
        <f>AVERAGE(B27:B30)</f>
        <v>1203978819.0000026</v>
      </c>
      <c r="C26" s="546">
        <f t="shared" ref="C26:W26" si="4">AVERAGE(C27:C30)</f>
        <v>254950993</v>
      </c>
      <c r="D26" s="546">
        <f t="shared" si="4"/>
        <v>64613513.999999955</v>
      </c>
      <c r="E26" s="546">
        <f t="shared" si="4"/>
        <v>18829882</v>
      </c>
      <c r="F26" s="546">
        <f t="shared" si="4"/>
        <v>7251010.0000000047</v>
      </c>
      <c r="G26" s="546">
        <f t="shared" si="4"/>
        <v>49285665</v>
      </c>
      <c r="H26" s="546">
        <f t="shared" si="4"/>
        <v>23103864.000000004</v>
      </c>
      <c r="I26" s="546">
        <f t="shared" si="4"/>
        <v>20281338.999999974</v>
      </c>
      <c r="J26" s="546">
        <f t="shared" si="4"/>
        <v>24322852.999999974</v>
      </c>
      <c r="K26" s="546">
        <f t="shared" si="4"/>
        <v>12560997</v>
      </c>
      <c r="L26" s="546">
        <f t="shared" si="4"/>
        <v>35056367</v>
      </c>
      <c r="M26" s="546">
        <f t="shared" si="4"/>
        <v>126889493</v>
      </c>
      <c r="N26" s="546">
        <f t="shared" si="4"/>
        <v>34294412.00000003</v>
      </c>
      <c r="O26" s="546">
        <f t="shared" si="4"/>
        <v>75515343.99999997</v>
      </c>
      <c r="P26" s="546">
        <f t="shared" si="4"/>
        <v>73781093</v>
      </c>
      <c r="Q26" s="546">
        <f t="shared" si="4"/>
        <v>38010602</v>
      </c>
      <c r="R26" s="546">
        <f t="shared" si="4"/>
        <v>34707715.00000003</v>
      </c>
      <c r="S26" s="546">
        <f t="shared" si="4"/>
        <v>69881337</v>
      </c>
      <c r="T26" s="546">
        <f t="shared" si="4"/>
        <v>35303679</v>
      </c>
      <c r="U26" s="546">
        <f t="shared" si="4"/>
        <v>162202596</v>
      </c>
      <c r="V26" s="546">
        <f t="shared" si="4"/>
        <v>19144166</v>
      </c>
      <c r="W26" s="546">
        <f t="shared" si="4"/>
        <v>23991898</v>
      </c>
    </row>
    <row r="27" spans="1:23" x14ac:dyDescent="0.25">
      <c r="A27" s="547" t="s">
        <v>328</v>
      </c>
      <c r="B27" s="548">
        <v>1137595612.7219501</v>
      </c>
      <c r="C27" s="548">
        <v>257095308.40670699</v>
      </c>
      <c r="D27" s="548">
        <v>58757932.120145902</v>
      </c>
      <c r="E27" s="548">
        <v>17002503.4260673</v>
      </c>
      <c r="F27" s="548">
        <v>5427494.16624936</v>
      </c>
      <c r="G27" s="548">
        <v>43459217.760598101</v>
      </c>
      <c r="H27" s="548">
        <v>22462972.142997801</v>
      </c>
      <c r="I27" s="548">
        <v>18947143.466709901</v>
      </c>
      <c r="J27" s="548">
        <v>22937820.298042901</v>
      </c>
      <c r="K27" s="548">
        <v>11601475.4180666</v>
      </c>
      <c r="L27" s="548">
        <v>35525791.640511997</v>
      </c>
      <c r="M27" s="548">
        <v>123758761.97678199</v>
      </c>
      <c r="N27" s="548">
        <v>32874817.4457119</v>
      </c>
      <c r="O27" s="548">
        <v>69194444.793439493</v>
      </c>
      <c r="P27" s="548">
        <v>70623664.133100197</v>
      </c>
      <c r="Q27" s="548">
        <v>36994467.9224528</v>
      </c>
      <c r="R27" s="548">
        <v>28549975.281778902</v>
      </c>
      <c r="S27" s="548">
        <v>60147247.5031057</v>
      </c>
      <c r="T27" s="548">
        <v>33440002.4873835</v>
      </c>
      <c r="U27" s="548">
        <v>150214821.63974199</v>
      </c>
      <c r="V27" s="548">
        <v>16927966.533006702</v>
      </c>
      <c r="W27" s="548">
        <v>21651784.159344401</v>
      </c>
    </row>
    <row r="28" spans="1:23" x14ac:dyDescent="0.25">
      <c r="A28" s="547" t="s">
        <v>329</v>
      </c>
      <c r="B28" s="548">
        <v>1201472747.68063</v>
      </c>
      <c r="C28" s="548">
        <v>254088726.40549499</v>
      </c>
      <c r="D28" s="548">
        <v>65988310.435837597</v>
      </c>
      <c r="E28" s="548">
        <v>19341575.727070201</v>
      </c>
      <c r="F28" s="548">
        <v>6061027.4663660396</v>
      </c>
      <c r="G28" s="548">
        <v>50344377.7135612</v>
      </c>
      <c r="H28" s="548">
        <v>23235407.132876601</v>
      </c>
      <c r="I28" s="548">
        <v>21674348.8677423</v>
      </c>
      <c r="J28" s="548">
        <v>24209157.565407</v>
      </c>
      <c r="K28" s="548">
        <v>12016628.6441478</v>
      </c>
      <c r="L28" s="548">
        <v>33949451.086972699</v>
      </c>
      <c r="M28" s="548">
        <v>131157958.050411</v>
      </c>
      <c r="N28" s="548">
        <v>35829508.958406202</v>
      </c>
      <c r="O28" s="548">
        <v>78564837.036696807</v>
      </c>
      <c r="P28" s="548">
        <v>73456281.938704804</v>
      </c>
      <c r="Q28" s="548">
        <v>36564444.971650697</v>
      </c>
      <c r="R28" s="548">
        <v>31506738.562605601</v>
      </c>
      <c r="S28" s="548">
        <v>66078444.571665399</v>
      </c>
      <c r="T28" s="548">
        <v>33011930.211885899</v>
      </c>
      <c r="U28" s="548">
        <v>161386450.96062201</v>
      </c>
      <c r="V28" s="548">
        <v>17908086.4090202</v>
      </c>
      <c r="W28" s="548">
        <v>25099054.963480499</v>
      </c>
    </row>
    <row r="29" spans="1:23" x14ac:dyDescent="0.25">
      <c r="A29" s="547" t="s">
        <v>330</v>
      </c>
      <c r="B29" s="548">
        <v>1209268967.32973</v>
      </c>
      <c r="C29" s="548">
        <v>243439908.28522399</v>
      </c>
      <c r="D29" s="548">
        <v>67559467.633043796</v>
      </c>
      <c r="E29" s="548">
        <v>19684247.335440502</v>
      </c>
      <c r="F29" s="548">
        <v>7448029.6302260198</v>
      </c>
      <c r="G29" s="548">
        <v>50515184.651588596</v>
      </c>
      <c r="H29" s="548">
        <v>23624084.106344901</v>
      </c>
      <c r="I29" s="548">
        <v>18642862.708772399</v>
      </c>
      <c r="J29" s="548">
        <v>24933565.280601401</v>
      </c>
      <c r="K29" s="548">
        <v>13371038.3062154</v>
      </c>
      <c r="L29" s="548">
        <v>33928719.2395937</v>
      </c>
      <c r="M29" s="548">
        <v>124645518.142451</v>
      </c>
      <c r="N29" s="548">
        <v>35597641.457728401</v>
      </c>
      <c r="O29" s="548">
        <v>78305420.641139701</v>
      </c>
      <c r="P29" s="548">
        <v>73585791.965513602</v>
      </c>
      <c r="Q29" s="548">
        <v>38189276.715759002</v>
      </c>
      <c r="R29" s="548">
        <v>36795915.501158997</v>
      </c>
      <c r="S29" s="548">
        <v>74725164.923183098</v>
      </c>
      <c r="T29" s="548">
        <v>36508847.7863653</v>
      </c>
      <c r="U29" s="548">
        <v>164483112.23043099</v>
      </c>
      <c r="V29" s="548">
        <v>19252929.827911198</v>
      </c>
      <c r="W29" s="548">
        <v>24032240.961036701</v>
      </c>
    </row>
    <row r="30" spans="1:23" x14ac:dyDescent="0.25">
      <c r="A30" s="547" t="s">
        <v>331</v>
      </c>
      <c r="B30" s="548">
        <v>1267577948.2677</v>
      </c>
      <c r="C30" s="548">
        <v>265180028.902574</v>
      </c>
      <c r="D30" s="548">
        <v>66148345.810972497</v>
      </c>
      <c r="E30" s="548">
        <v>19291201.511422001</v>
      </c>
      <c r="F30" s="548">
        <v>10067488.7371586</v>
      </c>
      <c r="G30" s="548">
        <v>52823879.874252103</v>
      </c>
      <c r="H30" s="548">
        <v>23092992.6177807</v>
      </c>
      <c r="I30" s="548">
        <v>21861000.9567753</v>
      </c>
      <c r="J30" s="548">
        <v>25210868.855948601</v>
      </c>
      <c r="K30" s="548">
        <v>13254845.6315702</v>
      </c>
      <c r="L30" s="548">
        <v>36821506.032921597</v>
      </c>
      <c r="M30" s="548">
        <v>127995733.830356</v>
      </c>
      <c r="N30" s="548">
        <v>32875680.138153601</v>
      </c>
      <c r="O30" s="548">
        <v>75996673.528723896</v>
      </c>
      <c r="P30" s="548">
        <v>77458633.962681398</v>
      </c>
      <c r="Q30" s="548">
        <v>40294218.390137501</v>
      </c>
      <c r="R30" s="548">
        <v>41978230.654456601</v>
      </c>
      <c r="S30" s="548">
        <v>78574491.002045795</v>
      </c>
      <c r="T30" s="548">
        <v>38253935.514365301</v>
      </c>
      <c r="U30" s="548">
        <v>172725999.16920501</v>
      </c>
      <c r="V30" s="548">
        <v>22487681.2300619</v>
      </c>
      <c r="W30" s="548">
        <v>25184511.916138399</v>
      </c>
    </row>
    <row r="31" spans="1:23" x14ac:dyDescent="0.25">
      <c r="A31" s="547">
        <v>1998</v>
      </c>
      <c r="B31" s="546">
        <f>AVERAGE(B32:B35)</f>
        <v>1290617077.0000026</v>
      </c>
      <c r="C31" s="546">
        <f t="shared" ref="C31:W31" si="5">AVERAGE(C32:C35)</f>
        <v>264492710</v>
      </c>
      <c r="D31" s="546">
        <f t="shared" si="5"/>
        <v>70448982.99999994</v>
      </c>
      <c r="E31" s="546">
        <f t="shared" si="5"/>
        <v>19249904</v>
      </c>
      <c r="F31" s="546">
        <f t="shared" si="5"/>
        <v>7759018.0000000075</v>
      </c>
      <c r="G31" s="546">
        <f t="shared" si="5"/>
        <v>51797660.000000015</v>
      </c>
      <c r="H31" s="546">
        <f t="shared" si="5"/>
        <v>23075493.000000026</v>
      </c>
      <c r="I31" s="546">
        <f t="shared" si="5"/>
        <v>21286237</v>
      </c>
      <c r="J31" s="546">
        <f t="shared" si="5"/>
        <v>25772755</v>
      </c>
      <c r="K31" s="546">
        <f t="shared" si="5"/>
        <v>13434695.000000026</v>
      </c>
      <c r="L31" s="546">
        <f t="shared" si="5"/>
        <v>39500096</v>
      </c>
      <c r="M31" s="546">
        <f t="shared" si="5"/>
        <v>135371295</v>
      </c>
      <c r="N31" s="546">
        <f t="shared" si="5"/>
        <v>35907996</v>
      </c>
      <c r="O31" s="546">
        <f t="shared" si="5"/>
        <v>80190554</v>
      </c>
      <c r="P31" s="546">
        <f t="shared" si="5"/>
        <v>76920293.99999997</v>
      </c>
      <c r="Q31" s="546">
        <f t="shared" si="5"/>
        <v>40882256</v>
      </c>
      <c r="R31" s="546">
        <f t="shared" si="5"/>
        <v>35897092.999999978</v>
      </c>
      <c r="S31" s="546">
        <f t="shared" si="5"/>
        <v>83524153.99999997</v>
      </c>
      <c r="T31" s="546">
        <f t="shared" si="5"/>
        <v>40007974.000000022</v>
      </c>
      <c r="U31" s="546">
        <f t="shared" si="5"/>
        <v>179962875</v>
      </c>
      <c r="V31" s="546">
        <f t="shared" si="5"/>
        <v>20121122</v>
      </c>
      <c r="W31" s="546">
        <f t="shared" si="5"/>
        <v>25013913.00000003</v>
      </c>
    </row>
    <row r="32" spans="1:23" x14ac:dyDescent="0.25">
      <c r="A32" s="547" t="s">
        <v>332</v>
      </c>
      <c r="B32" s="548">
        <v>1268383297.6952801</v>
      </c>
      <c r="C32" s="548">
        <v>268435792.67455798</v>
      </c>
      <c r="D32" s="548">
        <v>62238204.368909203</v>
      </c>
      <c r="E32" s="548">
        <v>17989714.945640601</v>
      </c>
      <c r="F32" s="548">
        <v>6096146.0483744498</v>
      </c>
      <c r="G32" s="548">
        <v>46789012.464104198</v>
      </c>
      <c r="H32" s="548">
        <v>23915421.107061502</v>
      </c>
      <c r="I32" s="548">
        <v>23425073.750854399</v>
      </c>
      <c r="J32" s="548">
        <v>24631580.089349899</v>
      </c>
      <c r="K32" s="548">
        <v>13948735.523447201</v>
      </c>
      <c r="L32" s="548">
        <v>41326648.414290801</v>
      </c>
      <c r="M32" s="548">
        <v>130107860.92684799</v>
      </c>
      <c r="N32" s="548">
        <v>37155611.970271401</v>
      </c>
      <c r="O32" s="548">
        <v>77093589.164410397</v>
      </c>
      <c r="P32" s="548">
        <v>77987854.421655104</v>
      </c>
      <c r="Q32" s="548">
        <v>40657543.918627799</v>
      </c>
      <c r="R32" s="548">
        <v>34205916.3338385</v>
      </c>
      <c r="S32" s="548">
        <v>79768359.286005199</v>
      </c>
      <c r="T32" s="548">
        <v>40128289.127917603</v>
      </c>
      <c r="U32" s="548">
        <v>177906186.30974799</v>
      </c>
      <c r="V32" s="548">
        <v>20221546.506709799</v>
      </c>
      <c r="W32" s="548">
        <v>24354210.3426532</v>
      </c>
    </row>
    <row r="33" spans="1:23" x14ac:dyDescent="0.25">
      <c r="A33" s="547" t="s">
        <v>333</v>
      </c>
      <c r="B33" s="548">
        <v>1274053709.65382</v>
      </c>
      <c r="C33" s="548">
        <v>261727851.31580299</v>
      </c>
      <c r="D33" s="548">
        <v>75550469.014017001</v>
      </c>
      <c r="E33" s="548">
        <v>19063136.596974902</v>
      </c>
      <c r="F33" s="548">
        <v>6375385.6191939898</v>
      </c>
      <c r="G33" s="548">
        <v>50088958.213329598</v>
      </c>
      <c r="H33" s="548">
        <v>22724224.0001406</v>
      </c>
      <c r="I33" s="548">
        <v>19494589.066063002</v>
      </c>
      <c r="J33" s="548">
        <v>25334282.281811699</v>
      </c>
      <c r="K33" s="548">
        <v>12405441.109771701</v>
      </c>
      <c r="L33" s="548">
        <v>37492028.952440597</v>
      </c>
      <c r="M33" s="548">
        <v>137747257.27917299</v>
      </c>
      <c r="N33" s="548">
        <v>36030328.194935501</v>
      </c>
      <c r="O33" s="548">
        <v>80173504.388521194</v>
      </c>
      <c r="P33" s="548">
        <v>76919461.063367099</v>
      </c>
      <c r="Q33" s="548">
        <v>37990006.7781533</v>
      </c>
      <c r="R33" s="548">
        <v>35526626.774763301</v>
      </c>
      <c r="S33" s="548">
        <v>76754697.976889402</v>
      </c>
      <c r="T33" s="548">
        <v>36714713.759394199</v>
      </c>
      <c r="U33" s="548">
        <v>181535232.227965</v>
      </c>
      <c r="V33" s="548">
        <v>19474353.6845873</v>
      </c>
      <c r="W33" s="548">
        <v>24931161.356522899</v>
      </c>
    </row>
    <row r="34" spans="1:23" x14ac:dyDescent="0.25">
      <c r="A34" s="547" t="s">
        <v>334</v>
      </c>
      <c r="B34" s="548">
        <v>1294548038.8139901</v>
      </c>
      <c r="C34" s="548">
        <v>253757734.34911501</v>
      </c>
      <c r="D34" s="548">
        <v>73299925.8198971</v>
      </c>
      <c r="E34" s="548">
        <v>20519246.1122557</v>
      </c>
      <c r="F34" s="548">
        <v>7860539.7891045902</v>
      </c>
      <c r="G34" s="548">
        <v>54471973.219758697</v>
      </c>
      <c r="H34" s="548">
        <v>22922290.088960599</v>
      </c>
      <c r="I34" s="548">
        <v>19235498.769553501</v>
      </c>
      <c r="J34" s="548">
        <v>26578662.883990899</v>
      </c>
      <c r="K34" s="548">
        <v>14177935.254770299</v>
      </c>
      <c r="L34" s="548">
        <v>38237250.247289702</v>
      </c>
      <c r="M34" s="548">
        <v>134930839.63353401</v>
      </c>
      <c r="N34" s="548">
        <v>35478673.664999403</v>
      </c>
      <c r="O34" s="548">
        <v>83162844.060374305</v>
      </c>
      <c r="P34" s="548">
        <v>78665210.263978705</v>
      </c>
      <c r="Q34" s="548">
        <v>42781449.594886601</v>
      </c>
      <c r="R34" s="548">
        <v>36700100.307847902</v>
      </c>
      <c r="S34" s="548">
        <v>89365194.562499106</v>
      </c>
      <c r="T34" s="548">
        <v>40318150.269073799</v>
      </c>
      <c r="U34" s="548">
        <v>177344626.59871101</v>
      </c>
      <c r="V34" s="548">
        <v>19850503.2435035</v>
      </c>
      <c r="W34" s="548">
        <v>24889390.079886101</v>
      </c>
    </row>
    <row r="35" spans="1:23" x14ac:dyDescent="0.25">
      <c r="A35" s="547" t="s">
        <v>335</v>
      </c>
      <c r="B35" s="548">
        <v>1325483261.83692</v>
      </c>
      <c r="C35" s="548">
        <v>274049461.66052401</v>
      </c>
      <c r="D35" s="548">
        <v>70707332.797176495</v>
      </c>
      <c r="E35" s="548">
        <v>19427518.345128801</v>
      </c>
      <c r="F35" s="548">
        <v>10704000.543327</v>
      </c>
      <c r="G35" s="548">
        <v>55840696.102807596</v>
      </c>
      <c r="H35" s="548">
        <v>22740036.8038374</v>
      </c>
      <c r="I35" s="548">
        <v>22989786.413529102</v>
      </c>
      <c r="J35" s="548">
        <v>26546494.744847499</v>
      </c>
      <c r="K35" s="548">
        <v>13206668.1120109</v>
      </c>
      <c r="L35" s="548">
        <v>40944456.3859789</v>
      </c>
      <c r="M35" s="548">
        <v>138699222.160445</v>
      </c>
      <c r="N35" s="548">
        <v>34967370.169793703</v>
      </c>
      <c r="O35" s="548">
        <v>80332278.386694103</v>
      </c>
      <c r="P35" s="548">
        <v>74108650.250999004</v>
      </c>
      <c r="Q35" s="548">
        <v>42100023.7083323</v>
      </c>
      <c r="R35" s="548">
        <v>37155728.5835502</v>
      </c>
      <c r="S35" s="548">
        <v>88208364.174606204</v>
      </c>
      <c r="T35" s="548">
        <v>42870742.843614496</v>
      </c>
      <c r="U35" s="548">
        <v>183065454.86357599</v>
      </c>
      <c r="V35" s="548">
        <v>20938084.565199401</v>
      </c>
      <c r="W35" s="548">
        <v>25880890.2209379</v>
      </c>
    </row>
    <row r="36" spans="1:23" x14ac:dyDescent="0.25">
      <c r="A36" s="547">
        <v>1999</v>
      </c>
      <c r="B36" s="546">
        <f>AVERAGE(B37:B40)</f>
        <v>1347594109.0000026</v>
      </c>
      <c r="C36" s="546">
        <f t="shared" ref="C36:W36" si="6">AVERAGE(C37:C40)</f>
        <v>273425805</v>
      </c>
      <c r="D36" s="546">
        <f t="shared" si="6"/>
        <v>73942093.999999925</v>
      </c>
      <c r="E36" s="546">
        <f t="shared" si="6"/>
        <v>20406391</v>
      </c>
      <c r="F36" s="546">
        <f t="shared" si="6"/>
        <v>7864050.0000000093</v>
      </c>
      <c r="G36" s="546">
        <f t="shared" si="6"/>
        <v>54857194.999999978</v>
      </c>
      <c r="H36" s="546">
        <f t="shared" si="6"/>
        <v>23255865</v>
      </c>
      <c r="I36" s="546">
        <f t="shared" si="6"/>
        <v>21682441</v>
      </c>
      <c r="J36" s="546">
        <f t="shared" si="6"/>
        <v>27577461.999999978</v>
      </c>
      <c r="K36" s="546">
        <f t="shared" si="6"/>
        <v>14018248</v>
      </c>
      <c r="L36" s="546">
        <f t="shared" si="6"/>
        <v>39470008.99999997</v>
      </c>
      <c r="M36" s="546">
        <f t="shared" si="6"/>
        <v>137059859</v>
      </c>
      <c r="N36" s="546">
        <f t="shared" si="6"/>
        <v>35739023.999999978</v>
      </c>
      <c r="O36" s="546">
        <f t="shared" si="6"/>
        <v>82439212</v>
      </c>
      <c r="P36" s="546">
        <f t="shared" si="6"/>
        <v>77642938</v>
      </c>
      <c r="Q36" s="546">
        <f t="shared" si="6"/>
        <v>43642363</v>
      </c>
      <c r="R36" s="546">
        <f t="shared" si="6"/>
        <v>34445454.000000022</v>
      </c>
      <c r="S36" s="546">
        <f t="shared" si="6"/>
        <v>90352607.999999925</v>
      </c>
      <c r="T36" s="546">
        <f t="shared" si="6"/>
        <v>44603912</v>
      </c>
      <c r="U36" s="546">
        <f t="shared" si="6"/>
        <v>197433180</v>
      </c>
      <c r="V36" s="546">
        <f t="shared" si="6"/>
        <v>20391900</v>
      </c>
      <c r="W36" s="546">
        <f t="shared" si="6"/>
        <v>27344098.999999974</v>
      </c>
    </row>
    <row r="37" spans="1:23" x14ac:dyDescent="0.25">
      <c r="A37" s="547" t="s">
        <v>336</v>
      </c>
      <c r="B37" s="548">
        <v>1299608834.8945601</v>
      </c>
      <c r="C37" s="548">
        <v>278535506.30433398</v>
      </c>
      <c r="D37" s="548">
        <v>65577116.7469787</v>
      </c>
      <c r="E37" s="548">
        <v>18300253.7241075</v>
      </c>
      <c r="F37" s="548">
        <v>6071082.2626693798</v>
      </c>
      <c r="G37" s="548">
        <v>48767065.140133001</v>
      </c>
      <c r="H37" s="548">
        <v>22590434.1050262</v>
      </c>
      <c r="I37" s="548">
        <v>25229299.490713</v>
      </c>
      <c r="J37" s="548">
        <v>26433116.247455999</v>
      </c>
      <c r="K37" s="548">
        <v>13313021.0125036</v>
      </c>
      <c r="L37" s="548">
        <v>40952326.2099296</v>
      </c>
      <c r="M37" s="548">
        <v>132417135.200232</v>
      </c>
      <c r="N37" s="548">
        <v>36328275.468536302</v>
      </c>
      <c r="O37" s="548">
        <v>79902476.886446595</v>
      </c>
      <c r="P37" s="548">
        <v>77167000.795962498</v>
      </c>
      <c r="Q37" s="548">
        <v>42836889.440495402</v>
      </c>
      <c r="R37" s="548">
        <v>31675470.32934</v>
      </c>
      <c r="S37" s="548">
        <v>80446174.918190107</v>
      </c>
      <c r="T37" s="548">
        <v>41942815.1579962</v>
      </c>
      <c r="U37" s="548">
        <v>185095174.746663</v>
      </c>
      <c r="V37" s="548">
        <v>19276220.714701898</v>
      </c>
      <c r="W37" s="548">
        <v>26751979.992143501</v>
      </c>
    </row>
    <row r="38" spans="1:23" x14ac:dyDescent="0.25">
      <c r="A38" s="547" t="s">
        <v>337</v>
      </c>
      <c r="B38" s="548">
        <v>1333969041.10131</v>
      </c>
      <c r="C38" s="548">
        <v>268854900.56920803</v>
      </c>
      <c r="D38" s="548">
        <v>77698602.485882998</v>
      </c>
      <c r="E38" s="548">
        <v>20337628.009564299</v>
      </c>
      <c r="F38" s="548">
        <v>6442478.9021440297</v>
      </c>
      <c r="G38" s="548">
        <v>54751892.439095601</v>
      </c>
      <c r="H38" s="548">
        <v>23555418.772956099</v>
      </c>
      <c r="I38" s="548">
        <v>19548218.6761894</v>
      </c>
      <c r="J38" s="548">
        <v>27456964.0496982</v>
      </c>
      <c r="K38" s="548">
        <v>13538827.1209938</v>
      </c>
      <c r="L38" s="548">
        <v>38012667.000239298</v>
      </c>
      <c r="M38" s="548">
        <v>139413139.54708701</v>
      </c>
      <c r="N38" s="548">
        <v>36705222.746493101</v>
      </c>
      <c r="O38" s="548">
        <v>81310328.526894301</v>
      </c>
      <c r="P38" s="548">
        <v>75551363.640535995</v>
      </c>
      <c r="Q38" s="548">
        <v>42746412.524965502</v>
      </c>
      <c r="R38" s="548">
        <v>33746197.7273895</v>
      </c>
      <c r="S38" s="548">
        <v>88960834.461384103</v>
      </c>
      <c r="T38" s="548">
        <v>43937943.101349898</v>
      </c>
      <c r="U38" s="548">
        <v>195372438.17182699</v>
      </c>
      <c r="V38" s="548">
        <v>19402824.908459499</v>
      </c>
      <c r="W38" s="548">
        <v>26624737.718950499</v>
      </c>
    </row>
    <row r="39" spans="1:23" x14ac:dyDescent="0.25">
      <c r="A39" s="547" t="s">
        <v>338</v>
      </c>
      <c r="B39" s="548">
        <v>1367700361.9070401</v>
      </c>
      <c r="C39" s="548">
        <v>262822366.91095299</v>
      </c>
      <c r="D39" s="548">
        <v>75876106.572934404</v>
      </c>
      <c r="E39" s="548">
        <v>21436819.783236701</v>
      </c>
      <c r="F39" s="548">
        <v>8309952.1123924302</v>
      </c>
      <c r="G39" s="548">
        <v>58320149.227609098</v>
      </c>
      <c r="H39" s="548">
        <v>23865124.984377801</v>
      </c>
      <c r="I39" s="548">
        <v>19882924.507236701</v>
      </c>
      <c r="J39" s="548">
        <v>27816287.4044194</v>
      </c>
      <c r="K39" s="548">
        <v>14553703.5024276</v>
      </c>
      <c r="L39" s="548">
        <v>39513052.008232601</v>
      </c>
      <c r="M39" s="548">
        <v>137929730.83816999</v>
      </c>
      <c r="N39" s="548">
        <v>35111194.298482902</v>
      </c>
      <c r="O39" s="548">
        <v>84202219.244957194</v>
      </c>
      <c r="P39" s="548">
        <v>77676111.706356198</v>
      </c>
      <c r="Q39" s="548">
        <v>44937553.346662998</v>
      </c>
      <c r="R39" s="548">
        <v>35493579.930567503</v>
      </c>
      <c r="S39" s="548">
        <v>101007881.905075</v>
      </c>
      <c r="T39" s="548">
        <v>47115037.907145403</v>
      </c>
      <c r="U39" s="548">
        <v>204876517.30264401</v>
      </c>
      <c r="V39" s="548">
        <v>20483894.475077499</v>
      </c>
      <c r="W39" s="548">
        <v>26470153.9380784</v>
      </c>
    </row>
    <row r="40" spans="1:23" x14ac:dyDescent="0.25">
      <c r="A40" s="547" t="s">
        <v>339</v>
      </c>
      <c r="B40" s="548">
        <v>1389098198.0971</v>
      </c>
      <c r="C40" s="548">
        <v>283490446.215505</v>
      </c>
      <c r="D40" s="548">
        <v>76616550.1942036</v>
      </c>
      <c r="E40" s="548">
        <v>21550862.4830915</v>
      </c>
      <c r="F40" s="548">
        <v>10632686.722794199</v>
      </c>
      <c r="G40" s="548">
        <v>57589673.193162203</v>
      </c>
      <c r="H40" s="548">
        <v>23012482.137639899</v>
      </c>
      <c r="I40" s="548">
        <v>22069321.325860899</v>
      </c>
      <c r="J40" s="548">
        <v>28603480.2984263</v>
      </c>
      <c r="K40" s="548">
        <v>14667440.364074999</v>
      </c>
      <c r="L40" s="548">
        <v>39401990.781598397</v>
      </c>
      <c r="M40" s="548">
        <v>138479430.414511</v>
      </c>
      <c r="N40" s="548">
        <v>34811403.486487597</v>
      </c>
      <c r="O40" s="548">
        <v>84341823.341701895</v>
      </c>
      <c r="P40" s="548">
        <v>80177275.857145295</v>
      </c>
      <c r="Q40" s="548">
        <v>44048596.687876098</v>
      </c>
      <c r="R40" s="548">
        <v>36866568.012703098</v>
      </c>
      <c r="S40" s="548">
        <v>90995540.715350494</v>
      </c>
      <c r="T40" s="548">
        <v>45419851.833508499</v>
      </c>
      <c r="U40" s="548">
        <v>204388589.77886599</v>
      </c>
      <c r="V40" s="548">
        <v>22404659.9017611</v>
      </c>
      <c r="W40" s="548">
        <v>29529524.3508275</v>
      </c>
    </row>
    <row r="41" spans="1:23" x14ac:dyDescent="0.25">
      <c r="A41" s="547">
        <v>2000</v>
      </c>
      <c r="B41" s="546">
        <f>AVERAGE(B42:B45)</f>
        <v>1435062518.9999976</v>
      </c>
      <c r="C41" s="546">
        <f t="shared" ref="C41:W41" si="7">AVERAGE(C42:C45)</f>
        <v>285091216</v>
      </c>
      <c r="D41" s="546">
        <f t="shared" si="7"/>
        <v>75964684.999999925</v>
      </c>
      <c r="E41" s="546">
        <f t="shared" si="7"/>
        <v>21918035.000000026</v>
      </c>
      <c r="F41" s="546">
        <f t="shared" si="7"/>
        <v>8442741.0000000037</v>
      </c>
      <c r="G41" s="546">
        <f t="shared" si="7"/>
        <v>57198022</v>
      </c>
      <c r="H41" s="546">
        <f t="shared" si="7"/>
        <v>22540555</v>
      </c>
      <c r="I41" s="546">
        <f t="shared" si="7"/>
        <v>23000560</v>
      </c>
      <c r="J41" s="546">
        <f t="shared" si="7"/>
        <v>28474854.000000026</v>
      </c>
      <c r="K41" s="546">
        <f t="shared" si="7"/>
        <v>14283139.000000024</v>
      </c>
      <c r="L41" s="546">
        <f t="shared" si="7"/>
        <v>39311442</v>
      </c>
      <c r="M41" s="546">
        <f t="shared" si="7"/>
        <v>141755862</v>
      </c>
      <c r="N41" s="546">
        <f t="shared" si="7"/>
        <v>37734536</v>
      </c>
      <c r="O41" s="546">
        <f t="shared" si="7"/>
        <v>86025482.999999985</v>
      </c>
      <c r="P41" s="546">
        <f t="shared" si="7"/>
        <v>80035754.99999997</v>
      </c>
      <c r="Q41" s="546">
        <f t="shared" si="7"/>
        <v>46827469.000000022</v>
      </c>
      <c r="R41" s="546">
        <f t="shared" si="7"/>
        <v>34467632</v>
      </c>
      <c r="S41" s="546">
        <f t="shared" si="7"/>
        <v>108049967.00000007</v>
      </c>
      <c r="T41" s="546">
        <f t="shared" si="7"/>
        <v>48612700</v>
      </c>
      <c r="U41" s="546">
        <f t="shared" si="7"/>
        <v>226614379</v>
      </c>
      <c r="V41" s="546">
        <f t="shared" si="7"/>
        <v>21812144</v>
      </c>
      <c r="W41" s="546">
        <f t="shared" si="7"/>
        <v>26901343</v>
      </c>
    </row>
    <row r="42" spans="1:23" x14ac:dyDescent="0.25">
      <c r="A42" s="547" t="s">
        <v>340</v>
      </c>
      <c r="B42" s="548">
        <v>1415897818.4356301</v>
      </c>
      <c r="C42" s="548">
        <v>295751140.48650199</v>
      </c>
      <c r="D42" s="548">
        <v>71088191.879023507</v>
      </c>
      <c r="E42" s="548">
        <v>21435093.305062801</v>
      </c>
      <c r="F42" s="548">
        <v>6956251.0379817504</v>
      </c>
      <c r="G42" s="548">
        <v>54166090.995039701</v>
      </c>
      <c r="H42" s="548">
        <v>22879664.410050899</v>
      </c>
      <c r="I42" s="548">
        <v>26779743.925189301</v>
      </c>
      <c r="J42" s="548">
        <v>28337045.596871801</v>
      </c>
      <c r="K42" s="548">
        <v>14604451.949004199</v>
      </c>
      <c r="L42" s="548">
        <v>40905973.927871197</v>
      </c>
      <c r="M42" s="548">
        <v>137257047.031995</v>
      </c>
      <c r="N42" s="548">
        <v>39155939.632300697</v>
      </c>
      <c r="O42" s="548">
        <v>85069023.571305305</v>
      </c>
      <c r="P42" s="548">
        <v>80662478.499939099</v>
      </c>
      <c r="Q42" s="548">
        <v>47055704.720966898</v>
      </c>
      <c r="R42" s="548">
        <v>28735358.6085971</v>
      </c>
      <c r="S42" s="548">
        <v>95299898.996093303</v>
      </c>
      <c r="T42" s="548">
        <v>48879912.4530591</v>
      </c>
      <c r="U42" s="548">
        <v>221471056.31327099</v>
      </c>
      <c r="V42" s="548">
        <v>20959169.1244587</v>
      </c>
      <c r="W42" s="548">
        <v>28448581.971050799</v>
      </c>
    </row>
    <row r="43" spans="1:23" x14ac:dyDescent="0.25">
      <c r="A43" s="547" t="s">
        <v>341</v>
      </c>
      <c r="B43" s="548">
        <v>1424250227.5267501</v>
      </c>
      <c r="C43" s="548">
        <v>280341412.56806201</v>
      </c>
      <c r="D43" s="548">
        <v>79611142.928284094</v>
      </c>
      <c r="E43" s="548">
        <v>21877657.067621998</v>
      </c>
      <c r="F43" s="548">
        <v>7533518.2517283596</v>
      </c>
      <c r="G43" s="548">
        <v>58350144.794437699</v>
      </c>
      <c r="H43" s="548">
        <v>23022702.947479099</v>
      </c>
      <c r="I43" s="548">
        <v>20554074.2136021</v>
      </c>
      <c r="J43" s="548">
        <v>28475815.424038</v>
      </c>
      <c r="K43" s="548">
        <v>13921991.8641246</v>
      </c>
      <c r="L43" s="548">
        <v>39492099.542010903</v>
      </c>
      <c r="M43" s="548">
        <v>142731702.56344199</v>
      </c>
      <c r="N43" s="548">
        <v>37545387.514324501</v>
      </c>
      <c r="O43" s="548">
        <v>86932360.938657299</v>
      </c>
      <c r="P43" s="548">
        <v>81370170.727453604</v>
      </c>
      <c r="Q43" s="548">
        <v>44773189.603653498</v>
      </c>
      <c r="R43" s="548">
        <v>32874090.251062799</v>
      </c>
      <c r="S43" s="548">
        <v>101666253.774446</v>
      </c>
      <c r="T43" s="548">
        <v>47779712.937287502</v>
      </c>
      <c r="U43" s="548">
        <v>227427022.59825701</v>
      </c>
      <c r="V43" s="548">
        <v>20965390.1193115</v>
      </c>
      <c r="W43" s="548">
        <v>27004386.897466499</v>
      </c>
    </row>
    <row r="44" spans="1:23" x14ac:dyDescent="0.25">
      <c r="A44" s="547" t="s">
        <v>342</v>
      </c>
      <c r="B44" s="548">
        <v>1464474011.6923001</v>
      </c>
      <c r="C44" s="548">
        <v>273806352.73865902</v>
      </c>
      <c r="D44" s="548">
        <v>79154930.915902197</v>
      </c>
      <c r="E44" s="548">
        <v>23156388.875577901</v>
      </c>
      <c r="F44" s="548">
        <v>9042143.9778056107</v>
      </c>
      <c r="G44" s="548">
        <v>58831127.867674999</v>
      </c>
      <c r="H44" s="548">
        <v>22949781.9196181</v>
      </c>
      <c r="I44" s="548">
        <v>20838377.044051301</v>
      </c>
      <c r="J44" s="548">
        <v>28846048.120067999</v>
      </c>
      <c r="K44" s="548">
        <v>14438646.5254643</v>
      </c>
      <c r="L44" s="548">
        <v>38460157.2583628</v>
      </c>
      <c r="M44" s="548">
        <v>146719955.58242899</v>
      </c>
      <c r="N44" s="548">
        <v>38448348.908391602</v>
      </c>
      <c r="O44" s="548">
        <v>88460935.782270402</v>
      </c>
      <c r="P44" s="548">
        <v>81182873.913153201</v>
      </c>
      <c r="Q44" s="548">
        <v>48832990.507995397</v>
      </c>
      <c r="R44" s="548">
        <v>38188567.048864603</v>
      </c>
      <c r="S44" s="548">
        <v>123853798.308915</v>
      </c>
      <c r="T44" s="548">
        <v>49942052.758666597</v>
      </c>
      <c r="U44" s="548">
        <v>232113170.426864</v>
      </c>
      <c r="V44" s="548">
        <v>21525877.419861902</v>
      </c>
      <c r="W44" s="548">
        <v>25681485.7917041</v>
      </c>
    </row>
    <row r="45" spans="1:23" x14ac:dyDescent="0.25">
      <c r="A45" s="547" t="s">
        <v>343</v>
      </c>
      <c r="B45" s="548">
        <v>1435628018.34531</v>
      </c>
      <c r="C45" s="548">
        <v>290465958.20677698</v>
      </c>
      <c r="D45" s="548">
        <v>74004474.276789904</v>
      </c>
      <c r="E45" s="548">
        <v>21203000.751737401</v>
      </c>
      <c r="F45" s="548">
        <v>10239050.7324843</v>
      </c>
      <c r="G45" s="548">
        <v>57444724.342847601</v>
      </c>
      <c r="H45" s="548">
        <v>21310070.722851899</v>
      </c>
      <c r="I45" s="548">
        <v>23830044.817157298</v>
      </c>
      <c r="J45" s="548">
        <v>28240506.859022301</v>
      </c>
      <c r="K45" s="548">
        <v>14167465.661406999</v>
      </c>
      <c r="L45" s="548">
        <v>38387537.271755099</v>
      </c>
      <c r="M45" s="548">
        <v>140314742.82213399</v>
      </c>
      <c r="N45" s="548">
        <v>35788467.944983199</v>
      </c>
      <c r="O45" s="548">
        <v>83639611.707766905</v>
      </c>
      <c r="P45" s="548">
        <v>76927496.859454006</v>
      </c>
      <c r="Q45" s="548">
        <v>46647991.167384297</v>
      </c>
      <c r="R45" s="548">
        <v>38072512.091475502</v>
      </c>
      <c r="S45" s="548">
        <v>111379916.920546</v>
      </c>
      <c r="T45" s="548">
        <v>47849121.850986801</v>
      </c>
      <c r="U45" s="548">
        <v>225446266.66160801</v>
      </c>
      <c r="V45" s="548">
        <v>23798139.336367901</v>
      </c>
      <c r="W45" s="548">
        <v>26470917.339778598</v>
      </c>
    </row>
    <row r="46" spans="1:23" x14ac:dyDescent="0.25">
      <c r="A46" s="547">
        <v>2001</v>
      </c>
      <c r="B46" s="546">
        <f>AVERAGE(B47:B50)</f>
        <v>1379558974</v>
      </c>
      <c r="C46" s="546">
        <f t="shared" ref="C46:W46" si="8">AVERAGE(C47:C50)</f>
        <v>290758370.99999976</v>
      </c>
      <c r="D46" s="546">
        <f t="shared" si="8"/>
        <v>74979246.99999994</v>
      </c>
      <c r="E46" s="546">
        <f t="shared" si="8"/>
        <v>18499993</v>
      </c>
      <c r="F46" s="546">
        <f t="shared" si="8"/>
        <v>7384032.9999999981</v>
      </c>
      <c r="G46" s="546">
        <f t="shared" si="8"/>
        <v>53099140.000000022</v>
      </c>
      <c r="H46" s="546">
        <f t="shared" si="8"/>
        <v>20272086</v>
      </c>
      <c r="I46" s="546">
        <f t="shared" si="8"/>
        <v>20703866</v>
      </c>
      <c r="J46" s="546">
        <f t="shared" si="8"/>
        <v>28162371.999999978</v>
      </c>
      <c r="K46" s="546">
        <f t="shared" si="8"/>
        <v>13380468.000000026</v>
      </c>
      <c r="L46" s="546">
        <f t="shared" si="8"/>
        <v>38936676.99999997</v>
      </c>
      <c r="M46" s="546">
        <f t="shared" si="8"/>
        <v>135770469.99999976</v>
      </c>
      <c r="N46" s="546">
        <f t="shared" si="8"/>
        <v>36739816.99999997</v>
      </c>
      <c r="O46" s="546">
        <f t="shared" si="8"/>
        <v>83243905.99999997</v>
      </c>
      <c r="P46" s="546">
        <f t="shared" si="8"/>
        <v>74169498</v>
      </c>
      <c r="Q46" s="546">
        <f t="shared" si="8"/>
        <v>42969621.99999997</v>
      </c>
      <c r="R46" s="546">
        <f t="shared" si="8"/>
        <v>32954014.999999978</v>
      </c>
      <c r="S46" s="546">
        <f t="shared" si="8"/>
        <v>97563137.999999955</v>
      </c>
      <c r="T46" s="546">
        <f t="shared" si="8"/>
        <v>44647885</v>
      </c>
      <c r="U46" s="546">
        <f t="shared" si="8"/>
        <v>217395978.99999976</v>
      </c>
      <c r="V46" s="546">
        <f t="shared" si="8"/>
        <v>21331760</v>
      </c>
      <c r="W46" s="546">
        <f t="shared" si="8"/>
        <v>26596631.000000004</v>
      </c>
    </row>
    <row r="47" spans="1:23" x14ac:dyDescent="0.25">
      <c r="A47" s="547" t="s">
        <v>344</v>
      </c>
      <c r="B47" s="548">
        <v>1389067331.3903899</v>
      </c>
      <c r="C47" s="548">
        <v>296217540.69138598</v>
      </c>
      <c r="D47" s="548">
        <v>68495749.117497206</v>
      </c>
      <c r="E47" s="548">
        <v>18743648.4380848</v>
      </c>
      <c r="F47" s="548">
        <v>6793608.6251127403</v>
      </c>
      <c r="G47" s="548">
        <v>53358779.5446826</v>
      </c>
      <c r="H47" s="548">
        <v>20865325.6973086</v>
      </c>
      <c r="I47" s="548">
        <v>25265620.115106501</v>
      </c>
      <c r="J47" s="548">
        <v>27814218.499906499</v>
      </c>
      <c r="K47" s="548">
        <v>13866203.707037101</v>
      </c>
      <c r="L47" s="548">
        <v>40206968.7583104</v>
      </c>
      <c r="M47" s="548">
        <v>133604938.854718</v>
      </c>
      <c r="N47" s="548">
        <v>37842427.171293899</v>
      </c>
      <c r="O47" s="548">
        <v>82311857.566717505</v>
      </c>
      <c r="P47" s="548">
        <v>74371998.278860494</v>
      </c>
      <c r="Q47" s="548">
        <v>43657344.898274399</v>
      </c>
      <c r="R47" s="548">
        <v>29983919.776895199</v>
      </c>
      <c r="S47" s="548">
        <v>104719859.496914</v>
      </c>
      <c r="T47" s="548">
        <v>46368099.646874398</v>
      </c>
      <c r="U47" s="548">
        <v>218559877.92352</v>
      </c>
      <c r="V47" s="548">
        <v>21244696.9816553</v>
      </c>
      <c r="W47" s="548">
        <v>24774647.600235999</v>
      </c>
    </row>
    <row r="48" spans="1:23" x14ac:dyDescent="0.25">
      <c r="A48" s="547" t="s">
        <v>345</v>
      </c>
      <c r="B48" s="548">
        <v>1378712515.2141299</v>
      </c>
      <c r="C48" s="548">
        <v>288834853.00411898</v>
      </c>
      <c r="D48" s="548">
        <v>80196777.978761807</v>
      </c>
      <c r="E48" s="548">
        <v>18245419.428450499</v>
      </c>
      <c r="F48" s="548">
        <v>6493463.72818592</v>
      </c>
      <c r="G48" s="548">
        <v>55721516.761413299</v>
      </c>
      <c r="H48" s="548">
        <v>19932338.790881801</v>
      </c>
      <c r="I48" s="548">
        <v>18491140.2555696</v>
      </c>
      <c r="J48" s="548">
        <v>28360740.8456118</v>
      </c>
      <c r="K48" s="548">
        <v>12429488.085094901</v>
      </c>
      <c r="L48" s="548">
        <v>40046297.845811598</v>
      </c>
      <c r="M48" s="548">
        <v>135370430.827869</v>
      </c>
      <c r="N48" s="548">
        <v>36335103.651943497</v>
      </c>
      <c r="O48" s="548">
        <v>83279683.058586895</v>
      </c>
      <c r="P48" s="548">
        <v>74871081.719926104</v>
      </c>
      <c r="Q48" s="548">
        <v>41290928.868366301</v>
      </c>
      <c r="R48" s="548">
        <v>32628199.930413298</v>
      </c>
      <c r="S48" s="548">
        <v>96875389.816611901</v>
      </c>
      <c r="T48" s="548">
        <v>41680523.9386236</v>
      </c>
      <c r="U48" s="548">
        <v>219530277.970323</v>
      </c>
      <c r="V48" s="548">
        <v>20525286.426516298</v>
      </c>
      <c r="W48" s="548">
        <v>27573572.281051502</v>
      </c>
    </row>
    <row r="49" spans="1:23" x14ac:dyDescent="0.25">
      <c r="A49" s="547" t="s">
        <v>346</v>
      </c>
      <c r="B49" s="548">
        <v>1379748124.8621399</v>
      </c>
      <c r="C49" s="548">
        <v>280288541.99339402</v>
      </c>
      <c r="D49" s="548">
        <v>76388628.763908997</v>
      </c>
      <c r="E49" s="548">
        <v>19380742.200619999</v>
      </c>
      <c r="F49" s="548">
        <v>7472954.6016917098</v>
      </c>
      <c r="G49" s="548">
        <v>52171647.796230502</v>
      </c>
      <c r="H49" s="548">
        <v>20280193.590257298</v>
      </c>
      <c r="I49" s="548">
        <v>18670845.541930299</v>
      </c>
      <c r="J49" s="548">
        <v>28047854.079863802</v>
      </c>
      <c r="K49" s="548">
        <v>13601701.4103909</v>
      </c>
      <c r="L49" s="548">
        <v>37719559.964642599</v>
      </c>
      <c r="M49" s="548">
        <v>138066338.08001399</v>
      </c>
      <c r="N49" s="548">
        <v>36628389.766951703</v>
      </c>
      <c r="O49" s="548">
        <v>84522647.858402699</v>
      </c>
      <c r="P49" s="548">
        <v>75739432.178485006</v>
      </c>
      <c r="Q49" s="548">
        <v>44793796.770595796</v>
      </c>
      <c r="R49" s="548">
        <v>35617335.282076299</v>
      </c>
      <c r="S49" s="548">
        <v>100305753.09036499</v>
      </c>
      <c r="T49" s="548">
        <v>46255713.3882294</v>
      </c>
      <c r="U49" s="548">
        <v>215614918.94104901</v>
      </c>
      <c r="V49" s="548">
        <v>21026163.6867847</v>
      </c>
      <c r="W49" s="548">
        <v>27154965.876253702</v>
      </c>
    </row>
    <row r="50" spans="1:23" x14ac:dyDescent="0.25">
      <c r="A50" s="547" t="s">
        <v>252</v>
      </c>
      <c r="B50" s="548">
        <v>1370707924.53334</v>
      </c>
      <c r="C50" s="548">
        <v>297692548.31110001</v>
      </c>
      <c r="D50" s="548">
        <v>74835832.139831796</v>
      </c>
      <c r="E50" s="548">
        <v>17630161.932844698</v>
      </c>
      <c r="F50" s="548">
        <v>8776105.0450096205</v>
      </c>
      <c r="G50" s="548">
        <v>51144615.897673696</v>
      </c>
      <c r="H50" s="548">
        <v>20010485.9215523</v>
      </c>
      <c r="I50" s="548">
        <v>20387858.0873936</v>
      </c>
      <c r="J50" s="548">
        <v>28426674.574617799</v>
      </c>
      <c r="K50" s="548">
        <v>13624478.797477201</v>
      </c>
      <c r="L50" s="548">
        <v>37773881.431235299</v>
      </c>
      <c r="M50" s="548">
        <v>136040172.237398</v>
      </c>
      <c r="N50" s="548">
        <v>36153347.409810796</v>
      </c>
      <c r="O50" s="548">
        <v>82861435.516292796</v>
      </c>
      <c r="P50" s="548">
        <v>71695479.822728395</v>
      </c>
      <c r="Q50" s="548">
        <v>42136417.462763399</v>
      </c>
      <c r="R50" s="548">
        <v>33586605.010615103</v>
      </c>
      <c r="S50" s="548">
        <v>88351549.596108899</v>
      </c>
      <c r="T50" s="548">
        <v>44287203.026272602</v>
      </c>
      <c r="U50" s="548">
        <v>215878841.16510701</v>
      </c>
      <c r="V50" s="548">
        <v>22530892.905043699</v>
      </c>
      <c r="W50" s="548">
        <v>26883338.242458802</v>
      </c>
    </row>
    <row r="51" spans="1:23" x14ac:dyDescent="0.25">
      <c r="A51" s="547">
        <v>2002</v>
      </c>
      <c r="B51" s="546">
        <f>AVERAGE(B52:B55)</f>
        <v>1364693365.9999976</v>
      </c>
      <c r="C51" s="546">
        <f t="shared" ref="C51:W51" si="9">AVERAGE(C52:C55)</f>
        <v>296638595</v>
      </c>
      <c r="D51" s="546">
        <f t="shared" si="9"/>
        <v>76009952.99999994</v>
      </c>
      <c r="E51" s="546">
        <f t="shared" si="9"/>
        <v>17873788.999999974</v>
      </c>
      <c r="F51" s="546">
        <f t="shared" si="9"/>
        <v>7379501.0000000019</v>
      </c>
      <c r="G51" s="546">
        <f t="shared" si="9"/>
        <v>47804183.000000022</v>
      </c>
      <c r="H51" s="546">
        <f t="shared" si="9"/>
        <v>19931449.000000022</v>
      </c>
      <c r="I51" s="546">
        <f t="shared" si="9"/>
        <v>17596698</v>
      </c>
      <c r="J51" s="546">
        <f t="shared" si="9"/>
        <v>28482711</v>
      </c>
      <c r="K51" s="546">
        <f t="shared" si="9"/>
        <v>12662086.999999998</v>
      </c>
      <c r="L51" s="546">
        <f t="shared" si="9"/>
        <v>39609133</v>
      </c>
      <c r="M51" s="546">
        <f t="shared" si="9"/>
        <v>135707319</v>
      </c>
      <c r="N51" s="546">
        <f t="shared" si="9"/>
        <v>37633253</v>
      </c>
      <c r="O51" s="546">
        <f t="shared" si="9"/>
        <v>86511207</v>
      </c>
      <c r="P51" s="546">
        <f t="shared" si="9"/>
        <v>75935404</v>
      </c>
      <c r="Q51" s="546">
        <f t="shared" si="9"/>
        <v>42177112</v>
      </c>
      <c r="R51" s="546">
        <f t="shared" si="9"/>
        <v>32478642</v>
      </c>
      <c r="S51" s="546">
        <f t="shared" si="9"/>
        <v>84839100</v>
      </c>
      <c r="T51" s="546">
        <f t="shared" si="9"/>
        <v>42424228</v>
      </c>
      <c r="U51" s="546">
        <f t="shared" si="9"/>
        <v>215201212</v>
      </c>
      <c r="V51" s="546">
        <f t="shared" si="9"/>
        <v>21144662.000000026</v>
      </c>
      <c r="W51" s="546">
        <f t="shared" si="9"/>
        <v>26653128.000000004</v>
      </c>
    </row>
    <row r="52" spans="1:23" x14ac:dyDescent="0.25">
      <c r="A52" s="547" t="s">
        <v>261</v>
      </c>
      <c r="B52" s="548">
        <v>1318569819.6772599</v>
      </c>
      <c r="C52" s="548">
        <v>299837307.58822298</v>
      </c>
      <c r="D52" s="548">
        <v>69868809.843579099</v>
      </c>
      <c r="E52" s="548">
        <v>16571481.8597744</v>
      </c>
      <c r="F52" s="548">
        <v>6575289.2352807997</v>
      </c>
      <c r="G52" s="548">
        <v>44539099.471981697</v>
      </c>
      <c r="H52" s="548">
        <v>18599402.554663401</v>
      </c>
      <c r="I52" s="548">
        <v>18836355.2742653</v>
      </c>
      <c r="J52" s="548">
        <v>27162146.570672601</v>
      </c>
      <c r="K52" s="548">
        <v>11124470.328457899</v>
      </c>
      <c r="L52" s="548">
        <v>39145931.856479302</v>
      </c>
      <c r="M52" s="548">
        <v>130309885.936258</v>
      </c>
      <c r="N52" s="548">
        <v>38142934.013477497</v>
      </c>
      <c r="O52" s="548">
        <v>81438830.879452199</v>
      </c>
      <c r="P52" s="548">
        <v>70006126.432710901</v>
      </c>
      <c r="Q52" s="548">
        <v>40152538.790890001</v>
      </c>
      <c r="R52" s="548">
        <v>28620071.7131183</v>
      </c>
      <c r="S52" s="548">
        <v>83451588.508134499</v>
      </c>
      <c r="T52" s="548">
        <v>42829662.461947903</v>
      </c>
      <c r="U52" s="548">
        <v>207830645.649167</v>
      </c>
      <c r="V52" s="548">
        <v>19166279.5694401</v>
      </c>
      <c r="W52" s="548">
        <v>24360961.139290601</v>
      </c>
    </row>
    <row r="53" spans="1:23" x14ac:dyDescent="0.25">
      <c r="A53" s="547" t="s">
        <v>262</v>
      </c>
      <c r="B53" s="548">
        <v>1391989171.0331099</v>
      </c>
      <c r="C53" s="548">
        <v>295848595.38427001</v>
      </c>
      <c r="D53" s="548">
        <v>80524413.585409805</v>
      </c>
      <c r="E53" s="548">
        <v>18777666.2766519</v>
      </c>
      <c r="F53" s="548">
        <v>7196677.7140234997</v>
      </c>
      <c r="G53" s="548">
        <v>49502072.418445803</v>
      </c>
      <c r="H53" s="548">
        <v>19899855.703393899</v>
      </c>
      <c r="I53" s="548">
        <v>17468829.019120399</v>
      </c>
      <c r="J53" s="548">
        <v>29355160.406882498</v>
      </c>
      <c r="K53" s="548">
        <v>12718562.322019899</v>
      </c>
      <c r="L53" s="548">
        <v>39940415.292978898</v>
      </c>
      <c r="M53" s="548">
        <v>138914592.31157401</v>
      </c>
      <c r="N53" s="548">
        <v>39645791.538913198</v>
      </c>
      <c r="O53" s="548">
        <v>88122608.273092598</v>
      </c>
      <c r="P53" s="548">
        <v>76710918.542471901</v>
      </c>
      <c r="Q53" s="548">
        <v>42397696.4580281</v>
      </c>
      <c r="R53" s="548">
        <v>33222100.097201299</v>
      </c>
      <c r="S53" s="548">
        <v>82851512.445629403</v>
      </c>
      <c r="T53" s="548">
        <v>41239955.641437203</v>
      </c>
      <c r="U53" s="548">
        <v>227779221.733044</v>
      </c>
      <c r="V53" s="548">
        <v>21397035.727646999</v>
      </c>
      <c r="W53" s="548">
        <v>28475490.140878599</v>
      </c>
    </row>
    <row r="54" spans="1:23" x14ac:dyDescent="0.25">
      <c r="A54" s="547" t="s">
        <v>263</v>
      </c>
      <c r="B54" s="548">
        <v>1379104370.9839201</v>
      </c>
      <c r="C54" s="548">
        <v>286925865.02128798</v>
      </c>
      <c r="D54" s="548">
        <v>78692001.648541093</v>
      </c>
      <c r="E54" s="548">
        <v>18832373.059926499</v>
      </c>
      <c r="F54" s="548">
        <v>7198475.7958736103</v>
      </c>
      <c r="G54" s="548">
        <v>48635861.548784003</v>
      </c>
      <c r="H54" s="548">
        <v>20527113.0928123</v>
      </c>
      <c r="I54" s="548">
        <v>16718683.004393499</v>
      </c>
      <c r="J54" s="548">
        <v>28939527.329859301</v>
      </c>
      <c r="K54" s="548">
        <v>12545801.1543265</v>
      </c>
      <c r="L54" s="548">
        <v>40227648.0535101</v>
      </c>
      <c r="M54" s="548">
        <v>136969561.58589399</v>
      </c>
      <c r="N54" s="548">
        <v>38124586.867976598</v>
      </c>
      <c r="O54" s="548">
        <v>88632887.334286004</v>
      </c>
      <c r="P54" s="548">
        <v>79646989.250621796</v>
      </c>
      <c r="Q54" s="548">
        <v>43729104.935758002</v>
      </c>
      <c r="R54" s="548">
        <v>34838975.204488099</v>
      </c>
      <c r="S54" s="548">
        <v>85635851.206205502</v>
      </c>
      <c r="T54" s="548">
        <v>44362997.112271003</v>
      </c>
      <c r="U54" s="548">
        <v>219583726.601493</v>
      </c>
      <c r="V54" s="548">
        <v>21111014.585689299</v>
      </c>
      <c r="W54" s="548">
        <v>27225326.589921601</v>
      </c>
    </row>
    <row r="55" spans="1:23" x14ac:dyDescent="0.25">
      <c r="A55" s="547" t="s">
        <v>264</v>
      </c>
      <c r="B55" s="548">
        <v>1369110102.3057001</v>
      </c>
      <c r="C55" s="548">
        <v>303942612.00621903</v>
      </c>
      <c r="D55" s="548">
        <v>74954586.922469795</v>
      </c>
      <c r="E55" s="548">
        <v>17313634.803647101</v>
      </c>
      <c r="F55" s="548">
        <v>8547561.2548220996</v>
      </c>
      <c r="G55" s="548">
        <v>48539698.560788602</v>
      </c>
      <c r="H55" s="548">
        <v>20699424.649130501</v>
      </c>
      <c r="I55" s="548">
        <v>17362924.702220801</v>
      </c>
      <c r="J55" s="548">
        <v>28474009.692585599</v>
      </c>
      <c r="K55" s="548">
        <v>14259514.195195699</v>
      </c>
      <c r="L55" s="548">
        <v>39122536.797031701</v>
      </c>
      <c r="M55" s="548">
        <v>136635236.16627401</v>
      </c>
      <c r="N55" s="548">
        <v>34619699.579632699</v>
      </c>
      <c r="O55" s="548">
        <v>87850501.513169199</v>
      </c>
      <c r="P55" s="548">
        <v>77377581.774195403</v>
      </c>
      <c r="Q55" s="548">
        <v>42429107.815323897</v>
      </c>
      <c r="R55" s="548">
        <v>33233420.985192299</v>
      </c>
      <c r="S55" s="548">
        <v>87417447.840030596</v>
      </c>
      <c r="T55" s="548">
        <v>41264296.784343898</v>
      </c>
      <c r="U55" s="548">
        <v>205611254.016296</v>
      </c>
      <c r="V55" s="548">
        <v>22904318.117223699</v>
      </c>
      <c r="W55" s="548">
        <v>26550734.129909199</v>
      </c>
    </row>
    <row r="56" spans="1:23" x14ac:dyDescent="0.25">
      <c r="A56" s="547">
        <v>2003</v>
      </c>
      <c r="B56" s="546">
        <f>AVERAGE(B57:B60)</f>
        <v>1345383266</v>
      </c>
      <c r="C56" s="546">
        <f t="shared" ref="C56:W56" si="10">AVERAGE(C57:C60)</f>
        <v>301409297</v>
      </c>
      <c r="D56" s="546">
        <f t="shared" si="10"/>
        <v>76092858.99999994</v>
      </c>
      <c r="E56" s="546">
        <f t="shared" si="10"/>
        <v>16495646.999999974</v>
      </c>
      <c r="F56" s="546">
        <f t="shared" si="10"/>
        <v>6211940</v>
      </c>
      <c r="G56" s="546">
        <f t="shared" si="10"/>
        <v>44534002</v>
      </c>
      <c r="H56" s="546">
        <f t="shared" si="10"/>
        <v>19278011</v>
      </c>
      <c r="I56" s="546">
        <f t="shared" si="10"/>
        <v>17348208</v>
      </c>
      <c r="J56" s="546">
        <f t="shared" si="10"/>
        <v>28779906.000000026</v>
      </c>
      <c r="K56" s="546">
        <f t="shared" si="10"/>
        <v>12295286.000000026</v>
      </c>
      <c r="L56" s="546">
        <f t="shared" si="10"/>
        <v>41184069</v>
      </c>
      <c r="M56" s="546">
        <f t="shared" si="10"/>
        <v>135241760</v>
      </c>
      <c r="N56" s="546">
        <f t="shared" si="10"/>
        <v>37556991</v>
      </c>
      <c r="O56" s="546">
        <f t="shared" si="10"/>
        <v>86849241.00000003</v>
      </c>
      <c r="P56" s="546">
        <f t="shared" si="10"/>
        <v>78846938.99999997</v>
      </c>
      <c r="Q56" s="546">
        <f t="shared" si="10"/>
        <v>40937613.999999978</v>
      </c>
      <c r="R56" s="546">
        <f t="shared" si="10"/>
        <v>30486086</v>
      </c>
      <c r="S56" s="546">
        <f t="shared" si="10"/>
        <v>75740739.00000003</v>
      </c>
      <c r="T56" s="546">
        <f t="shared" si="10"/>
        <v>41972499</v>
      </c>
      <c r="U56" s="546">
        <f t="shared" si="10"/>
        <v>206455058</v>
      </c>
      <c r="V56" s="546">
        <f t="shared" si="10"/>
        <v>21145914</v>
      </c>
      <c r="W56" s="546">
        <f t="shared" si="10"/>
        <v>26521200</v>
      </c>
    </row>
    <row r="57" spans="1:23" x14ac:dyDescent="0.25">
      <c r="A57" s="547" t="s">
        <v>172</v>
      </c>
      <c r="B57" s="548">
        <v>1333472311.75419</v>
      </c>
      <c r="C57" s="548">
        <v>306139414.71413702</v>
      </c>
      <c r="D57" s="548">
        <v>69497479.948645607</v>
      </c>
      <c r="E57" s="548">
        <v>16704338.7993354</v>
      </c>
      <c r="F57" s="548">
        <v>5732945.8370544296</v>
      </c>
      <c r="G57" s="548">
        <v>43627569.940737098</v>
      </c>
      <c r="H57" s="548">
        <v>18999561.365771599</v>
      </c>
      <c r="I57" s="548">
        <v>18380125.4534465</v>
      </c>
      <c r="J57" s="548">
        <v>28398442.026759699</v>
      </c>
      <c r="K57" s="548">
        <v>11441831.1936434</v>
      </c>
      <c r="L57" s="548">
        <v>41614228.905507699</v>
      </c>
      <c r="M57" s="548">
        <v>135325457.47063699</v>
      </c>
      <c r="N57" s="548">
        <v>37275972.064123899</v>
      </c>
      <c r="O57" s="548">
        <v>86450324.549709603</v>
      </c>
      <c r="P57" s="548">
        <v>77725700.835303202</v>
      </c>
      <c r="Q57" s="548">
        <v>40917556.322926097</v>
      </c>
      <c r="R57" s="548">
        <v>29312313.582983699</v>
      </c>
      <c r="S57" s="548">
        <v>72953307.396926299</v>
      </c>
      <c r="T57" s="548">
        <v>42071373.857773103</v>
      </c>
      <c r="U57" s="548">
        <v>205989596.08243799</v>
      </c>
      <c r="V57" s="548">
        <v>19723626.7662923</v>
      </c>
      <c r="W57" s="548">
        <v>25191144.640039802</v>
      </c>
    </row>
    <row r="58" spans="1:23" x14ac:dyDescent="0.25">
      <c r="A58" s="547" t="s">
        <v>173</v>
      </c>
      <c r="B58" s="548">
        <v>1345916200.96015</v>
      </c>
      <c r="C58" s="548">
        <v>298224242.50645798</v>
      </c>
      <c r="D58" s="548">
        <v>78108042.533713698</v>
      </c>
      <c r="E58" s="548">
        <v>16113771.7381738</v>
      </c>
      <c r="F58" s="548">
        <v>6081979.7518141801</v>
      </c>
      <c r="G58" s="548">
        <v>44682564.766745202</v>
      </c>
      <c r="H58" s="548">
        <v>18844060.999638099</v>
      </c>
      <c r="I58" s="548">
        <v>16663283.899170101</v>
      </c>
      <c r="J58" s="548">
        <v>28773256.910754699</v>
      </c>
      <c r="K58" s="548">
        <v>12382016.435636099</v>
      </c>
      <c r="L58" s="548">
        <v>40786200.125368103</v>
      </c>
      <c r="M58" s="548">
        <v>134760095.412525</v>
      </c>
      <c r="N58" s="548">
        <v>38129999.4935598</v>
      </c>
      <c r="O58" s="548">
        <v>87853126.600126296</v>
      </c>
      <c r="P58" s="548">
        <v>78688363.101480901</v>
      </c>
      <c r="Q58" s="548">
        <v>39652862.8884748</v>
      </c>
      <c r="R58" s="548">
        <v>31448188.288497198</v>
      </c>
      <c r="S58" s="548">
        <v>75553503.4506028</v>
      </c>
      <c r="T58" s="548">
        <v>40927434.037280299</v>
      </c>
      <c r="U58" s="548">
        <v>211974055.05172101</v>
      </c>
      <c r="V58" s="548">
        <v>20279142.867663801</v>
      </c>
      <c r="W58" s="548">
        <v>25990010.1007507</v>
      </c>
    </row>
    <row r="59" spans="1:23" x14ac:dyDescent="0.25">
      <c r="A59" s="547" t="s">
        <v>174</v>
      </c>
      <c r="B59" s="548">
        <v>1338690071.71503</v>
      </c>
      <c r="C59" s="548">
        <v>291947933.182917</v>
      </c>
      <c r="D59" s="548">
        <v>79161029.761437297</v>
      </c>
      <c r="E59" s="548">
        <v>16785083.1063237</v>
      </c>
      <c r="F59" s="548">
        <v>6325274.4247989301</v>
      </c>
      <c r="G59" s="548">
        <v>44618253.849018797</v>
      </c>
      <c r="H59" s="548">
        <v>19520104.538994499</v>
      </c>
      <c r="I59" s="548">
        <v>16249441.7422987</v>
      </c>
      <c r="J59" s="548">
        <v>28393579.444106501</v>
      </c>
      <c r="K59" s="548">
        <v>12284806.165914601</v>
      </c>
      <c r="L59" s="548">
        <v>41342501.319165103</v>
      </c>
      <c r="M59" s="548">
        <v>135961753.99781701</v>
      </c>
      <c r="N59" s="548">
        <v>37327547.078408703</v>
      </c>
      <c r="O59" s="548">
        <v>86762491.020800203</v>
      </c>
      <c r="P59" s="548">
        <v>77850409.899313599</v>
      </c>
      <c r="Q59" s="548">
        <v>41828491.393166803</v>
      </c>
      <c r="R59" s="548">
        <v>31127951.633360699</v>
      </c>
      <c r="S59" s="548">
        <v>77607499.320258796</v>
      </c>
      <c r="T59" s="548">
        <v>42344249.467632197</v>
      </c>
      <c r="U59" s="548">
        <v>204182684.15416899</v>
      </c>
      <c r="V59" s="548">
        <v>20465222.6668474</v>
      </c>
      <c r="W59" s="548">
        <v>26603763.5482754</v>
      </c>
    </row>
    <row r="60" spans="1:23" x14ac:dyDescent="0.25">
      <c r="A60" s="547" t="s">
        <v>175</v>
      </c>
      <c r="B60" s="548">
        <v>1363454479.5706301</v>
      </c>
      <c r="C60" s="548">
        <v>309325597.596488</v>
      </c>
      <c r="D60" s="548">
        <v>77604883.756203204</v>
      </c>
      <c r="E60" s="548">
        <v>16379394.356167</v>
      </c>
      <c r="F60" s="548">
        <v>6707559.9863324603</v>
      </c>
      <c r="G60" s="548">
        <v>45207619.443498902</v>
      </c>
      <c r="H60" s="548">
        <v>19748317.095595799</v>
      </c>
      <c r="I60" s="548">
        <v>18099980.905084699</v>
      </c>
      <c r="J60" s="548">
        <v>29554345.618379202</v>
      </c>
      <c r="K60" s="548">
        <v>13072490.204806</v>
      </c>
      <c r="L60" s="548">
        <v>40993345.649959102</v>
      </c>
      <c r="M60" s="548">
        <v>134919733.119021</v>
      </c>
      <c r="N60" s="548">
        <v>37494445.363907598</v>
      </c>
      <c r="O60" s="548">
        <v>86331021.829364002</v>
      </c>
      <c r="P60" s="548">
        <v>81123282.163902193</v>
      </c>
      <c r="Q60" s="548">
        <v>41351545.395432197</v>
      </c>
      <c r="R60" s="548">
        <v>30055890.4951584</v>
      </c>
      <c r="S60" s="548">
        <v>76848645.832212195</v>
      </c>
      <c r="T60" s="548">
        <v>42546938.637314402</v>
      </c>
      <c r="U60" s="548">
        <v>203673896.71167201</v>
      </c>
      <c r="V60" s="548">
        <v>24115663.699196499</v>
      </c>
      <c r="W60" s="548">
        <v>28299881.710934099</v>
      </c>
    </row>
    <row r="61" spans="1:23" x14ac:dyDescent="0.25">
      <c r="A61" s="547">
        <v>2004</v>
      </c>
      <c r="B61" s="546">
        <f>AVERAGE(B62:B65)</f>
        <v>1398307418</v>
      </c>
      <c r="C61" s="546">
        <f t="shared" ref="C61:W61" si="11">AVERAGE(C62:C65)</f>
        <v>311406388</v>
      </c>
      <c r="D61" s="546">
        <f t="shared" si="11"/>
        <v>81626285.99999994</v>
      </c>
      <c r="E61" s="546">
        <f t="shared" si="11"/>
        <v>17103956</v>
      </c>
      <c r="F61" s="546">
        <f t="shared" si="11"/>
        <v>6617584</v>
      </c>
      <c r="G61" s="546">
        <f t="shared" si="11"/>
        <v>44543182</v>
      </c>
      <c r="H61" s="546">
        <f t="shared" si="11"/>
        <v>19461950.999999978</v>
      </c>
      <c r="I61" s="546">
        <f t="shared" si="11"/>
        <v>17312704</v>
      </c>
      <c r="J61" s="546">
        <f t="shared" si="11"/>
        <v>30172952</v>
      </c>
      <c r="K61" s="546">
        <f t="shared" si="11"/>
        <v>11899915</v>
      </c>
      <c r="L61" s="546">
        <f t="shared" si="11"/>
        <v>45831146</v>
      </c>
      <c r="M61" s="546">
        <f t="shared" si="11"/>
        <v>139689600.00000024</v>
      </c>
      <c r="N61" s="546">
        <f t="shared" si="11"/>
        <v>38697634</v>
      </c>
      <c r="O61" s="546">
        <f t="shared" si="11"/>
        <v>91036823.999999985</v>
      </c>
      <c r="P61" s="546">
        <f t="shared" si="11"/>
        <v>81861297</v>
      </c>
      <c r="Q61" s="546">
        <f t="shared" si="11"/>
        <v>45333034</v>
      </c>
      <c r="R61" s="546">
        <f t="shared" si="11"/>
        <v>32826151</v>
      </c>
      <c r="S61" s="546">
        <f t="shared" si="11"/>
        <v>70461514</v>
      </c>
      <c r="T61" s="546">
        <f t="shared" si="11"/>
        <v>45243278</v>
      </c>
      <c r="U61" s="546">
        <f t="shared" si="11"/>
        <v>217585817</v>
      </c>
      <c r="V61" s="546">
        <f t="shared" si="11"/>
        <v>21638143</v>
      </c>
      <c r="W61" s="546">
        <f t="shared" si="11"/>
        <v>27958062</v>
      </c>
    </row>
    <row r="62" spans="1:23" x14ac:dyDescent="0.25">
      <c r="A62" s="547" t="s">
        <v>184</v>
      </c>
      <c r="B62" s="548">
        <v>1369703832.0123799</v>
      </c>
      <c r="C62" s="548">
        <v>317310954.76570398</v>
      </c>
      <c r="D62" s="548">
        <v>73687231.826254204</v>
      </c>
      <c r="E62" s="548">
        <v>16449478.9920597</v>
      </c>
      <c r="F62" s="548">
        <v>6627029.97617904</v>
      </c>
      <c r="G62" s="548">
        <v>42924373.478416197</v>
      </c>
      <c r="H62" s="548">
        <v>18780775.426871002</v>
      </c>
      <c r="I62" s="548">
        <v>17204302.0595988</v>
      </c>
      <c r="J62" s="548">
        <v>29105784.6686217</v>
      </c>
      <c r="K62" s="548">
        <v>11572586.1576491</v>
      </c>
      <c r="L62" s="548">
        <v>45206357.9208382</v>
      </c>
      <c r="M62" s="548">
        <v>136818852.24461201</v>
      </c>
      <c r="N62" s="548">
        <v>37361164.252277598</v>
      </c>
      <c r="O62" s="548">
        <v>89462824.911649898</v>
      </c>
      <c r="P62" s="548">
        <v>80838283.732547298</v>
      </c>
      <c r="Q62" s="548">
        <v>42818064.063530497</v>
      </c>
      <c r="R62" s="548">
        <v>31308894.374475099</v>
      </c>
      <c r="S62" s="548">
        <v>68389804.350120097</v>
      </c>
      <c r="T62" s="548">
        <v>42806656.962583303</v>
      </c>
      <c r="U62" s="548">
        <v>215240859.796352</v>
      </c>
      <c r="V62" s="548">
        <v>19686243.5759532</v>
      </c>
      <c r="W62" s="548">
        <v>26103308.476086799</v>
      </c>
    </row>
    <row r="63" spans="1:23" x14ac:dyDescent="0.25">
      <c r="A63" s="547" t="s">
        <v>185</v>
      </c>
      <c r="B63" s="548">
        <v>1393793615.8563001</v>
      </c>
      <c r="C63" s="548">
        <v>306977057.79125202</v>
      </c>
      <c r="D63" s="548">
        <v>86343060.968554005</v>
      </c>
      <c r="E63" s="548">
        <v>17159709.439932398</v>
      </c>
      <c r="F63" s="548">
        <v>6504141.1799656497</v>
      </c>
      <c r="G63" s="548">
        <v>44554445.392609499</v>
      </c>
      <c r="H63" s="548">
        <v>18485112.249714401</v>
      </c>
      <c r="I63" s="548">
        <v>16591974.661910299</v>
      </c>
      <c r="J63" s="548">
        <v>29806794.444800001</v>
      </c>
      <c r="K63" s="548">
        <v>11421717.2728152</v>
      </c>
      <c r="L63" s="548">
        <v>46064536.935431004</v>
      </c>
      <c r="M63" s="548">
        <v>138410269.10052499</v>
      </c>
      <c r="N63" s="548">
        <v>38156413.098394498</v>
      </c>
      <c r="O63" s="548">
        <v>89874595.900871396</v>
      </c>
      <c r="P63" s="548">
        <v>81233604.303638801</v>
      </c>
      <c r="Q63" s="548">
        <v>45043447.313508697</v>
      </c>
      <c r="R63" s="548">
        <v>33437925.3685009</v>
      </c>
      <c r="S63" s="548">
        <v>70817098.401619405</v>
      </c>
      <c r="T63" s="548">
        <v>44418561.3981466</v>
      </c>
      <c r="U63" s="548">
        <v>219164489.70585701</v>
      </c>
      <c r="V63" s="548">
        <v>20823165.769630998</v>
      </c>
      <c r="W63" s="548">
        <v>28505495.1586194</v>
      </c>
    </row>
    <row r="64" spans="1:23" x14ac:dyDescent="0.25">
      <c r="A64" s="547" t="s">
        <v>186</v>
      </c>
      <c r="B64" s="548">
        <v>1408244960.4437599</v>
      </c>
      <c r="C64" s="548">
        <v>300633653.51313502</v>
      </c>
      <c r="D64" s="548">
        <v>84221551.984163806</v>
      </c>
      <c r="E64" s="548">
        <v>18057179.686787002</v>
      </c>
      <c r="F64" s="548">
        <v>6486475.3870545104</v>
      </c>
      <c r="G64" s="548">
        <v>45727333.3853212</v>
      </c>
      <c r="H64" s="548">
        <v>20417740.2027485</v>
      </c>
      <c r="I64" s="548">
        <v>17148781.2800055</v>
      </c>
      <c r="J64" s="548">
        <v>30560220.1914097</v>
      </c>
      <c r="K64" s="548">
        <v>11752620.930201501</v>
      </c>
      <c r="L64" s="548">
        <v>46889581.127699502</v>
      </c>
      <c r="M64" s="548">
        <v>141343678.75423601</v>
      </c>
      <c r="N64" s="548">
        <v>39786535.479469299</v>
      </c>
      <c r="O64" s="548">
        <v>92372984.5123671</v>
      </c>
      <c r="P64" s="548">
        <v>83855477.068202406</v>
      </c>
      <c r="Q64" s="548">
        <v>47418085.785952002</v>
      </c>
      <c r="R64" s="548">
        <v>33575805.363471903</v>
      </c>
      <c r="S64" s="548">
        <v>71336677.539862603</v>
      </c>
      <c r="T64" s="548">
        <v>46321672.0428515</v>
      </c>
      <c r="U64" s="548">
        <v>219572620.50911501</v>
      </c>
      <c r="V64" s="548">
        <v>22091462.857512701</v>
      </c>
      <c r="W64" s="548">
        <v>28674822.842197601</v>
      </c>
    </row>
    <row r="65" spans="1:23" x14ac:dyDescent="0.25">
      <c r="A65" s="547" t="s">
        <v>187</v>
      </c>
      <c r="B65" s="548">
        <v>1421487263.6875601</v>
      </c>
      <c r="C65" s="548">
        <v>320703885.92990899</v>
      </c>
      <c r="D65" s="548">
        <v>82253299.221027702</v>
      </c>
      <c r="E65" s="548">
        <v>16749455.8812209</v>
      </c>
      <c r="F65" s="548">
        <v>6852689.4568007998</v>
      </c>
      <c r="G65" s="548">
        <v>44966575.743653104</v>
      </c>
      <c r="H65" s="548">
        <v>20164176.120666001</v>
      </c>
      <c r="I65" s="548">
        <v>18305757.998485401</v>
      </c>
      <c r="J65" s="548">
        <v>31219008.695168599</v>
      </c>
      <c r="K65" s="548">
        <v>12852735.6393342</v>
      </c>
      <c r="L65" s="548">
        <v>45164108.016031303</v>
      </c>
      <c r="M65" s="548">
        <v>142185599.900628</v>
      </c>
      <c r="N65" s="548">
        <v>39486423.169858597</v>
      </c>
      <c r="O65" s="548">
        <v>92436890.675111607</v>
      </c>
      <c r="P65" s="548">
        <v>81517822.895611495</v>
      </c>
      <c r="Q65" s="548">
        <v>46052538.837008797</v>
      </c>
      <c r="R65" s="548">
        <v>32981978.893552098</v>
      </c>
      <c r="S65" s="548">
        <v>71302475.708397895</v>
      </c>
      <c r="T65" s="548">
        <v>47426221.596418597</v>
      </c>
      <c r="U65" s="548">
        <v>216365297.98867601</v>
      </c>
      <c r="V65" s="548">
        <v>23951699.7969031</v>
      </c>
      <c r="W65" s="548">
        <v>28548621.5230962</v>
      </c>
    </row>
    <row r="66" spans="1:23" x14ac:dyDescent="0.25">
      <c r="A66" s="547">
        <v>2005</v>
      </c>
      <c r="B66" s="546">
        <f>AVERAGE(B67:B70)</f>
        <v>1448138988</v>
      </c>
      <c r="C66" s="546">
        <f t="shared" ref="C66:W66" si="12">AVERAGE(C67:C70)</f>
        <v>319592260</v>
      </c>
      <c r="D66" s="546">
        <f t="shared" si="12"/>
        <v>87396562.999999896</v>
      </c>
      <c r="E66" s="546">
        <f t="shared" si="12"/>
        <v>16161651.000000026</v>
      </c>
      <c r="F66" s="546">
        <f t="shared" si="12"/>
        <v>6610829</v>
      </c>
      <c r="G66" s="546">
        <f t="shared" si="12"/>
        <v>42771550</v>
      </c>
      <c r="H66" s="546">
        <f t="shared" si="12"/>
        <v>19902018.000000026</v>
      </c>
      <c r="I66" s="546">
        <f t="shared" si="12"/>
        <v>17116570</v>
      </c>
      <c r="J66" s="546">
        <f t="shared" si="12"/>
        <v>31170319.000000026</v>
      </c>
      <c r="K66" s="546">
        <f t="shared" si="12"/>
        <v>12186558</v>
      </c>
      <c r="L66" s="546">
        <f t="shared" si="12"/>
        <v>44815196</v>
      </c>
      <c r="M66" s="546">
        <f t="shared" si="12"/>
        <v>143534728</v>
      </c>
      <c r="N66" s="546">
        <f t="shared" si="12"/>
        <v>40143854.999999978</v>
      </c>
      <c r="O66" s="546">
        <f t="shared" si="12"/>
        <v>96763394.00000003</v>
      </c>
      <c r="P66" s="546">
        <f t="shared" si="12"/>
        <v>86831333</v>
      </c>
      <c r="Q66" s="546">
        <f t="shared" si="12"/>
        <v>49216668</v>
      </c>
      <c r="R66" s="546">
        <f t="shared" si="12"/>
        <v>35082570.00000003</v>
      </c>
      <c r="S66" s="546">
        <f t="shared" si="12"/>
        <v>73128471.99999997</v>
      </c>
      <c r="T66" s="546">
        <f t="shared" si="12"/>
        <v>45978588</v>
      </c>
      <c r="U66" s="546">
        <f t="shared" si="12"/>
        <v>228696040.99999976</v>
      </c>
      <c r="V66" s="546">
        <f t="shared" si="12"/>
        <v>21795743</v>
      </c>
      <c r="W66" s="546">
        <f t="shared" si="12"/>
        <v>29244082</v>
      </c>
    </row>
    <row r="67" spans="1:23" x14ac:dyDescent="0.25">
      <c r="A67" s="547" t="s">
        <v>196</v>
      </c>
      <c r="B67" s="548">
        <v>1382768983.55689</v>
      </c>
      <c r="C67" s="548">
        <v>324714645.22175503</v>
      </c>
      <c r="D67" s="548">
        <v>78433282.287810296</v>
      </c>
      <c r="E67" s="548">
        <v>15118544.8714198</v>
      </c>
      <c r="F67" s="548">
        <v>6442331.31951389</v>
      </c>
      <c r="G67" s="548">
        <v>39909188.2995729</v>
      </c>
      <c r="H67" s="548">
        <v>18065028.770355701</v>
      </c>
      <c r="I67" s="548">
        <v>16566758.923913199</v>
      </c>
      <c r="J67" s="548">
        <v>30026071.399271</v>
      </c>
      <c r="K67" s="548">
        <v>10918488.078656601</v>
      </c>
      <c r="L67" s="548">
        <v>44790577.201225899</v>
      </c>
      <c r="M67" s="548">
        <v>136879541.48554701</v>
      </c>
      <c r="N67" s="548">
        <v>38626153.277736902</v>
      </c>
      <c r="O67" s="548">
        <v>91868718.738284796</v>
      </c>
      <c r="P67" s="548">
        <v>84702857.370289296</v>
      </c>
      <c r="Q67" s="548">
        <v>47183612.295953803</v>
      </c>
      <c r="R67" s="548">
        <v>33376783.583215401</v>
      </c>
      <c r="S67" s="548">
        <v>67000366.8248915</v>
      </c>
      <c r="T67" s="548">
        <v>44496187.814854197</v>
      </c>
      <c r="U67" s="548">
        <v>205534067.63504499</v>
      </c>
      <c r="V67" s="548">
        <v>20445357.778176501</v>
      </c>
      <c r="W67" s="548">
        <v>27670420.379397199</v>
      </c>
    </row>
    <row r="68" spans="1:23" x14ac:dyDescent="0.25">
      <c r="A68" s="547" t="s">
        <v>197</v>
      </c>
      <c r="B68" s="548">
        <v>1459457967.4975901</v>
      </c>
      <c r="C68" s="548">
        <v>320178100.33750099</v>
      </c>
      <c r="D68" s="548">
        <v>93696318.982310295</v>
      </c>
      <c r="E68" s="548">
        <v>16439344.121538199</v>
      </c>
      <c r="F68" s="548">
        <v>6785142.35037285</v>
      </c>
      <c r="G68" s="548">
        <v>43672008.551212899</v>
      </c>
      <c r="H68" s="548">
        <v>19636481.845710501</v>
      </c>
      <c r="I68" s="548">
        <v>17026543.628589399</v>
      </c>
      <c r="J68" s="548">
        <v>31875312.035252798</v>
      </c>
      <c r="K68" s="548">
        <v>12788690.076958699</v>
      </c>
      <c r="L68" s="548">
        <v>44397594.411419898</v>
      </c>
      <c r="M68" s="548">
        <v>145801141.355176</v>
      </c>
      <c r="N68" s="548">
        <v>41327988.872078203</v>
      </c>
      <c r="O68" s="548">
        <v>98327872.867282704</v>
      </c>
      <c r="P68" s="548">
        <v>87080191.037305295</v>
      </c>
      <c r="Q68" s="548">
        <v>49135890.366749302</v>
      </c>
      <c r="R68" s="548">
        <v>36195943.170890696</v>
      </c>
      <c r="S68" s="548">
        <v>70339571.313781396</v>
      </c>
      <c r="T68" s="548">
        <v>44565129.117861897</v>
      </c>
      <c r="U68" s="548">
        <v>228623893.67017499</v>
      </c>
      <c r="V68" s="548">
        <v>21303638.111948799</v>
      </c>
      <c r="W68" s="548">
        <v>30261171.273474999</v>
      </c>
    </row>
    <row r="69" spans="1:23" x14ac:dyDescent="0.25">
      <c r="A69" s="547" t="s">
        <v>198</v>
      </c>
      <c r="B69" s="548">
        <v>1452442251.9474101</v>
      </c>
      <c r="C69" s="548">
        <v>310339152.768282</v>
      </c>
      <c r="D69" s="548">
        <v>89993408.104993299</v>
      </c>
      <c r="E69" s="548">
        <v>16977658.8734213</v>
      </c>
      <c r="F69" s="548">
        <v>6557715.6102394601</v>
      </c>
      <c r="G69" s="548">
        <v>44709275.2695923</v>
      </c>
      <c r="H69" s="548">
        <v>20892651.517834701</v>
      </c>
      <c r="I69" s="548">
        <v>16714727.5949717</v>
      </c>
      <c r="J69" s="548">
        <v>31468437.619094901</v>
      </c>
      <c r="K69" s="548">
        <v>12618438.887129899</v>
      </c>
      <c r="L69" s="548">
        <v>44746702.130676702</v>
      </c>
      <c r="M69" s="548">
        <v>146170449.07550001</v>
      </c>
      <c r="N69" s="548">
        <v>40573389.840118401</v>
      </c>
      <c r="O69" s="548">
        <v>98162608.146170795</v>
      </c>
      <c r="P69" s="548">
        <v>85462754.119145304</v>
      </c>
      <c r="Q69" s="548">
        <v>50441111.697839901</v>
      </c>
      <c r="R69" s="548">
        <v>35462765.367451698</v>
      </c>
      <c r="S69" s="548">
        <v>75772453.239771098</v>
      </c>
      <c r="T69" s="548">
        <v>45876767.568338796</v>
      </c>
      <c r="U69" s="548">
        <v>228684368.280301</v>
      </c>
      <c r="V69" s="548">
        <v>21819127.6194738</v>
      </c>
      <c r="W69" s="548">
        <v>28998288.617065001</v>
      </c>
    </row>
    <row r="70" spans="1:23" x14ac:dyDescent="0.25">
      <c r="A70" s="547" t="s">
        <v>199</v>
      </c>
      <c r="B70" s="548">
        <v>1497886748.9981101</v>
      </c>
      <c r="C70" s="548">
        <v>323137141.67246199</v>
      </c>
      <c r="D70" s="548">
        <v>87463242.624885693</v>
      </c>
      <c r="E70" s="548">
        <v>16111056.1336208</v>
      </c>
      <c r="F70" s="548">
        <v>6658126.7198737999</v>
      </c>
      <c r="G70" s="548">
        <v>42795727.879621901</v>
      </c>
      <c r="H70" s="548">
        <v>21013909.866099201</v>
      </c>
      <c r="I70" s="548">
        <v>18158249.8525257</v>
      </c>
      <c r="J70" s="548">
        <v>31311454.946381401</v>
      </c>
      <c r="K70" s="548">
        <v>12420614.957254799</v>
      </c>
      <c r="L70" s="548">
        <v>45325910.256677501</v>
      </c>
      <c r="M70" s="548">
        <v>145287780.08377701</v>
      </c>
      <c r="N70" s="548">
        <v>40047888.010066397</v>
      </c>
      <c r="O70" s="548">
        <v>98694376.248261794</v>
      </c>
      <c r="P70" s="548">
        <v>90079529.473260105</v>
      </c>
      <c r="Q70" s="548">
        <v>50106057.639457002</v>
      </c>
      <c r="R70" s="548">
        <v>35294787.878442302</v>
      </c>
      <c r="S70" s="548">
        <v>79401496.621555895</v>
      </c>
      <c r="T70" s="548">
        <v>48976267.498945102</v>
      </c>
      <c r="U70" s="548">
        <v>251941834.414478</v>
      </c>
      <c r="V70" s="548">
        <v>23614848.490400899</v>
      </c>
      <c r="W70" s="548">
        <v>30046447.730062801</v>
      </c>
    </row>
    <row r="71" spans="1:23" x14ac:dyDescent="0.25">
      <c r="A71" s="547">
        <v>2006</v>
      </c>
      <c r="B71" s="546">
        <f>AVERAGE(B72:B75)</f>
        <v>1533893943</v>
      </c>
      <c r="C71" s="546">
        <f t="shared" ref="C71:W71" si="13">AVERAGE(C72:C75)</f>
        <v>325195997</v>
      </c>
      <c r="D71" s="546">
        <f t="shared" si="13"/>
        <v>92876595.999999851</v>
      </c>
      <c r="E71" s="546">
        <f t="shared" si="13"/>
        <v>16332698</v>
      </c>
      <c r="F71" s="546">
        <f t="shared" si="13"/>
        <v>6969769.9999999972</v>
      </c>
      <c r="G71" s="546">
        <f t="shared" si="13"/>
        <v>41996364</v>
      </c>
      <c r="H71" s="546">
        <f t="shared" si="13"/>
        <v>20651031.000000022</v>
      </c>
      <c r="I71" s="546">
        <f t="shared" si="13"/>
        <v>17359707</v>
      </c>
      <c r="J71" s="546">
        <f t="shared" si="13"/>
        <v>32461559.000000004</v>
      </c>
      <c r="K71" s="546">
        <f t="shared" si="13"/>
        <v>13429165.999999974</v>
      </c>
      <c r="L71" s="546">
        <f t="shared" si="13"/>
        <v>45535134</v>
      </c>
      <c r="M71" s="546">
        <f t="shared" si="13"/>
        <v>149229238</v>
      </c>
      <c r="N71" s="546">
        <f t="shared" si="13"/>
        <v>41487840.99999997</v>
      </c>
      <c r="O71" s="546">
        <f t="shared" si="13"/>
        <v>103447232.00000003</v>
      </c>
      <c r="P71" s="546">
        <f t="shared" si="13"/>
        <v>89917625.000000015</v>
      </c>
      <c r="Q71" s="546">
        <f t="shared" si="13"/>
        <v>52411662.99999997</v>
      </c>
      <c r="R71" s="546">
        <f t="shared" si="13"/>
        <v>37464978</v>
      </c>
      <c r="S71" s="546">
        <f t="shared" si="13"/>
        <v>80508997.00000003</v>
      </c>
      <c r="T71" s="546">
        <f t="shared" si="13"/>
        <v>51305595</v>
      </c>
      <c r="U71" s="546">
        <f t="shared" si="13"/>
        <v>261434950.00000024</v>
      </c>
      <c r="V71" s="546">
        <f t="shared" si="13"/>
        <v>21535387.999999974</v>
      </c>
      <c r="W71" s="546">
        <f t="shared" si="13"/>
        <v>32342414</v>
      </c>
    </row>
    <row r="72" spans="1:23" x14ac:dyDescent="0.25">
      <c r="A72" s="547" t="s">
        <v>208</v>
      </c>
      <c r="B72" s="548">
        <v>1503234870.4102499</v>
      </c>
      <c r="C72" s="548">
        <v>332657414.48050302</v>
      </c>
      <c r="D72" s="548">
        <v>81225559.371527702</v>
      </c>
      <c r="E72" s="548">
        <v>15009198.5246723</v>
      </c>
      <c r="F72" s="548">
        <v>6799237.2302758498</v>
      </c>
      <c r="G72" s="548">
        <v>39953973.968284003</v>
      </c>
      <c r="H72" s="548">
        <v>20143237.335785601</v>
      </c>
      <c r="I72" s="548">
        <v>16970433.621748</v>
      </c>
      <c r="J72" s="548">
        <v>32270832.628787801</v>
      </c>
      <c r="K72" s="548">
        <v>12469598.684589799</v>
      </c>
      <c r="L72" s="548">
        <v>44009141.521688499</v>
      </c>
      <c r="M72" s="548">
        <v>144952075.357458</v>
      </c>
      <c r="N72" s="548">
        <v>41062399.1723295</v>
      </c>
      <c r="O72" s="548">
        <v>99796735.752672106</v>
      </c>
      <c r="P72" s="548">
        <v>89370853.983681694</v>
      </c>
      <c r="Q72" s="548">
        <v>50961564.622749597</v>
      </c>
      <c r="R72" s="548">
        <v>36368411.342819102</v>
      </c>
      <c r="S72" s="548">
        <v>73417360.143438697</v>
      </c>
      <c r="T72" s="548">
        <v>48901538.158701703</v>
      </c>
      <c r="U72" s="548">
        <v>265313769.81900999</v>
      </c>
      <c r="V72" s="548">
        <v>20974029.4831728</v>
      </c>
      <c r="W72" s="548">
        <v>30607505.206351701</v>
      </c>
    </row>
    <row r="73" spans="1:23" x14ac:dyDescent="0.25">
      <c r="A73" s="547" t="s">
        <v>209</v>
      </c>
      <c r="B73" s="548">
        <v>1546473500.21614</v>
      </c>
      <c r="C73" s="548">
        <v>323024595.41369599</v>
      </c>
      <c r="D73" s="548">
        <v>98395625.371419504</v>
      </c>
      <c r="E73" s="548">
        <v>15963275.839983299</v>
      </c>
      <c r="F73" s="548">
        <v>6919680.7676711297</v>
      </c>
      <c r="G73" s="548">
        <v>41969886.064902797</v>
      </c>
      <c r="H73" s="548">
        <v>20045969.534710899</v>
      </c>
      <c r="I73" s="548">
        <v>17136727.673583899</v>
      </c>
      <c r="J73" s="548">
        <v>32349759.10399</v>
      </c>
      <c r="K73" s="548">
        <v>14897678.5725384</v>
      </c>
      <c r="L73" s="548">
        <v>46845409.637360297</v>
      </c>
      <c r="M73" s="548">
        <v>152934155.745666</v>
      </c>
      <c r="N73" s="548">
        <v>42423376.435624801</v>
      </c>
      <c r="O73" s="548">
        <v>104195885.914534</v>
      </c>
      <c r="P73" s="548">
        <v>92312318.364545301</v>
      </c>
      <c r="Q73" s="548">
        <v>52755933.556577697</v>
      </c>
      <c r="R73" s="548">
        <v>38658432.176430397</v>
      </c>
      <c r="S73" s="548">
        <v>76530530.894155204</v>
      </c>
      <c r="T73" s="548">
        <v>51492990.764773697</v>
      </c>
      <c r="U73" s="548">
        <v>265015462.78296101</v>
      </c>
      <c r="V73" s="548">
        <v>19519565.840521</v>
      </c>
      <c r="W73" s="548">
        <v>33086239.760497998</v>
      </c>
    </row>
    <row r="74" spans="1:23" x14ac:dyDescent="0.25">
      <c r="A74" s="547" t="s">
        <v>210</v>
      </c>
      <c r="B74" s="548">
        <v>1540004584.3884699</v>
      </c>
      <c r="C74" s="548">
        <v>314340303.28757101</v>
      </c>
      <c r="D74" s="548">
        <v>99087769.372078896</v>
      </c>
      <c r="E74" s="548">
        <v>17932377.039178301</v>
      </c>
      <c r="F74" s="548">
        <v>7091175.7097354997</v>
      </c>
      <c r="G74" s="548">
        <v>44123833.710499398</v>
      </c>
      <c r="H74" s="548">
        <v>21608267.951104999</v>
      </c>
      <c r="I74" s="548">
        <v>16961316.205419201</v>
      </c>
      <c r="J74" s="548">
        <v>32510562.061617099</v>
      </c>
      <c r="K74" s="548">
        <v>13302945.1748397</v>
      </c>
      <c r="L74" s="548">
        <v>45495896.321109302</v>
      </c>
      <c r="M74" s="548">
        <v>153308013.764305</v>
      </c>
      <c r="N74" s="548">
        <v>42164880.498131499</v>
      </c>
      <c r="O74" s="548">
        <v>105295045.21150699</v>
      </c>
      <c r="P74" s="548">
        <v>88896940.4498301</v>
      </c>
      <c r="Q74" s="548">
        <v>54009397.193932801</v>
      </c>
      <c r="R74" s="548">
        <v>38225204.059259497</v>
      </c>
      <c r="S74" s="548">
        <v>84700126.950527206</v>
      </c>
      <c r="T74" s="548">
        <v>53123910.697465003</v>
      </c>
      <c r="U74" s="548">
        <v>254247405.457757</v>
      </c>
      <c r="V74" s="548">
        <v>20156689.3725124</v>
      </c>
      <c r="W74" s="548">
        <v>33422523.9000884</v>
      </c>
    </row>
    <row r="75" spans="1:23" x14ac:dyDescent="0.25">
      <c r="A75" s="547" t="s">
        <v>211</v>
      </c>
      <c r="B75" s="548">
        <v>1545862816.9851401</v>
      </c>
      <c r="C75" s="548">
        <v>330761674.81822997</v>
      </c>
      <c r="D75" s="548">
        <v>92797429.884973302</v>
      </c>
      <c r="E75" s="548">
        <v>16425940.5961661</v>
      </c>
      <c r="F75" s="548">
        <v>7068986.2923175097</v>
      </c>
      <c r="G75" s="548">
        <v>41937762.256313801</v>
      </c>
      <c r="H75" s="548">
        <v>20806649.178398602</v>
      </c>
      <c r="I75" s="548">
        <v>18370350.4992489</v>
      </c>
      <c r="J75" s="548">
        <v>32715082.205605101</v>
      </c>
      <c r="K75" s="548">
        <v>13046441.568032</v>
      </c>
      <c r="L75" s="548">
        <v>45790088.519841902</v>
      </c>
      <c r="M75" s="548">
        <v>145722707.13257101</v>
      </c>
      <c r="N75" s="548">
        <v>40300707.893914104</v>
      </c>
      <c r="O75" s="548">
        <v>104501261.121287</v>
      </c>
      <c r="P75" s="548">
        <v>89090387.201942995</v>
      </c>
      <c r="Q75" s="548">
        <v>51919756.6267398</v>
      </c>
      <c r="R75" s="548">
        <v>36607864.421490997</v>
      </c>
      <c r="S75" s="548">
        <v>87387970.011878997</v>
      </c>
      <c r="T75" s="548">
        <v>51703940.379059598</v>
      </c>
      <c r="U75" s="548">
        <v>261163161.94027299</v>
      </c>
      <c r="V75" s="548">
        <v>25491267.303793699</v>
      </c>
      <c r="W75" s="548">
        <v>32253387.133061901</v>
      </c>
    </row>
    <row r="76" spans="1:23" x14ac:dyDescent="0.25">
      <c r="A76" s="547">
        <v>2007</v>
      </c>
      <c r="B76" s="546">
        <f>AVERAGE(B77:B80)</f>
        <v>1560461831.9999974</v>
      </c>
      <c r="C76" s="546">
        <f t="shared" ref="C76:W76" si="14">AVERAGE(C77:C80)</f>
        <v>332807635</v>
      </c>
      <c r="D76" s="546">
        <f t="shared" si="14"/>
        <v>96055657.999999821</v>
      </c>
      <c r="E76" s="546">
        <f t="shared" si="14"/>
        <v>15822722.000000026</v>
      </c>
      <c r="F76" s="546">
        <f t="shared" si="14"/>
        <v>7067406.9999999991</v>
      </c>
      <c r="G76" s="546">
        <f t="shared" si="14"/>
        <v>39464407.999999978</v>
      </c>
      <c r="H76" s="546">
        <f t="shared" si="14"/>
        <v>20332278</v>
      </c>
      <c r="I76" s="546">
        <f t="shared" si="14"/>
        <v>18082460</v>
      </c>
      <c r="J76" s="546">
        <f t="shared" si="14"/>
        <v>33436227</v>
      </c>
      <c r="K76" s="546">
        <f t="shared" si="14"/>
        <v>13490070.000000002</v>
      </c>
      <c r="L76" s="546">
        <f t="shared" si="14"/>
        <v>44569129.00000003</v>
      </c>
      <c r="M76" s="546">
        <f t="shared" si="14"/>
        <v>152348289.99999973</v>
      </c>
      <c r="N76" s="546">
        <f t="shared" si="14"/>
        <v>42586751</v>
      </c>
      <c r="O76" s="546">
        <f t="shared" si="14"/>
        <v>105831723.99999975</v>
      </c>
      <c r="P76" s="546">
        <f t="shared" si="14"/>
        <v>88468120.000000015</v>
      </c>
      <c r="Q76" s="546">
        <f t="shared" si="14"/>
        <v>52604404</v>
      </c>
      <c r="R76" s="546">
        <f t="shared" si="14"/>
        <v>36901571</v>
      </c>
      <c r="S76" s="546">
        <f t="shared" si="14"/>
        <v>83721228</v>
      </c>
      <c r="T76" s="546">
        <f t="shared" si="14"/>
        <v>52720276</v>
      </c>
      <c r="U76" s="546">
        <f t="shared" si="14"/>
        <v>269431670.0000003</v>
      </c>
      <c r="V76" s="546">
        <f t="shared" si="14"/>
        <v>21298788.000000026</v>
      </c>
      <c r="W76" s="546">
        <f t="shared" si="14"/>
        <v>33421015.999999974</v>
      </c>
    </row>
    <row r="77" spans="1:23" x14ac:dyDescent="0.25">
      <c r="A77" s="547" t="s">
        <v>220</v>
      </c>
      <c r="B77" s="548">
        <v>1537267600.56686</v>
      </c>
      <c r="C77" s="548">
        <v>340959806.53563797</v>
      </c>
      <c r="D77" s="548">
        <v>85414295.465491802</v>
      </c>
      <c r="E77" s="548">
        <v>14983639.449988199</v>
      </c>
      <c r="F77" s="548">
        <v>6696835.4931062199</v>
      </c>
      <c r="G77" s="548">
        <v>38909366.738599703</v>
      </c>
      <c r="H77" s="548">
        <v>19009662.656442299</v>
      </c>
      <c r="I77" s="548">
        <v>19017464.978230599</v>
      </c>
      <c r="J77" s="548">
        <v>33522628.546385799</v>
      </c>
      <c r="K77" s="548">
        <v>12428868.417192001</v>
      </c>
      <c r="L77" s="548">
        <v>45135356.031126201</v>
      </c>
      <c r="M77" s="548">
        <v>151678775.504109</v>
      </c>
      <c r="N77" s="548">
        <v>41911161.256753303</v>
      </c>
      <c r="O77" s="548">
        <v>103396154.380891</v>
      </c>
      <c r="P77" s="548">
        <v>88735669.225982398</v>
      </c>
      <c r="Q77" s="548">
        <v>52676754.398894697</v>
      </c>
      <c r="R77" s="548">
        <v>36524219.511047997</v>
      </c>
      <c r="S77" s="548">
        <v>85388553.216959104</v>
      </c>
      <c r="T77" s="548">
        <v>53750150.408911102</v>
      </c>
      <c r="U77" s="548">
        <v>256217429.33081001</v>
      </c>
      <c r="V77" s="548">
        <v>18673384.654367398</v>
      </c>
      <c r="W77" s="548">
        <v>32237424.365935501</v>
      </c>
    </row>
    <row r="78" spans="1:23" x14ac:dyDescent="0.25">
      <c r="A78" s="547" t="s">
        <v>221</v>
      </c>
      <c r="B78" s="548">
        <v>1566678084.9960899</v>
      </c>
      <c r="C78" s="548">
        <v>331975757.83118701</v>
      </c>
      <c r="D78" s="548">
        <v>102797944.535568</v>
      </c>
      <c r="E78" s="548">
        <v>15166552.6530931</v>
      </c>
      <c r="F78" s="548">
        <v>7149506.2366224201</v>
      </c>
      <c r="G78" s="548">
        <v>38841843.397811301</v>
      </c>
      <c r="H78" s="548">
        <v>19606001.10345</v>
      </c>
      <c r="I78" s="548">
        <v>17214245.917957999</v>
      </c>
      <c r="J78" s="548">
        <v>33422908.773592301</v>
      </c>
      <c r="K78" s="548">
        <v>13722210.778395001</v>
      </c>
      <c r="L78" s="548">
        <v>45151395.769131899</v>
      </c>
      <c r="M78" s="548">
        <v>154554921.80051699</v>
      </c>
      <c r="N78" s="548">
        <v>43735209.747436799</v>
      </c>
      <c r="O78" s="548">
        <v>107369018.30080301</v>
      </c>
      <c r="P78" s="548">
        <v>89657624.181518599</v>
      </c>
      <c r="Q78" s="548">
        <v>52882904.863979198</v>
      </c>
      <c r="R78" s="548">
        <v>37347557.7030994</v>
      </c>
      <c r="S78" s="548">
        <v>77039725.851347297</v>
      </c>
      <c r="T78" s="548">
        <v>53245899.644309297</v>
      </c>
      <c r="U78" s="548">
        <v>272809898.80549401</v>
      </c>
      <c r="V78" s="548">
        <v>18587035.905668501</v>
      </c>
      <c r="W78" s="548">
        <v>34399921.195110701</v>
      </c>
    </row>
    <row r="79" spans="1:23" x14ac:dyDescent="0.25">
      <c r="A79" s="547" t="s">
        <v>222</v>
      </c>
      <c r="B79" s="548">
        <v>1574447905.0921099</v>
      </c>
      <c r="C79" s="548">
        <v>319968895.45444202</v>
      </c>
      <c r="D79" s="548">
        <v>101512880.470052</v>
      </c>
      <c r="E79" s="548">
        <v>16985012.201676801</v>
      </c>
      <c r="F79" s="548">
        <v>7266717.3968469296</v>
      </c>
      <c r="G79" s="548">
        <v>41332547.878067799</v>
      </c>
      <c r="H79" s="548">
        <v>21941865.4670249</v>
      </c>
      <c r="I79" s="548">
        <v>17666529.444322601</v>
      </c>
      <c r="J79" s="548">
        <v>33087129.122291598</v>
      </c>
      <c r="K79" s="548">
        <v>13782383.6240425</v>
      </c>
      <c r="L79" s="548">
        <v>43062286.445640497</v>
      </c>
      <c r="M79" s="548">
        <v>154752115.72818199</v>
      </c>
      <c r="N79" s="548">
        <v>43504985.806611903</v>
      </c>
      <c r="O79" s="548">
        <v>106351261.856785</v>
      </c>
      <c r="P79" s="548">
        <v>85843824.190252095</v>
      </c>
      <c r="Q79" s="548">
        <v>53435891.6412016</v>
      </c>
      <c r="R79" s="548">
        <v>36690718.580436699</v>
      </c>
      <c r="S79" s="548">
        <v>87823678.327219203</v>
      </c>
      <c r="T79" s="548">
        <v>53505532.185254402</v>
      </c>
      <c r="U79" s="548">
        <v>282519257.83202201</v>
      </c>
      <c r="V79" s="548">
        <v>19631543.980299201</v>
      </c>
      <c r="W79" s="548">
        <v>33782847.459438503</v>
      </c>
    </row>
    <row r="80" spans="1:23" x14ac:dyDescent="0.25">
      <c r="A80" s="547" t="s">
        <v>223</v>
      </c>
      <c r="B80" s="548">
        <v>1563453737.3449299</v>
      </c>
      <c r="C80" s="548">
        <v>338326080.17873299</v>
      </c>
      <c r="D80" s="548">
        <v>94497511.528887495</v>
      </c>
      <c r="E80" s="548">
        <v>16155683.695242001</v>
      </c>
      <c r="F80" s="548">
        <v>7156568.8734244304</v>
      </c>
      <c r="G80" s="548">
        <v>38773873.9855211</v>
      </c>
      <c r="H80" s="548">
        <v>20771582.7730828</v>
      </c>
      <c r="I80" s="548">
        <v>18431599.659488801</v>
      </c>
      <c r="J80" s="548">
        <v>33712241.557730302</v>
      </c>
      <c r="K80" s="548">
        <v>14026817.1803705</v>
      </c>
      <c r="L80" s="548">
        <v>44927477.7541015</v>
      </c>
      <c r="M80" s="548">
        <v>148407346.96719101</v>
      </c>
      <c r="N80" s="548">
        <v>41195647.189198002</v>
      </c>
      <c r="O80" s="548">
        <v>106210461.46152</v>
      </c>
      <c r="P80" s="548">
        <v>89635362.402246997</v>
      </c>
      <c r="Q80" s="548">
        <v>51422065.095924497</v>
      </c>
      <c r="R80" s="548">
        <v>37043788.205415897</v>
      </c>
      <c r="S80" s="548">
        <v>84632954.604474396</v>
      </c>
      <c r="T80" s="548">
        <v>50379521.761525199</v>
      </c>
      <c r="U80" s="548">
        <v>266180094.03167501</v>
      </c>
      <c r="V80" s="548">
        <v>28303187.459665</v>
      </c>
      <c r="W80" s="548">
        <v>33263870.979515199</v>
      </c>
    </row>
    <row r="81" spans="1:23" x14ac:dyDescent="0.25">
      <c r="A81" s="547">
        <v>2008</v>
      </c>
      <c r="B81" s="546">
        <f>AVERAGE(B82:B85)</f>
        <v>1549082444</v>
      </c>
      <c r="C81" s="546">
        <f t="shared" ref="C81:W81" si="15">AVERAGE(C82:C85)</f>
        <v>337371726.99999976</v>
      </c>
      <c r="D81" s="546">
        <f t="shared" si="15"/>
        <v>98432190.999999747</v>
      </c>
      <c r="E81" s="546">
        <f t="shared" si="15"/>
        <v>14719069</v>
      </c>
      <c r="F81" s="546">
        <f t="shared" si="15"/>
        <v>6469960</v>
      </c>
      <c r="G81" s="546">
        <f t="shared" si="15"/>
        <v>40434876.999999978</v>
      </c>
      <c r="H81" s="546">
        <f t="shared" si="15"/>
        <v>19660386</v>
      </c>
      <c r="I81" s="546">
        <f t="shared" si="15"/>
        <v>16712428.000000022</v>
      </c>
      <c r="J81" s="546">
        <f t="shared" si="15"/>
        <v>34285277</v>
      </c>
      <c r="K81" s="546">
        <f t="shared" si="15"/>
        <v>14191505</v>
      </c>
      <c r="L81" s="546">
        <f t="shared" si="15"/>
        <v>44875353</v>
      </c>
      <c r="M81" s="546">
        <f t="shared" si="15"/>
        <v>148971938.99999976</v>
      </c>
      <c r="N81" s="546">
        <f t="shared" si="15"/>
        <v>41868624</v>
      </c>
      <c r="O81" s="546">
        <f t="shared" si="15"/>
        <v>101861178.00000021</v>
      </c>
      <c r="P81" s="546">
        <f t="shared" si="15"/>
        <v>87998702</v>
      </c>
      <c r="Q81" s="546">
        <f t="shared" si="15"/>
        <v>53158313</v>
      </c>
      <c r="R81" s="546">
        <f t="shared" si="15"/>
        <v>36777485</v>
      </c>
      <c r="S81" s="546">
        <f t="shared" si="15"/>
        <v>73569762</v>
      </c>
      <c r="T81" s="546">
        <f t="shared" si="15"/>
        <v>52656061</v>
      </c>
      <c r="U81" s="546">
        <f t="shared" si="15"/>
        <v>270660207</v>
      </c>
      <c r="V81" s="546">
        <f t="shared" si="15"/>
        <v>20430902</v>
      </c>
      <c r="W81" s="546">
        <f t="shared" si="15"/>
        <v>33976498</v>
      </c>
    </row>
    <row r="82" spans="1:23" x14ac:dyDescent="0.25">
      <c r="A82" s="547" t="s">
        <v>273</v>
      </c>
      <c r="B82" s="548">
        <v>1534804409.1245301</v>
      </c>
      <c r="C82" s="548">
        <v>347159166.49058002</v>
      </c>
      <c r="D82" s="548">
        <v>88366794.832533598</v>
      </c>
      <c r="E82" s="548">
        <v>13515827.547347501</v>
      </c>
      <c r="F82" s="548">
        <v>5984015.5620323801</v>
      </c>
      <c r="G82" s="548">
        <v>36724088.662555903</v>
      </c>
      <c r="H82" s="548">
        <v>18664360.122991901</v>
      </c>
      <c r="I82" s="548">
        <v>16527321.031124899</v>
      </c>
      <c r="J82" s="548">
        <v>34473974.874945097</v>
      </c>
      <c r="K82" s="548">
        <v>13423246.5357615</v>
      </c>
      <c r="L82" s="548">
        <v>44376815.507337101</v>
      </c>
      <c r="M82" s="548">
        <v>148205301.88293701</v>
      </c>
      <c r="N82" s="548">
        <v>42479593.121334702</v>
      </c>
      <c r="O82" s="548">
        <v>100558997.552322</v>
      </c>
      <c r="P82" s="548">
        <v>92128225.761240005</v>
      </c>
      <c r="Q82" s="548">
        <v>52524086.622956097</v>
      </c>
      <c r="R82" s="548">
        <v>36356129.0669045</v>
      </c>
      <c r="S82" s="548">
        <v>72724802.499292299</v>
      </c>
      <c r="T82" s="548">
        <v>53098286.298985302</v>
      </c>
      <c r="U82" s="548">
        <v>267675077.39760101</v>
      </c>
      <c r="V82" s="548">
        <v>18366456.106055599</v>
      </c>
      <c r="W82" s="548">
        <v>31471841.647688899</v>
      </c>
    </row>
    <row r="83" spans="1:23" x14ac:dyDescent="0.25">
      <c r="A83" s="547" t="s">
        <v>232</v>
      </c>
      <c r="B83" s="548">
        <v>1595905796.6802599</v>
      </c>
      <c r="C83" s="548">
        <v>338264515.23479497</v>
      </c>
      <c r="D83" s="548">
        <v>104397286.884395</v>
      </c>
      <c r="E83" s="548">
        <v>15048715.4378569</v>
      </c>
      <c r="F83" s="548">
        <v>6652252.1500267005</v>
      </c>
      <c r="G83" s="548">
        <v>39186543.563502803</v>
      </c>
      <c r="H83" s="548">
        <v>19583652.007324599</v>
      </c>
      <c r="I83" s="548">
        <v>17037040.123569898</v>
      </c>
      <c r="J83" s="548">
        <v>34942685.4423161</v>
      </c>
      <c r="K83" s="548">
        <v>14708696.337579399</v>
      </c>
      <c r="L83" s="548">
        <v>46059211.526288196</v>
      </c>
      <c r="M83" s="548">
        <v>153534159.590161</v>
      </c>
      <c r="N83" s="548">
        <v>44102087.038999103</v>
      </c>
      <c r="O83" s="548">
        <v>106631909.411171</v>
      </c>
      <c r="P83" s="548">
        <v>95590613.791978002</v>
      </c>
      <c r="Q83" s="548">
        <v>55477568.496517703</v>
      </c>
      <c r="R83" s="548">
        <v>38191953.013248302</v>
      </c>
      <c r="S83" s="548">
        <v>72504589.6722655</v>
      </c>
      <c r="T83" s="548">
        <v>53582469.235343099</v>
      </c>
      <c r="U83" s="548">
        <v>286764337.949736</v>
      </c>
      <c r="V83" s="548">
        <v>19096117.266021602</v>
      </c>
      <c r="W83" s="548">
        <v>34549392.507164799</v>
      </c>
    </row>
    <row r="84" spans="1:23" x14ac:dyDescent="0.25">
      <c r="A84" s="547" t="s">
        <v>233</v>
      </c>
      <c r="B84" s="548">
        <v>1546351523.1990199</v>
      </c>
      <c r="C84" s="548">
        <v>326223370.45557499</v>
      </c>
      <c r="D84" s="548">
        <v>102870894.28840099</v>
      </c>
      <c r="E84" s="548">
        <v>15958596.4709849</v>
      </c>
      <c r="F84" s="548">
        <v>6494833.9908869499</v>
      </c>
      <c r="G84" s="548">
        <v>39293831.306130297</v>
      </c>
      <c r="H84" s="548">
        <v>20838657.701132402</v>
      </c>
      <c r="I84" s="548">
        <v>16150972.911071099</v>
      </c>
      <c r="J84" s="548">
        <v>34287989.688450404</v>
      </c>
      <c r="K84" s="548">
        <v>14239216.5598088</v>
      </c>
      <c r="L84" s="548">
        <v>44036965.791775197</v>
      </c>
      <c r="M84" s="548">
        <v>152978196.336768</v>
      </c>
      <c r="N84" s="548">
        <v>41897767.189939097</v>
      </c>
      <c r="O84" s="548">
        <v>103352997.657617</v>
      </c>
      <c r="P84" s="548">
        <v>87660362.736610204</v>
      </c>
      <c r="Q84" s="548">
        <v>52850824.341548502</v>
      </c>
      <c r="R84" s="548">
        <v>36476844.959401101</v>
      </c>
      <c r="S84" s="548">
        <v>71376209.756158605</v>
      </c>
      <c r="T84" s="548">
        <v>53335014.160475202</v>
      </c>
      <c r="U84" s="548">
        <v>271916437.52169198</v>
      </c>
      <c r="V84" s="548">
        <v>19085848.6746848</v>
      </c>
      <c r="W84" s="548">
        <v>35025690.6999074</v>
      </c>
    </row>
    <row r="85" spans="1:23" x14ac:dyDescent="0.25">
      <c r="A85" s="547" t="s">
        <v>234</v>
      </c>
      <c r="B85" s="548">
        <v>1519268046.9961901</v>
      </c>
      <c r="C85" s="548">
        <v>337839855.819049</v>
      </c>
      <c r="D85" s="548">
        <v>98093787.994669393</v>
      </c>
      <c r="E85" s="548">
        <v>14353136.543810699</v>
      </c>
      <c r="F85" s="548">
        <v>6748738.2970539704</v>
      </c>
      <c r="G85" s="548">
        <v>46535044.467810899</v>
      </c>
      <c r="H85" s="548">
        <v>19554874.168551099</v>
      </c>
      <c r="I85" s="548">
        <v>17134377.934234198</v>
      </c>
      <c r="J85" s="548">
        <v>33436457.9942884</v>
      </c>
      <c r="K85" s="548">
        <v>14394860.566850301</v>
      </c>
      <c r="L85" s="548">
        <v>45028419.174599499</v>
      </c>
      <c r="M85" s="548">
        <v>141170098.19013301</v>
      </c>
      <c r="N85" s="548">
        <v>38995048.649727099</v>
      </c>
      <c r="O85" s="548">
        <v>96900807.378890902</v>
      </c>
      <c r="P85" s="548">
        <v>76615605.710171804</v>
      </c>
      <c r="Q85" s="548">
        <v>51780772.538977697</v>
      </c>
      <c r="R85" s="548">
        <v>36085012.960446097</v>
      </c>
      <c r="S85" s="548">
        <v>77673446.072283596</v>
      </c>
      <c r="T85" s="548">
        <v>50608474.305196397</v>
      </c>
      <c r="U85" s="548">
        <v>256284975.13097101</v>
      </c>
      <c r="V85" s="548">
        <v>25175185.953237999</v>
      </c>
      <c r="W85" s="548">
        <v>34859067.145238899</v>
      </c>
    </row>
    <row r="86" spans="1:23" x14ac:dyDescent="0.25">
      <c r="A86" s="547">
        <v>2009</v>
      </c>
      <c r="B86" s="546">
        <f>AVERAGE(B87:B90)</f>
        <v>1395998940</v>
      </c>
      <c r="C86" s="546">
        <f t="shared" ref="C86:W86" si="16">AVERAGE(C87:C90)</f>
        <v>335523077</v>
      </c>
      <c r="D86" s="546">
        <f t="shared" si="16"/>
        <v>98366854.999999613</v>
      </c>
      <c r="E86" s="546">
        <f t="shared" si="16"/>
        <v>13283038</v>
      </c>
      <c r="F86" s="546">
        <f t="shared" si="16"/>
        <v>6038096</v>
      </c>
      <c r="G86" s="546">
        <f t="shared" si="16"/>
        <v>35809747</v>
      </c>
      <c r="H86" s="546">
        <f t="shared" si="16"/>
        <v>18483510.999999978</v>
      </c>
      <c r="I86" s="546">
        <f t="shared" si="16"/>
        <v>15974821</v>
      </c>
      <c r="J86" s="546">
        <f t="shared" si="16"/>
        <v>34106144</v>
      </c>
      <c r="K86" s="546">
        <f t="shared" si="16"/>
        <v>13236262</v>
      </c>
      <c r="L86" s="546">
        <f t="shared" si="16"/>
        <v>44165106.999999978</v>
      </c>
      <c r="M86" s="546">
        <f t="shared" si="16"/>
        <v>143144684.00000024</v>
      </c>
      <c r="N86" s="546">
        <f t="shared" si="16"/>
        <v>37743674</v>
      </c>
      <c r="O86" s="546">
        <f t="shared" si="16"/>
        <v>93284452</v>
      </c>
      <c r="P86" s="546">
        <f t="shared" si="16"/>
        <v>72798091.99999997</v>
      </c>
      <c r="Q86" s="546">
        <f t="shared" si="16"/>
        <v>44762102.00000003</v>
      </c>
      <c r="R86" s="546">
        <f t="shared" si="16"/>
        <v>30665692.999999974</v>
      </c>
      <c r="S86" s="546">
        <f t="shared" si="16"/>
        <v>65278250</v>
      </c>
      <c r="T86" s="546">
        <f t="shared" si="16"/>
        <v>45118507</v>
      </c>
      <c r="U86" s="546">
        <f t="shared" si="16"/>
        <v>195172904</v>
      </c>
      <c r="V86" s="546">
        <f t="shared" si="16"/>
        <v>19306409.000000022</v>
      </c>
      <c r="W86" s="546">
        <f t="shared" si="16"/>
        <v>33737515</v>
      </c>
    </row>
    <row r="87" spans="1:23" x14ac:dyDescent="0.25">
      <c r="A87" s="547" t="s">
        <v>364</v>
      </c>
      <c r="B87" s="549">
        <v>1330735798.0406101</v>
      </c>
      <c r="C87" s="549">
        <v>347014913.12572497</v>
      </c>
      <c r="D87" s="549">
        <v>87518093.822287604</v>
      </c>
      <c r="E87" s="549">
        <v>11791164.3179716</v>
      </c>
      <c r="F87" s="549">
        <v>5676191.6224620901</v>
      </c>
      <c r="G87" s="549">
        <v>31842501.903199501</v>
      </c>
      <c r="H87" s="549">
        <v>16501312.240341701</v>
      </c>
      <c r="I87" s="549">
        <v>15507346.491346</v>
      </c>
      <c r="J87" s="549">
        <v>34225509.392967701</v>
      </c>
      <c r="K87" s="549">
        <v>13028848.308640201</v>
      </c>
      <c r="L87" s="549">
        <v>44538227.145635299</v>
      </c>
      <c r="M87" s="549">
        <v>140185300.09770501</v>
      </c>
      <c r="N87" s="549">
        <v>36754241.387775898</v>
      </c>
      <c r="O87" s="549">
        <v>89764152.729591906</v>
      </c>
      <c r="P87" s="549">
        <v>69233923.796869799</v>
      </c>
      <c r="Q87" s="549">
        <v>44055255.710766003</v>
      </c>
      <c r="R87" s="549">
        <v>29881527.628425799</v>
      </c>
      <c r="S87" s="549">
        <v>55220540.192458197</v>
      </c>
      <c r="T87" s="549">
        <v>44792286.636748001</v>
      </c>
      <c r="U87" s="549">
        <v>164553697.39831501</v>
      </c>
      <c r="V87" s="549">
        <v>15919056.7771516</v>
      </c>
      <c r="W87" s="549">
        <v>32731707.314222299</v>
      </c>
    </row>
    <row r="88" spans="1:23" x14ac:dyDescent="0.25">
      <c r="A88" s="547" t="s">
        <v>244</v>
      </c>
      <c r="B88" s="549">
        <v>1347261850.93555</v>
      </c>
      <c r="C88" s="549">
        <v>330571838.94264698</v>
      </c>
      <c r="D88" s="549">
        <v>103023359.240329</v>
      </c>
      <c r="E88" s="549">
        <v>12573391.7327308</v>
      </c>
      <c r="F88" s="549">
        <v>5671131.9123649402</v>
      </c>
      <c r="G88" s="549">
        <v>32895281.248176102</v>
      </c>
      <c r="H88" s="549">
        <v>17047440.2457879</v>
      </c>
      <c r="I88" s="549">
        <v>15055697.3891844</v>
      </c>
      <c r="J88" s="549">
        <v>34391166.965093203</v>
      </c>
      <c r="K88" s="549">
        <v>14326310.547252599</v>
      </c>
      <c r="L88" s="549">
        <v>43454673.982324302</v>
      </c>
      <c r="M88" s="549">
        <v>147116817.90634301</v>
      </c>
      <c r="N88" s="549">
        <v>37268222.272151999</v>
      </c>
      <c r="O88" s="549">
        <v>95503478.712630093</v>
      </c>
      <c r="P88" s="549">
        <v>72289469.008285597</v>
      </c>
      <c r="Q88" s="549">
        <v>44500129.114067003</v>
      </c>
      <c r="R88" s="549">
        <v>30014565.921558801</v>
      </c>
      <c r="S88" s="549">
        <v>59615952.797464699</v>
      </c>
      <c r="T88" s="549">
        <v>43076232.606160603</v>
      </c>
      <c r="U88" s="549">
        <v>158808850.348667</v>
      </c>
      <c r="V88" s="549">
        <v>16016036.417083099</v>
      </c>
      <c r="W88" s="549">
        <v>34041803.625250198</v>
      </c>
    </row>
    <row r="89" spans="1:23" x14ac:dyDescent="0.25">
      <c r="A89" s="547" t="s">
        <v>245</v>
      </c>
      <c r="B89" s="549">
        <v>1406871309.86007</v>
      </c>
      <c r="C89" s="549">
        <v>324318550.07978499</v>
      </c>
      <c r="D89" s="549">
        <v>104762942.301865</v>
      </c>
      <c r="E89" s="549">
        <v>14440699.0851961</v>
      </c>
      <c r="F89" s="549">
        <v>6239499.1091946103</v>
      </c>
      <c r="G89" s="549">
        <v>36136209.572180897</v>
      </c>
      <c r="H89" s="549">
        <v>19901632.270088501</v>
      </c>
      <c r="I89" s="549">
        <v>17005569.785094298</v>
      </c>
      <c r="J89" s="549">
        <v>33495545.601617601</v>
      </c>
      <c r="K89" s="549">
        <v>13471661.193256</v>
      </c>
      <c r="L89" s="549">
        <v>43692198.466805801</v>
      </c>
      <c r="M89" s="549">
        <v>145831460.81049901</v>
      </c>
      <c r="N89" s="549">
        <v>38242200.464114897</v>
      </c>
      <c r="O89" s="549">
        <v>95229108.138990194</v>
      </c>
      <c r="P89" s="549">
        <v>72316501.845745906</v>
      </c>
      <c r="Q89" s="549">
        <v>43992534.975941703</v>
      </c>
      <c r="R89" s="549">
        <v>30798243.5228878</v>
      </c>
      <c r="S89" s="549">
        <v>66477090.795751996</v>
      </c>
      <c r="T89" s="549">
        <v>44853337.367623299</v>
      </c>
      <c r="U89" s="549">
        <v>204155525.94318199</v>
      </c>
      <c r="V89" s="549">
        <v>18173707.491214398</v>
      </c>
      <c r="W89" s="549">
        <v>33337091.039030701</v>
      </c>
    </row>
    <row r="90" spans="1:23" x14ac:dyDescent="0.25">
      <c r="A90" s="547" t="s">
        <v>246</v>
      </c>
      <c r="B90" s="549">
        <v>1499126801.16377</v>
      </c>
      <c r="C90" s="549">
        <v>340187005.851843</v>
      </c>
      <c r="D90" s="549">
        <v>98163024.635516897</v>
      </c>
      <c r="E90" s="549">
        <v>14326896.864101499</v>
      </c>
      <c r="F90" s="549">
        <v>6565561.3559783604</v>
      </c>
      <c r="G90" s="549">
        <v>42364995.276443496</v>
      </c>
      <c r="H90" s="549">
        <v>20483659.243781801</v>
      </c>
      <c r="I90" s="549">
        <v>16330670.3343753</v>
      </c>
      <c r="J90" s="549">
        <v>34312354.040321499</v>
      </c>
      <c r="K90" s="549">
        <v>12118227.9508512</v>
      </c>
      <c r="L90" s="549">
        <v>44975328.405234501</v>
      </c>
      <c r="M90" s="549">
        <v>139445157.18545401</v>
      </c>
      <c r="N90" s="549">
        <v>38710031.875957198</v>
      </c>
      <c r="O90" s="549">
        <v>92641068.418787807</v>
      </c>
      <c r="P90" s="549">
        <v>77352473.349098593</v>
      </c>
      <c r="Q90" s="549">
        <v>46500488.199225403</v>
      </c>
      <c r="R90" s="549">
        <v>31968434.927127499</v>
      </c>
      <c r="S90" s="549">
        <v>79799416.2143251</v>
      </c>
      <c r="T90" s="549">
        <v>47752171.389468104</v>
      </c>
      <c r="U90" s="549">
        <v>253173542.309836</v>
      </c>
      <c r="V90" s="549">
        <v>27116835.314551</v>
      </c>
      <c r="W90" s="549">
        <v>34839458.021496803</v>
      </c>
    </row>
    <row r="91" spans="1:23" x14ac:dyDescent="0.25">
      <c r="A91" s="547">
        <v>2010</v>
      </c>
      <c r="B91" s="546">
        <f>AVERAGE(B92:B95)</f>
        <v>1533969269</v>
      </c>
      <c r="C91" s="546">
        <f t="shared" ref="C91:W91" si="17">AVERAGE(C92:C95)</f>
        <v>342352602</v>
      </c>
      <c r="D91" s="546">
        <f t="shared" si="17"/>
        <v>97998259.00000003</v>
      </c>
      <c r="E91" s="546">
        <f t="shared" si="17"/>
        <v>14587531</v>
      </c>
      <c r="F91" s="546">
        <f t="shared" si="17"/>
        <v>6127105</v>
      </c>
      <c r="G91" s="546">
        <f t="shared" si="17"/>
        <v>37660979</v>
      </c>
      <c r="H91" s="546">
        <f t="shared" si="17"/>
        <v>20296156</v>
      </c>
      <c r="I91" s="546">
        <f t="shared" si="17"/>
        <v>17003569</v>
      </c>
      <c r="J91" s="546">
        <f t="shared" si="17"/>
        <v>35706498</v>
      </c>
      <c r="K91" s="546">
        <f t="shared" si="17"/>
        <v>14510577</v>
      </c>
      <c r="L91" s="546">
        <f t="shared" si="17"/>
        <v>42629426.99999997</v>
      </c>
      <c r="M91" s="546">
        <f t="shared" si="17"/>
        <v>141571201</v>
      </c>
      <c r="N91" s="546">
        <f t="shared" si="17"/>
        <v>41254714</v>
      </c>
      <c r="O91" s="546">
        <f t="shared" si="17"/>
        <v>96504869.00000003</v>
      </c>
      <c r="P91" s="546">
        <f t="shared" si="17"/>
        <v>82283716.00000003</v>
      </c>
      <c r="Q91" s="546">
        <f t="shared" si="17"/>
        <v>49284135.99999997</v>
      </c>
      <c r="R91" s="546">
        <f t="shared" si="17"/>
        <v>40876202.999999978</v>
      </c>
      <c r="S91" s="546">
        <f t="shared" si="17"/>
        <v>70780524</v>
      </c>
      <c r="T91" s="546">
        <f t="shared" si="17"/>
        <v>49862137</v>
      </c>
      <c r="U91" s="546">
        <f t="shared" si="17"/>
        <v>277545734</v>
      </c>
      <c r="V91" s="546">
        <f t="shared" si="17"/>
        <v>20523166.000000026</v>
      </c>
      <c r="W91" s="546">
        <f t="shared" si="17"/>
        <v>34610166</v>
      </c>
    </row>
    <row r="92" spans="1:23" x14ac:dyDescent="0.25">
      <c r="A92" s="547" t="s">
        <v>347</v>
      </c>
      <c r="B92" s="549">
        <v>1456764515.4820001</v>
      </c>
      <c r="C92" s="549">
        <v>349414176.29205501</v>
      </c>
      <c r="D92" s="549">
        <v>84077449.368622303</v>
      </c>
      <c r="E92" s="549">
        <v>13171680.533967299</v>
      </c>
      <c r="F92" s="549">
        <v>5834229.6095857304</v>
      </c>
      <c r="G92" s="549">
        <v>34127471.748274997</v>
      </c>
      <c r="H92" s="549">
        <v>18906833.612451799</v>
      </c>
      <c r="I92" s="549">
        <v>15449431.5204306</v>
      </c>
      <c r="J92" s="549">
        <v>35764785.837787502</v>
      </c>
      <c r="K92" s="549">
        <v>13848606.072696799</v>
      </c>
      <c r="L92" s="549">
        <v>43254300.242000297</v>
      </c>
      <c r="M92" s="549">
        <v>140521204.06768501</v>
      </c>
      <c r="N92" s="549">
        <v>39877214.460983798</v>
      </c>
      <c r="O92" s="549">
        <v>88742100.9637907</v>
      </c>
      <c r="P92" s="549">
        <v>86177900.606192306</v>
      </c>
      <c r="Q92" s="549">
        <v>45979067.715845302</v>
      </c>
      <c r="R92" s="549">
        <v>34783868.385851502</v>
      </c>
      <c r="S92" s="549">
        <v>58286602.048292197</v>
      </c>
      <c r="T92" s="549">
        <v>47334148.752075702</v>
      </c>
      <c r="U92" s="549">
        <v>252494652.79882899</v>
      </c>
      <c r="V92" s="549">
        <v>16200216.0482888</v>
      </c>
      <c r="W92" s="549">
        <v>32518574.7962908</v>
      </c>
    </row>
    <row r="93" spans="1:23" x14ac:dyDescent="0.25">
      <c r="A93" s="547" t="s">
        <v>348</v>
      </c>
      <c r="B93" s="549">
        <v>1534244769.9827399</v>
      </c>
      <c r="C93" s="549">
        <v>338411483.866126</v>
      </c>
      <c r="D93" s="549">
        <v>104374740.38450401</v>
      </c>
      <c r="E93" s="549">
        <v>14535785.951721501</v>
      </c>
      <c r="F93" s="549">
        <v>5927070.93020547</v>
      </c>
      <c r="G93" s="549">
        <v>37089278.571289301</v>
      </c>
      <c r="H93" s="549">
        <v>20138292.831318598</v>
      </c>
      <c r="I93" s="549">
        <v>16568568.4232659</v>
      </c>
      <c r="J93" s="549">
        <v>36500685.507433198</v>
      </c>
      <c r="K93" s="549">
        <v>15883314.837959999</v>
      </c>
      <c r="L93" s="549">
        <v>44439296.434872299</v>
      </c>
      <c r="M93" s="549">
        <v>147475369.48725301</v>
      </c>
      <c r="N93" s="549">
        <v>41753476.117511399</v>
      </c>
      <c r="O93" s="549">
        <v>99119881.249336898</v>
      </c>
      <c r="P93" s="549">
        <v>82741978.651987001</v>
      </c>
      <c r="Q93" s="549">
        <v>49026640.365204297</v>
      </c>
      <c r="R93" s="549">
        <v>40038697.5284281</v>
      </c>
      <c r="S93" s="549">
        <v>68210651.058400497</v>
      </c>
      <c r="T93" s="549">
        <v>50869665.936967298</v>
      </c>
      <c r="U93" s="549">
        <v>268566911.33311403</v>
      </c>
      <c r="V93" s="549">
        <v>17270514.418503299</v>
      </c>
      <c r="W93" s="549">
        <v>35302466.097336903</v>
      </c>
    </row>
    <row r="94" spans="1:23" x14ac:dyDescent="0.25">
      <c r="A94" s="547" t="s">
        <v>349</v>
      </c>
      <c r="B94" s="549">
        <v>1547424248.7128</v>
      </c>
      <c r="C94" s="549">
        <v>332009789.31354201</v>
      </c>
      <c r="D94" s="549">
        <v>104886437.423683</v>
      </c>
      <c r="E94" s="549">
        <v>15602594.2828635</v>
      </c>
      <c r="F94" s="549">
        <v>6195462.4500915697</v>
      </c>
      <c r="G94" s="549">
        <v>39189498.867334001</v>
      </c>
      <c r="H94" s="549">
        <v>21688063.302353501</v>
      </c>
      <c r="I94" s="549">
        <v>17585530.693777099</v>
      </c>
      <c r="J94" s="549">
        <v>35407678.301565804</v>
      </c>
      <c r="K94" s="549">
        <v>14503085.752345501</v>
      </c>
      <c r="L94" s="549">
        <v>42389994.949697703</v>
      </c>
      <c r="M94" s="549">
        <v>143230740.08890799</v>
      </c>
      <c r="N94" s="549">
        <v>41665497.100188598</v>
      </c>
      <c r="O94" s="549">
        <v>97953964.443014503</v>
      </c>
      <c r="P94" s="549">
        <v>80494097.649524093</v>
      </c>
      <c r="Q94" s="549">
        <v>49351513.0902685</v>
      </c>
      <c r="R94" s="549">
        <v>43189275.989693403</v>
      </c>
      <c r="S94" s="549">
        <v>74498209.701078296</v>
      </c>
      <c r="T94" s="549">
        <v>49915914.653542504</v>
      </c>
      <c r="U94" s="549">
        <v>283756002.018758</v>
      </c>
      <c r="V94" s="549">
        <v>19402668.8846156</v>
      </c>
      <c r="W94" s="549">
        <v>34508229.755955599</v>
      </c>
    </row>
    <row r="95" spans="1:23" x14ac:dyDescent="0.25">
      <c r="A95" s="547" t="s">
        <v>350</v>
      </c>
      <c r="B95" s="549">
        <v>1597443541.8224599</v>
      </c>
      <c r="C95" s="549">
        <v>349574958.52827698</v>
      </c>
      <c r="D95" s="549">
        <v>98654408.823190793</v>
      </c>
      <c r="E95" s="549">
        <v>15040063.2314477</v>
      </c>
      <c r="F95" s="549">
        <v>6551657.01011723</v>
      </c>
      <c r="G95" s="549">
        <v>40237666.813101701</v>
      </c>
      <c r="H95" s="549">
        <v>20451434.253876101</v>
      </c>
      <c r="I95" s="549">
        <v>18410745.362526398</v>
      </c>
      <c r="J95" s="549">
        <v>35152842.353213497</v>
      </c>
      <c r="K95" s="549">
        <v>13807301.336997701</v>
      </c>
      <c r="L95" s="549">
        <v>40434116.373429596</v>
      </c>
      <c r="M95" s="549">
        <v>135057490.35615399</v>
      </c>
      <c r="N95" s="549">
        <v>41722668.321316198</v>
      </c>
      <c r="O95" s="549">
        <v>100203529.343858</v>
      </c>
      <c r="P95" s="549">
        <v>79720887.092296705</v>
      </c>
      <c r="Q95" s="549">
        <v>52779322.828681797</v>
      </c>
      <c r="R95" s="549">
        <v>45492970.096026897</v>
      </c>
      <c r="S95" s="549">
        <v>82126633.192229003</v>
      </c>
      <c r="T95" s="549">
        <v>51328818.657414503</v>
      </c>
      <c r="U95" s="549">
        <v>305365369.84929901</v>
      </c>
      <c r="V95" s="549">
        <v>29219264.648592401</v>
      </c>
      <c r="W95" s="549">
        <v>36111393.350416698</v>
      </c>
    </row>
    <row r="96" spans="1:23" x14ac:dyDescent="0.25">
      <c r="A96" s="547">
        <v>2011</v>
      </c>
      <c r="B96" s="546">
        <f>AVERAGE(B97:B100)</f>
        <v>1609265962</v>
      </c>
      <c r="C96" s="546">
        <f t="shared" ref="C96:W96" si="18">AVERAGE(C97:C100)</f>
        <v>348125824.99999976</v>
      </c>
      <c r="D96" s="546">
        <f t="shared" si="18"/>
        <v>102849992.9999999</v>
      </c>
      <c r="E96" s="546">
        <f t="shared" si="18"/>
        <v>13784696</v>
      </c>
      <c r="F96" s="546">
        <f>AVERAGE(F97:F100)</f>
        <v>6050430.9999999972</v>
      </c>
      <c r="G96" s="546">
        <f t="shared" si="18"/>
        <v>35314350</v>
      </c>
      <c r="H96" s="546">
        <f t="shared" si="18"/>
        <v>20115076</v>
      </c>
      <c r="I96" s="546">
        <f t="shared" si="18"/>
        <v>17930422</v>
      </c>
      <c r="J96" s="546">
        <f t="shared" si="18"/>
        <v>35352092</v>
      </c>
      <c r="K96" s="546">
        <f t="shared" si="18"/>
        <v>14665030</v>
      </c>
      <c r="L96" s="546">
        <f t="shared" si="18"/>
        <v>40614416</v>
      </c>
      <c r="M96" s="546">
        <f t="shared" si="18"/>
        <v>141960618</v>
      </c>
      <c r="N96" s="546">
        <f t="shared" si="18"/>
        <v>44097702</v>
      </c>
      <c r="O96" s="546">
        <f t="shared" si="18"/>
        <v>100013492.00000018</v>
      </c>
      <c r="P96" s="546">
        <f t="shared" si="18"/>
        <v>84987062.00000003</v>
      </c>
      <c r="Q96" s="546">
        <f t="shared" si="18"/>
        <v>53685001.999999978</v>
      </c>
      <c r="R96" s="546">
        <f t="shared" si="18"/>
        <v>45261620</v>
      </c>
      <c r="S96" s="546">
        <f t="shared" si="18"/>
        <v>74167685.00000003</v>
      </c>
      <c r="T96" s="546">
        <f t="shared" si="18"/>
        <v>49625540</v>
      </c>
      <c r="U96" s="546">
        <f t="shared" si="18"/>
        <v>324257617</v>
      </c>
      <c r="V96" s="546">
        <f t="shared" si="18"/>
        <v>20603325</v>
      </c>
      <c r="W96" s="546">
        <f t="shared" si="18"/>
        <v>35803967.99999997</v>
      </c>
    </row>
    <row r="97" spans="1:23" x14ac:dyDescent="0.25">
      <c r="A97" s="547" t="s">
        <v>365</v>
      </c>
      <c r="B97" s="550">
        <v>1555613212.4896801</v>
      </c>
      <c r="C97" s="550">
        <v>357580940.75005502</v>
      </c>
      <c r="D97" s="550">
        <v>90364213.6228026</v>
      </c>
      <c r="E97" s="550">
        <v>12963125.1148315</v>
      </c>
      <c r="F97" s="550">
        <v>6001521.1999657601</v>
      </c>
      <c r="G97" s="550">
        <v>32423391.241634201</v>
      </c>
      <c r="H97" s="550">
        <v>19020788.360693298</v>
      </c>
      <c r="I97" s="550">
        <v>16665756.610639701</v>
      </c>
      <c r="J97" s="550">
        <v>35805702.305400498</v>
      </c>
      <c r="K97" s="550">
        <v>13343093.8130267</v>
      </c>
      <c r="L97" s="550">
        <v>41135745.459062397</v>
      </c>
      <c r="M97" s="550">
        <v>139471108.79727799</v>
      </c>
      <c r="N97" s="550">
        <v>43181532.992755502</v>
      </c>
      <c r="O97" s="550">
        <v>94777522.149130702</v>
      </c>
      <c r="P97" s="550">
        <v>87655431.454061702</v>
      </c>
      <c r="Q97" s="550">
        <v>50344284.619864002</v>
      </c>
      <c r="R97" s="550">
        <v>40077282.797514997</v>
      </c>
      <c r="S97" s="550">
        <v>62821216.949688502</v>
      </c>
      <c r="T97" s="550">
        <v>49199850.905531101</v>
      </c>
      <c r="U97" s="550">
        <v>314271951.047952</v>
      </c>
      <c r="V97" s="550">
        <v>15655961.626150601</v>
      </c>
      <c r="W97" s="550">
        <v>32852790.671646301</v>
      </c>
    </row>
    <row r="98" spans="1:23" x14ac:dyDescent="0.25">
      <c r="A98" s="547" t="s">
        <v>366</v>
      </c>
      <c r="B98" s="550">
        <v>1595857582.9084301</v>
      </c>
      <c r="C98" s="550">
        <v>339780929.73930198</v>
      </c>
      <c r="D98" s="550">
        <v>111962317.07858101</v>
      </c>
      <c r="E98" s="550">
        <v>13492794.603333101</v>
      </c>
      <c r="F98" s="550">
        <v>5752725.9558853796</v>
      </c>
      <c r="G98" s="550">
        <v>33629687.791130297</v>
      </c>
      <c r="H98" s="550">
        <v>19361073.7240385</v>
      </c>
      <c r="I98" s="550">
        <v>17776707.603930902</v>
      </c>
      <c r="J98" s="550">
        <v>35834267.396576397</v>
      </c>
      <c r="K98" s="550">
        <v>15188176.7287971</v>
      </c>
      <c r="L98" s="550">
        <v>40317024.846337698</v>
      </c>
      <c r="M98" s="550">
        <v>148047089.47969699</v>
      </c>
      <c r="N98" s="550">
        <v>44617190.051626101</v>
      </c>
      <c r="O98" s="550">
        <v>102968068.70783199</v>
      </c>
      <c r="P98" s="550">
        <v>85058944.903077602</v>
      </c>
      <c r="Q98" s="550">
        <v>51984997.280158401</v>
      </c>
      <c r="R98" s="550">
        <v>44796355.364413403</v>
      </c>
      <c r="S98" s="550">
        <v>70764208.406798303</v>
      </c>
      <c r="T98" s="550">
        <v>49635896.300097197</v>
      </c>
      <c r="U98" s="550">
        <v>311573435.47343302</v>
      </c>
      <c r="V98" s="550">
        <v>16834146.6573066</v>
      </c>
      <c r="W98" s="550">
        <v>36481544.8160768</v>
      </c>
    </row>
    <row r="99" spans="1:23" x14ac:dyDescent="0.25">
      <c r="A99" s="547" t="s">
        <v>367</v>
      </c>
      <c r="B99" s="550">
        <v>1622707517.91486</v>
      </c>
      <c r="C99" s="550">
        <v>339900677.98407698</v>
      </c>
      <c r="D99" s="550">
        <v>108487427.517837</v>
      </c>
      <c r="E99" s="550">
        <v>14618605.787595401</v>
      </c>
      <c r="F99" s="550">
        <v>6081507.2184717404</v>
      </c>
      <c r="G99" s="550">
        <v>36972544.610875301</v>
      </c>
      <c r="H99" s="550">
        <v>21393702.791680899</v>
      </c>
      <c r="I99" s="550">
        <v>19014785.888778798</v>
      </c>
      <c r="J99" s="550">
        <v>34743939.576287903</v>
      </c>
      <c r="K99" s="550">
        <v>15284014.5650339</v>
      </c>
      <c r="L99" s="550">
        <v>39336373.945590802</v>
      </c>
      <c r="M99" s="550">
        <v>146191934.56671801</v>
      </c>
      <c r="N99" s="550">
        <v>44087789.675236799</v>
      </c>
      <c r="O99" s="550">
        <v>100778885.929149</v>
      </c>
      <c r="P99" s="550">
        <v>83892355.444960102</v>
      </c>
      <c r="Q99" s="550">
        <v>54397500.498016097</v>
      </c>
      <c r="R99" s="550">
        <v>47309947.2934772</v>
      </c>
      <c r="S99" s="550">
        <v>77654375.178230494</v>
      </c>
      <c r="T99" s="550">
        <v>48735572.508060902</v>
      </c>
      <c r="U99" s="550">
        <v>330007105.38256001</v>
      </c>
      <c r="V99" s="550">
        <v>17915341.058397699</v>
      </c>
      <c r="W99" s="550">
        <v>35903130.493823797</v>
      </c>
    </row>
    <row r="100" spans="1:23" x14ac:dyDescent="0.25">
      <c r="A100" s="547" t="s">
        <v>368</v>
      </c>
      <c r="B100" s="550">
        <v>1662885534.6870301</v>
      </c>
      <c r="C100" s="550">
        <v>355240751.52656502</v>
      </c>
      <c r="D100" s="550">
        <v>100586013.780779</v>
      </c>
      <c r="E100" s="550">
        <v>14064258.494240001</v>
      </c>
      <c r="F100" s="550">
        <v>6365969.6256771097</v>
      </c>
      <c r="G100" s="550">
        <v>38231776.356360197</v>
      </c>
      <c r="H100" s="550">
        <v>20684739.123587299</v>
      </c>
      <c r="I100" s="550">
        <v>18264437.896650601</v>
      </c>
      <c r="J100" s="550">
        <v>35024458.721735202</v>
      </c>
      <c r="K100" s="550">
        <v>14844834.8931423</v>
      </c>
      <c r="L100" s="550">
        <v>41668519.749009103</v>
      </c>
      <c r="M100" s="550">
        <v>134132339.156307</v>
      </c>
      <c r="N100" s="550">
        <v>44504295.280381598</v>
      </c>
      <c r="O100" s="550">
        <v>101529491.213889</v>
      </c>
      <c r="P100" s="550">
        <v>83341516.197900698</v>
      </c>
      <c r="Q100" s="550">
        <v>58013225.601961397</v>
      </c>
      <c r="R100" s="550">
        <v>48862894.5445944</v>
      </c>
      <c r="S100" s="550">
        <v>85430939.465282798</v>
      </c>
      <c r="T100" s="550">
        <v>50930840.286310799</v>
      </c>
      <c r="U100" s="550">
        <v>341177976.09605497</v>
      </c>
      <c r="V100" s="550">
        <v>32007850.6581451</v>
      </c>
      <c r="W100" s="550">
        <v>37978406.018453002</v>
      </c>
    </row>
    <row r="101" spans="1:23" x14ac:dyDescent="0.25">
      <c r="A101" s="547" t="s">
        <v>369</v>
      </c>
      <c r="B101" s="550">
        <v>1646940417.29795</v>
      </c>
      <c r="C101" s="550">
        <v>364465208.67603201</v>
      </c>
      <c r="D101" s="550">
        <v>94515585.106915295</v>
      </c>
      <c r="E101" s="550">
        <v>12545940.0367775</v>
      </c>
      <c r="F101" s="550">
        <v>5872480.1342519904</v>
      </c>
      <c r="G101" s="550">
        <v>31751727.8200575</v>
      </c>
      <c r="H101" s="550">
        <v>20516733.754816599</v>
      </c>
      <c r="I101" s="550">
        <v>17808714.952210002</v>
      </c>
      <c r="J101" s="550">
        <v>37092136.791738398</v>
      </c>
      <c r="K101" s="550">
        <v>14405922.679085501</v>
      </c>
      <c r="L101" s="550">
        <v>40546102.957904197</v>
      </c>
      <c r="M101" s="550">
        <v>141518581.51143301</v>
      </c>
      <c r="N101" s="550">
        <v>48206772.624706499</v>
      </c>
      <c r="O101" s="550">
        <v>98111650.268222302</v>
      </c>
      <c r="P101" s="550">
        <v>92610903.734671697</v>
      </c>
      <c r="Q101" s="550">
        <v>54361438.407809198</v>
      </c>
      <c r="R101" s="550">
        <v>44243693.936012499</v>
      </c>
      <c r="S101" s="550">
        <v>62707419.5813566</v>
      </c>
      <c r="T101" s="550">
        <v>50866636.428262599</v>
      </c>
      <c r="U101" s="550">
        <v>361162913.00490397</v>
      </c>
      <c r="V101" s="550">
        <v>19054960.6469956</v>
      </c>
      <c r="W101" s="550">
        <v>34574894.243786402</v>
      </c>
    </row>
    <row r="102" spans="1:23" x14ac:dyDescent="0.25">
      <c r="A102" s="547" t="s">
        <v>370</v>
      </c>
      <c r="B102" s="550">
        <v>1676607829.4142201</v>
      </c>
      <c r="C102" s="550">
        <v>348808722.26377398</v>
      </c>
      <c r="D102" s="550">
        <v>111591114.743717</v>
      </c>
      <c r="E102" s="550">
        <v>13871600.2885937</v>
      </c>
      <c r="F102" s="550">
        <v>5777629.8883564696</v>
      </c>
      <c r="G102" s="550">
        <v>32397171.1749494</v>
      </c>
      <c r="H102" s="550">
        <v>20044521.354945101</v>
      </c>
      <c r="I102" s="550">
        <v>19236432.564059399</v>
      </c>
      <c r="J102" s="550">
        <v>37438015.395007201</v>
      </c>
      <c r="K102" s="550">
        <v>16988303.682007801</v>
      </c>
      <c r="L102" s="550">
        <v>42426580.863824598</v>
      </c>
      <c r="M102" s="550">
        <v>147024215.76417601</v>
      </c>
      <c r="N102" s="550">
        <v>48199406.859028898</v>
      </c>
      <c r="O102" s="550">
        <v>103345714.286883</v>
      </c>
      <c r="P102" s="550">
        <v>88981383.862721294</v>
      </c>
      <c r="Q102" s="550">
        <v>57613050.484420203</v>
      </c>
      <c r="R102" s="550">
        <v>46981633.633485302</v>
      </c>
      <c r="S102" s="550">
        <v>68775927.250137895</v>
      </c>
      <c r="T102" s="550">
        <v>50842363.7485229</v>
      </c>
      <c r="U102" s="550">
        <v>358676407.06112403</v>
      </c>
      <c r="V102" s="550">
        <v>19956722.711017702</v>
      </c>
      <c r="W102" s="550">
        <v>37630911.533465303</v>
      </c>
    </row>
    <row r="103" spans="1:23" x14ac:dyDescent="0.25">
      <c r="A103" s="547" t="s">
        <v>391</v>
      </c>
      <c r="B103" s="550">
        <v>1688763512.2623899</v>
      </c>
      <c r="C103" s="550">
        <v>340873620.419819</v>
      </c>
      <c r="D103" s="550">
        <v>109045355.42486501</v>
      </c>
      <c r="E103" s="550">
        <v>15446039.740232799</v>
      </c>
      <c r="F103" s="550">
        <v>5989984.0511832796</v>
      </c>
      <c r="G103" s="550">
        <v>37793040.137719601</v>
      </c>
      <c r="H103" s="550">
        <v>21684698.2142235</v>
      </c>
      <c r="I103" s="550">
        <v>21320374.166577399</v>
      </c>
      <c r="J103" s="550">
        <v>36401669.591282703</v>
      </c>
      <c r="K103" s="550">
        <v>16012289.0191806</v>
      </c>
      <c r="L103" s="550">
        <v>40104618.4327043</v>
      </c>
      <c r="M103" s="550">
        <v>144463348.51145601</v>
      </c>
      <c r="N103" s="550">
        <v>47410236.271010697</v>
      </c>
      <c r="O103" s="550">
        <v>105083313.33027899</v>
      </c>
      <c r="P103" s="550">
        <v>86406030.3493267</v>
      </c>
      <c r="Q103" s="550">
        <v>57840853.610564299</v>
      </c>
      <c r="R103" s="550">
        <v>48793553.075765498</v>
      </c>
      <c r="S103" s="550">
        <v>75955409.270532504</v>
      </c>
      <c r="T103" s="550">
        <v>50861121.737264201</v>
      </c>
      <c r="U103" s="550">
        <v>370344766.69520801</v>
      </c>
      <c r="V103" s="550">
        <v>20348600.711231198</v>
      </c>
      <c r="W103" s="550">
        <v>36584589.501957901</v>
      </c>
    </row>
    <row r="104" spans="1:23" x14ac:dyDescent="0.25">
      <c r="A104" s="551" t="s">
        <v>420</v>
      </c>
      <c r="B104" s="551"/>
      <c r="C104" s="551"/>
      <c r="D104" s="551"/>
      <c r="E104" s="551"/>
      <c r="F104" s="551"/>
      <c r="G104" s="551"/>
      <c r="H104" s="551"/>
      <c r="I104" s="551"/>
      <c r="J104" s="551"/>
      <c r="K104" s="551"/>
      <c r="L104" s="551"/>
      <c r="M104" s="551"/>
      <c r="N104" s="551"/>
      <c r="O104" s="551"/>
      <c r="P104" s="551"/>
      <c r="Q104" s="551"/>
      <c r="R104" s="551"/>
      <c r="S104" s="551"/>
      <c r="T104" s="551"/>
      <c r="U104" s="551"/>
      <c r="V104" s="551"/>
      <c r="W104" s="551"/>
    </row>
    <row r="105" spans="1:23" x14ac:dyDescent="0.25">
      <c r="A105" s="551" t="s">
        <v>421</v>
      </c>
      <c r="B105" s="551"/>
      <c r="C105" s="551" t="s">
        <v>422</v>
      </c>
      <c r="D105" s="551"/>
      <c r="E105" s="551"/>
      <c r="F105" s="551"/>
      <c r="G105" s="551"/>
      <c r="H105" s="551"/>
      <c r="I105" s="551"/>
      <c r="J105" s="551"/>
      <c r="K105" s="551"/>
      <c r="L105" s="551"/>
      <c r="M105" s="551"/>
      <c r="N105" s="551"/>
      <c r="O105" s="551"/>
      <c r="P105" s="551"/>
      <c r="Q105" s="551"/>
      <c r="R105" s="551"/>
      <c r="S105" s="551"/>
      <c r="T105" s="551"/>
      <c r="U105" s="551"/>
      <c r="V105" s="551"/>
      <c r="W105" s="551"/>
    </row>
    <row r="106" spans="1:23" ht="18.75" x14ac:dyDescent="0.25">
      <c r="A106" s="552" t="s">
        <v>21</v>
      </c>
      <c r="B106" s="551"/>
      <c r="C106" s="551"/>
      <c r="D106" s="551"/>
      <c r="E106" s="551"/>
      <c r="F106" s="551"/>
      <c r="G106" s="551"/>
      <c r="H106" s="551"/>
      <c r="I106" s="551"/>
      <c r="J106" s="551"/>
      <c r="K106" s="551"/>
      <c r="L106" s="551"/>
      <c r="M106" s="551"/>
      <c r="N106" s="551"/>
      <c r="O106" s="551"/>
      <c r="P106" s="551"/>
      <c r="Q106" s="551"/>
      <c r="R106" s="551"/>
      <c r="S106" s="551"/>
      <c r="T106" s="551"/>
      <c r="U106" s="551"/>
      <c r="V106" s="551"/>
      <c r="W106" s="551"/>
    </row>
    <row r="107" spans="1:23" x14ac:dyDescent="0.25">
      <c r="A107" s="553" t="s">
        <v>1199</v>
      </c>
      <c r="B107" s="551"/>
      <c r="C107" s="551"/>
      <c r="D107" s="551"/>
      <c r="E107" s="551"/>
      <c r="F107" s="551"/>
      <c r="G107" s="551"/>
      <c r="H107" s="551"/>
      <c r="I107" s="551"/>
      <c r="J107" s="551"/>
      <c r="K107" s="551"/>
      <c r="L107" s="551"/>
      <c r="M107" s="551"/>
      <c r="N107" s="551"/>
      <c r="O107" s="551"/>
      <c r="P107" s="551"/>
      <c r="Q107" s="551"/>
      <c r="R107" s="551"/>
      <c r="S107" s="551"/>
      <c r="T107" s="551"/>
      <c r="U107" s="551"/>
      <c r="V107" s="551"/>
      <c r="W107" s="551"/>
    </row>
    <row r="108" spans="1:23" ht="36" x14ac:dyDescent="0.25">
      <c r="A108" s="645" t="s">
        <v>311</v>
      </c>
      <c r="B108" s="646" t="s">
        <v>251</v>
      </c>
      <c r="C108" s="646" t="s">
        <v>25</v>
      </c>
      <c r="D108" s="646" t="s">
        <v>26</v>
      </c>
      <c r="E108" s="646" t="s">
        <v>27</v>
      </c>
      <c r="F108" s="646" t="s">
        <v>28</v>
      </c>
      <c r="G108" s="646" t="s">
        <v>29</v>
      </c>
      <c r="H108" s="646" t="s">
        <v>30</v>
      </c>
      <c r="I108" s="646" t="s">
        <v>31</v>
      </c>
      <c r="J108" s="646" t="s">
        <v>32</v>
      </c>
      <c r="K108" s="646" t="s">
        <v>33</v>
      </c>
      <c r="L108" s="646" t="s">
        <v>34</v>
      </c>
      <c r="M108" s="646" t="s">
        <v>35</v>
      </c>
      <c r="N108" s="646" t="s">
        <v>36</v>
      </c>
      <c r="O108" s="646" t="s">
        <v>37</v>
      </c>
      <c r="P108" s="646" t="s">
        <v>38</v>
      </c>
      <c r="Q108" s="646" t="s">
        <v>39</v>
      </c>
      <c r="R108" s="646" t="s">
        <v>40</v>
      </c>
      <c r="S108" s="646" t="s">
        <v>49</v>
      </c>
      <c r="T108" s="646" t="s">
        <v>41</v>
      </c>
      <c r="U108" s="646" t="s">
        <v>42</v>
      </c>
      <c r="V108" s="646" t="s">
        <v>43</v>
      </c>
      <c r="W108" s="646" t="s">
        <v>44</v>
      </c>
    </row>
    <row r="109" spans="1:23" x14ac:dyDescent="0.25">
      <c r="A109" s="647">
        <v>2001</v>
      </c>
      <c r="B109" s="648">
        <f>(B46/B41-1)*100</f>
        <v>-3.867674353217343</v>
      </c>
      <c r="C109" s="648">
        <f t="shared" ref="C109:W109" si="19">(C46/C41-1)*100</f>
        <v>1.9878392184485172</v>
      </c>
      <c r="D109" s="648">
        <f t="shared" si="19"/>
        <v>-1.29723173340347</v>
      </c>
      <c r="E109" s="648">
        <f t="shared" si="19"/>
        <v>-15.59465526905136</v>
      </c>
      <c r="F109" s="648">
        <f t="shared" si="19"/>
        <v>-12.539861165941312</v>
      </c>
      <c r="G109" s="648">
        <f t="shared" si="19"/>
        <v>-7.1661254300017241</v>
      </c>
      <c r="H109" s="648">
        <f t="shared" si="19"/>
        <v>-10.063944743152952</v>
      </c>
      <c r="I109" s="648">
        <f t="shared" si="19"/>
        <v>-9.985382964588684</v>
      </c>
      <c r="J109" s="648">
        <f t="shared" si="19"/>
        <v>-1.0973963202763004</v>
      </c>
      <c r="K109" s="648">
        <f t="shared" si="19"/>
        <v>-6.3198362768856153</v>
      </c>
      <c r="L109" s="648">
        <f t="shared" si="19"/>
        <v>-0.95332295365819775</v>
      </c>
      <c r="M109" s="648">
        <f t="shared" si="19"/>
        <v>-4.2223241533392404</v>
      </c>
      <c r="N109" s="648">
        <f t="shared" si="19"/>
        <v>-2.6360970756339253</v>
      </c>
      <c r="O109" s="648">
        <f t="shared" si="19"/>
        <v>-3.2334337489276499</v>
      </c>
      <c r="P109" s="648">
        <f t="shared" si="19"/>
        <v>-7.3295454013021732</v>
      </c>
      <c r="Q109" s="648">
        <f t="shared" si="19"/>
        <v>-8.2384273213656929</v>
      </c>
      <c r="R109" s="648">
        <f t="shared" si="19"/>
        <v>-4.3914156911041164</v>
      </c>
      <c r="S109" s="648">
        <f t="shared" si="19"/>
        <v>-9.7055365134911309</v>
      </c>
      <c r="T109" s="648">
        <f t="shared" si="19"/>
        <v>-8.1559242749322696</v>
      </c>
      <c r="U109" s="648">
        <f t="shared" si="19"/>
        <v>-4.0678795585165624</v>
      </c>
      <c r="V109" s="648">
        <f t="shared" si="19"/>
        <v>-2.2023694690443962</v>
      </c>
      <c r="W109" s="648">
        <f t="shared" si="19"/>
        <v>-1.1327018134373312</v>
      </c>
    </row>
    <row r="110" spans="1:23" x14ac:dyDescent="0.25">
      <c r="A110" s="647">
        <f>A109+1</f>
        <v>2002</v>
      </c>
      <c r="B110" s="648">
        <f>(B51/B46-1)*100</f>
        <v>-1.0775623427608849</v>
      </c>
      <c r="C110" s="648">
        <f t="shared" ref="C110:W110" si="20">(C51/C46-1)*100</f>
        <v>2.0223747917476942</v>
      </c>
      <c r="D110" s="648">
        <f t="shared" si="20"/>
        <v>1.3746550428813897</v>
      </c>
      <c r="E110" s="648">
        <f t="shared" si="20"/>
        <v>-3.3848877672549738</v>
      </c>
      <c r="F110" s="648">
        <f t="shared" si="20"/>
        <v>-6.1375673700214683E-2</v>
      </c>
      <c r="G110" s="648">
        <f t="shared" si="20"/>
        <v>-9.9718319355078027</v>
      </c>
      <c r="H110" s="648">
        <f t="shared" si="20"/>
        <v>-1.6803253498430148</v>
      </c>
      <c r="I110" s="648">
        <f t="shared" si="20"/>
        <v>-15.007670548099572</v>
      </c>
      <c r="J110" s="648">
        <f t="shared" si="20"/>
        <v>1.1374716589924505</v>
      </c>
      <c r="K110" s="648">
        <f t="shared" si="20"/>
        <v>-5.3688779794550223</v>
      </c>
      <c r="L110" s="648">
        <f t="shared" si="20"/>
        <v>1.7270503078627542</v>
      </c>
      <c r="M110" s="648">
        <f t="shared" si="20"/>
        <v>-4.6513059872121953E-2</v>
      </c>
      <c r="N110" s="648">
        <f t="shared" si="20"/>
        <v>2.4317921888397764</v>
      </c>
      <c r="O110" s="648">
        <f t="shared" si="20"/>
        <v>3.9249731986387371</v>
      </c>
      <c r="P110" s="648">
        <f t="shared" si="20"/>
        <v>2.380905962178681</v>
      </c>
      <c r="Q110" s="648">
        <f t="shared" si="20"/>
        <v>-1.8443494801978266</v>
      </c>
      <c r="R110" s="648">
        <f t="shared" si="20"/>
        <v>-1.4425343922431888</v>
      </c>
      <c r="S110" s="648">
        <f t="shared" si="20"/>
        <v>-13.041849883918211</v>
      </c>
      <c r="T110" s="648">
        <f t="shared" si="20"/>
        <v>-4.9804307639656376</v>
      </c>
      <c r="U110" s="648">
        <f t="shared" si="20"/>
        <v>-1.0095711107884653</v>
      </c>
      <c r="V110" s="648">
        <f t="shared" si="20"/>
        <v>-0.87708656013368858</v>
      </c>
      <c r="W110" s="648">
        <f t="shared" si="20"/>
        <v>0.2124216409213675</v>
      </c>
    </row>
    <row r="111" spans="1:23" x14ac:dyDescent="0.25">
      <c r="A111" s="647">
        <f t="shared" ref="A111:A117" si="21">A110+1</f>
        <v>2003</v>
      </c>
      <c r="B111" s="648">
        <f>(B56/B51-1)*100</f>
        <v>-1.4149772015523698</v>
      </c>
      <c r="C111" s="648">
        <f t="shared" ref="C111:W111" si="22">(C56/C51-1)*100</f>
        <v>1.6082539765265524</v>
      </c>
      <c r="D111" s="648">
        <f t="shared" si="22"/>
        <v>0.10907255790566506</v>
      </c>
      <c r="E111" s="648">
        <f t="shared" si="22"/>
        <v>-7.7104076813260036</v>
      </c>
      <c r="F111" s="648">
        <f t="shared" si="22"/>
        <v>-15.821679541746814</v>
      </c>
      <c r="G111" s="648">
        <f t="shared" si="22"/>
        <v>-6.8407842050140726</v>
      </c>
      <c r="H111" s="648">
        <f t="shared" si="22"/>
        <v>-3.2784269723692527</v>
      </c>
      <c r="I111" s="648">
        <f t="shared" si="22"/>
        <v>-1.4121399367085785</v>
      </c>
      <c r="J111" s="648">
        <f t="shared" si="22"/>
        <v>1.043422446690645</v>
      </c>
      <c r="K111" s="648">
        <f t="shared" si="22"/>
        <v>-2.8968447302563316</v>
      </c>
      <c r="L111" s="648">
        <f t="shared" si="22"/>
        <v>3.9761940762500503</v>
      </c>
      <c r="M111" s="648">
        <f t="shared" si="22"/>
        <v>-0.34306108427357707</v>
      </c>
      <c r="N111" s="648">
        <f t="shared" si="22"/>
        <v>-0.20264525099650266</v>
      </c>
      <c r="O111" s="648">
        <f t="shared" si="22"/>
        <v>0.39074012688324888</v>
      </c>
      <c r="P111" s="648">
        <f t="shared" si="22"/>
        <v>3.8342259955579827</v>
      </c>
      <c r="Q111" s="648">
        <f t="shared" si="22"/>
        <v>-2.9387929642978428</v>
      </c>
      <c r="R111" s="648">
        <f t="shared" si="22"/>
        <v>-6.1349732541157387</v>
      </c>
      <c r="S111" s="648">
        <f t="shared" si="22"/>
        <v>-10.724254500578123</v>
      </c>
      <c r="T111" s="648">
        <f t="shared" si="22"/>
        <v>-1.0647901477429333</v>
      </c>
      <c r="U111" s="648">
        <f t="shared" si="22"/>
        <v>-4.0641750660772242</v>
      </c>
      <c r="V111" s="648">
        <f t="shared" si="22"/>
        <v>5.9211161662187095E-3</v>
      </c>
      <c r="W111" s="648">
        <f t="shared" si="22"/>
        <v>-0.49498130200704704</v>
      </c>
    </row>
    <row r="112" spans="1:23" x14ac:dyDescent="0.25">
      <c r="A112" s="647">
        <f t="shared" si="21"/>
        <v>2004</v>
      </c>
      <c r="B112" s="648">
        <f>(B61/B56-1)*100</f>
        <v>3.9337602404815319</v>
      </c>
      <c r="C112" s="648">
        <f t="shared" ref="C112:W112" si="23">(C61/C56-1)*100</f>
        <v>3.3167825609573098</v>
      </c>
      <c r="D112" s="648">
        <f t="shared" si="23"/>
        <v>7.2719399332859869</v>
      </c>
      <c r="E112" s="648">
        <f t="shared" si="23"/>
        <v>3.6876940928720625</v>
      </c>
      <c r="F112" s="648">
        <f t="shared" si="23"/>
        <v>6.5300695112959772</v>
      </c>
      <c r="G112" s="648">
        <f t="shared" si="23"/>
        <v>2.0613462944552019E-2</v>
      </c>
      <c r="H112" s="648">
        <f t="shared" si="23"/>
        <v>0.95414407637788301</v>
      </c>
      <c r="I112" s="648">
        <f t="shared" si="23"/>
        <v>-0.20465514363212645</v>
      </c>
      <c r="J112" s="648">
        <f t="shared" si="23"/>
        <v>4.8403424250238025</v>
      </c>
      <c r="K112" s="648">
        <f t="shared" si="23"/>
        <v>-3.2156307710127674</v>
      </c>
      <c r="L112" s="648">
        <f t="shared" si="23"/>
        <v>11.283676219559569</v>
      </c>
      <c r="M112" s="648">
        <f t="shared" si="23"/>
        <v>3.2888066526199022</v>
      </c>
      <c r="N112" s="648">
        <f t="shared" si="23"/>
        <v>3.0370990050827107</v>
      </c>
      <c r="O112" s="648">
        <f t="shared" si="23"/>
        <v>4.8216690805622076</v>
      </c>
      <c r="P112" s="648">
        <f t="shared" si="23"/>
        <v>3.8230501250023474</v>
      </c>
      <c r="Q112" s="648">
        <f t="shared" si="23"/>
        <v>10.736873917468714</v>
      </c>
      <c r="R112" s="648">
        <f t="shared" si="23"/>
        <v>7.6758459580544391</v>
      </c>
      <c r="S112" s="648">
        <f t="shared" si="23"/>
        <v>-6.9701260770640534</v>
      </c>
      <c r="T112" s="648">
        <f t="shared" si="23"/>
        <v>7.7926715776442057</v>
      </c>
      <c r="U112" s="648">
        <f t="shared" si="23"/>
        <v>5.3913714237991739</v>
      </c>
      <c r="V112" s="648">
        <f t="shared" si="23"/>
        <v>2.327773583113979</v>
      </c>
      <c r="W112" s="648">
        <f t="shared" si="23"/>
        <v>5.4177865254965818</v>
      </c>
    </row>
    <row r="113" spans="1:23" x14ac:dyDescent="0.25">
      <c r="A113" s="647">
        <f t="shared" si="21"/>
        <v>2005</v>
      </c>
      <c r="B113" s="648">
        <f>(B66/B61-1)*100</f>
        <v>3.5637063322794926</v>
      </c>
      <c r="C113" s="648">
        <f t="shared" ref="C113:W113" si="24">(C66/C61-1)*100</f>
        <v>2.6286782530613895</v>
      </c>
      <c r="D113" s="648">
        <f t="shared" si="24"/>
        <v>7.0691406932320344</v>
      </c>
      <c r="E113" s="648">
        <f t="shared" si="24"/>
        <v>-5.509281010778877</v>
      </c>
      <c r="F113" s="648">
        <f t="shared" si="24"/>
        <v>-0.10207652823145397</v>
      </c>
      <c r="G113" s="648">
        <f t="shared" si="24"/>
        <v>-3.9773359702950706</v>
      </c>
      <c r="H113" s="648">
        <f t="shared" si="24"/>
        <v>2.2611659026376518</v>
      </c>
      <c r="I113" s="648">
        <f t="shared" si="24"/>
        <v>-1.132890621823146</v>
      </c>
      <c r="J113" s="648">
        <f t="shared" si="24"/>
        <v>3.3055002374312803</v>
      </c>
      <c r="K113" s="648">
        <f t="shared" si="24"/>
        <v>2.408781911467428</v>
      </c>
      <c r="L113" s="648">
        <f t="shared" si="24"/>
        <v>-2.2167239719469323</v>
      </c>
      <c r="M113" s="648">
        <f t="shared" si="24"/>
        <v>2.7526229583302975</v>
      </c>
      <c r="N113" s="648">
        <f t="shared" si="24"/>
        <v>3.7372336510288484</v>
      </c>
      <c r="O113" s="648">
        <f t="shared" si="24"/>
        <v>6.2903886014301635</v>
      </c>
      <c r="P113" s="648">
        <f t="shared" si="24"/>
        <v>6.0712890977038914</v>
      </c>
      <c r="Q113" s="648">
        <f t="shared" si="24"/>
        <v>8.566896272594505</v>
      </c>
      <c r="R113" s="648">
        <f t="shared" si="24"/>
        <v>6.8738457944704789</v>
      </c>
      <c r="S113" s="648">
        <f t="shared" si="24"/>
        <v>3.7849853751368068</v>
      </c>
      <c r="T113" s="648">
        <f t="shared" si="24"/>
        <v>1.6252359079728995</v>
      </c>
      <c r="U113" s="648">
        <f t="shared" si="24"/>
        <v>5.1061342844785473</v>
      </c>
      <c r="V113" s="648">
        <f t="shared" si="24"/>
        <v>0.72834346274539552</v>
      </c>
      <c r="W113" s="648">
        <f t="shared" si="24"/>
        <v>4.5998181132869576</v>
      </c>
    </row>
    <row r="114" spans="1:23" x14ac:dyDescent="0.25">
      <c r="A114" s="647">
        <f t="shared" si="21"/>
        <v>2006</v>
      </c>
      <c r="B114" s="648">
        <f>(B71/B66-1)*100</f>
        <v>5.9217351173201038</v>
      </c>
      <c r="C114" s="648">
        <f t="shared" ref="C114:W114" si="25">(C71/C66-1)*100</f>
        <v>1.7534019753794983</v>
      </c>
      <c r="D114" s="648">
        <f t="shared" si="25"/>
        <v>6.2703072202049404</v>
      </c>
      <c r="E114" s="648">
        <f t="shared" si="25"/>
        <v>1.0583510310918864</v>
      </c>
      <c r="F114" s="648">
        <f t="shared" si="25"/>
        <v>5.4295913568479515</v>
      </c>
      <c r="G114" s="648">
        <f t="shared" si="25"/>
        <v>-1.8123869721812791</v>
      </c>
      <c r="H114" s="648">
        <f t="shared" si="25"/>
        <v>3.763502776452099</v>
      </c>
      <c r="I114" s="648">
        <f t="shared" si="25"/>
        <v>1.4204773503102563</v>
      </c>
      <c r="J114" s="648">
        <f t="shared" si="25"/>
        <v>4.1425305913615373</v>
      </c>
      <c r="K114" s="648">
        <f t="shared" si="25"/>
        <v>10.196546063293454</v>
      </c>
      <c r="L114" s="648">
        <f t="shared" si="25"/>
        <v>1.606459558940676</v>
      </c>
      <c r="M114" s="648">
        <f t="shared" si="25"/>
        <v>3.9673395277552537</v>
      </c>
      <c r="N114" s="648">
        <f t="shared" si="25"/>
        <v>3.3479246076391744</v>
      </c>
      <c r="O114" s="648">
        <f t="shared" si="25"/>
        <v>6.9074034339886792</v>
      </c>
      <c r="P114" s="648">
        <f t="shared" si="25"/>
        <v>3.554352897012425</v>
      </c>
      <c r="Q114" s="648">
        <f t="shared" si="25"/>
        <v>6.4916930174955478</v>
      </c>
      <c r="R114" s="648">
        <f t="shared" si="25"/>
        <v>6.79085939257007</v>
      </c>
      <c r="S114" s="648">
        <f t="shared" si="25"/>
        <v>10.092546443470152</v>
      </c>
      <c r="T114" s="648">
        <f t="shared" si="25"/>
        <v>11.585842958030824</v>
      </c>
      <c r="U114" s="648">
        <f t="shared" si="25"/>
        <v>14.315468189499846</v>
      </c>
      <c r="V114" s="648">
        <f t="shared" si="25"/>
        <v>-1.1945222514324283</v>
      </c>
      <c r="W114" s="648">
        <f t="shared" si="25"/>
        <v>10.5947316109974</v>
      </c>
    </row>
    <row r="115" spans="1:23" x14ac:dyDescent="0.25">
      <c r="A115" s="647">
        <f t="shared" si="21"/>
        <v>2007</v>
      </c>
      <c r="B115" s="648">
        <f>(B76/B71-1)*100</f>
        <v>1.7320551477004731</v>
      </c>
      <c r="C115" s="648">
        <f t="shared" ref="C115:W115" si="26">(C76/C71-1)*100</f>
        <v>2.3406309026614558</v>
      </c>
      <c r="D115" s="648">
        <f t="shared" si="26"/>
        <v>3.4228881514994036</v>
      </c>
      <c r="E115" s="648">
        <f t="shared" si="26"/>
        <v>-3.1224234967178965</v>
      </c>
      <c r="F115" s="648">
        <f t="shared" si="26"/>
        <v>1.4008640170335873</v>
      </c>
      <c r="G115" s="648">
        <f t="shared" si="26"/>
        <v>-6.0289886048230823</v>
      </c>
      <c r="H115" s="648">
        <f t="shared" si="26"/>
        <v>-1.5435209990243171</v>
      </c>
      <c r="I115" s="648">
        <f t="shared" si="26"/>
        <v>4.1633940019840221</v>
      </c>
      <c r="J115" s="648">
        <f t="shared" si="26"/>
        <v>3.0025298538495893</v>
      </c>
      <c r="K115" s="648">
        <f t="shared" si="26"/>
        <v>0.45352034519514639</v>
      </c>
      <c r="L115" s="648">
        <f t="shared" si="26"/>
        <v>-2.1214497798556442</v>
      </c>
      <c r="M115" s="648">
        <f t="shared" si="26"/>
        <v>2.0901078379826243</v>
      </c>
      <c r="N115" s="648">
        <f t="shared" si="26"/>
        <v>2.6487519560249639</v>
      </c>
      <c r="O115" s="648">
        <f t="shared" si="26"/>
        <v>2.3050321926445738</v>
      </c>
      <c r="P115" s="648">
        <f t="shared" si="26"/>
        <v>-1.6120365723627628</v>
      </c>
      <c r="Q115" s="648">
        <f t="shared" si="26"/>
        <v>0.3677444846579947</v>
      </c>
      <c r="R115" s="648">
        <f t="shared" si="26"/>
        <v>-1.5038231171522365</v>
      </c>
      <c r="S115" s="648">
        <f t="shared" si="26"/>
        <v>3.9899031408874297</v>
      </c>
      <c r="T115" s="648">
        <f t="shared" si="26"/>
        <v>2.7573620381948549</v>
      </c>
      <c r="U115" s="648">
        <f t="shared" si="26"/>
        <v>3.0587800139193488</v>
      </c>
      <c r="V115" s="648">
        <f t="shared" si="26"/>
        <v>-1.0986567783220269</v>
      </c>
      <c r="W115" s="648">
        <f t="shared" si="26"/>
        <v>3.3349458701504853</v>
      </c>
    </row>
    <row r="116" spans="1:23" x14ac:dyDescent="0.25">
      <c r="A116" s="647">
        <f t="shared" si="21"/>
        <v>2008</v>
      </c>
      <c r="B116" s="648">
        <f>(B81/B76-1)*100</f>
        <v>-0.72923206237045513</v>
      </c>
      <c r="C116" s="648">
        <f t="shared" ref="C116:W116" si="27">(C81/C76-1)*100</f>
        <v>1.3713904129632581</v>
      </c>
      <c r="D116" s="648">
        <f t="shared" si="27"/>
        <v>2.4741207852638114</v>
      </c>
      <c r="E116" s="648">
        <f t="shared" si="27"/>
        <v>-6.9751146484152589</v>
      </c>
      <c r="F116" s="648">
        <f t="shared" si="27"/>
        <v>-8.4535530499375344</v>
      </c>
      <c r="G116" s="648">
        <f t="shared" si="27"/>
        <v>2.459099348455962</v>
      </c>
      <c r="H116" s="648">
        <f t="shared" si="27"/>
        <v>-3.3045583972440284</v>
      </c>
      <c r="I116" s="648">
        <f t="shared" si="27"/>
        <v>-7.5765797352792541</v>
      </c>
      <c r="J116" s="648">
        <f t="shared" si="27"/>
        <v>2.5393116274751826</v>
      </c>
      <c r="K116" s="648">
        <f t="shared" si="27"/>
        <v>5.1996394384906663</v>
      </c>
      <c r="L116" s="648">
        <f t="shared" si="27"/>
        <v>0.68707647394223859</v>
      </c>
      <c r="M116" s="648">
        <f t="shared" si="27"/>
        <v>-2.2162053804476445</v>
      </c>
      <c r="N116" s="648">
        <f t="shared" si="27"/>
        <v>-1.6862685768162966</v>
      </c>
      <c r="O116" s="648">
        <f t="shared" si="27"/>
        <v>-3.7517540581683662</v>
      </c>
      <c r="P116" s="648">
        <f t="shared" si="27"/>
        <v>-0.53060695762497945</v>
      </c>
      <c r="Q116" s="648">
        <f t="shared" si="27"/>
        <v>1.0529707740819516</v>
      </c>
      <c r="R116" s="648">
        <f t="shared" si="27"/>
        <v>-0.33626210656451105</v>
      </c>
      <c r="S116" s="648">
        <f t="shared" si="27"/>
        <v>-12.125319040948613</v>
      </c>
      <c r="T116" s="648">
        <f t="shared" si="27"/>
        <v>-0.12180323183437203</v>
      </c>
      <c r="U116" s="648">
        <f t="shared" si="27"/>
        <v>0.45597349413293298</v>
      </c>
      <c r="V116" s="648">
        <f t="shared" si="27"/>
        <v>-4.0748140222815703</v>
      </c>
      <c r="W116" s="648">
        <f t="shared" si="27"/>
        <v>1.6620739477220647</v>
      </c>
    </row>
    <row r="117" spans="1:23" x14ac:dyDescent="0.25">
      <c r="A117" s="647">
        <f t="shared" si="21"/>
        <v>2009</v>
      </c>
      <c r="B117" s="648">
        <f t="shared" ref="B117:W128" si="28">(B86/B81-1)*100</f>
        <v>-9.8822050816554263</v>
      </c>
      <c r="C117" s="648">
        <f t="shared" si="28"/>
        <v>-0.5479564089256872</v>
      </c>
      <c r="D117" s="648">
        <f t="shared" si="28"/>
        <v>-6.6376659237554758E-2</v>
      </c>
      <c r="E117" s="648">
        <f t="shared" si="28"/>
        <v>-9.7562624375223788</v>
      </c>
      <c r="F117" s="648">
        <f t="shared" si="28"/>
        <v>-6.6749098912512572</v>
      </c>
      <c r="G117" s="648">
        <f t="shared" si="28"/>
        <v>-11.438466846331641</v>
      </c>
      <c r="H117" s="648">
        <f t="shared" si="28"/>
        <v>-5.9860218410768828</v>
      </c>
      <c r="I117" s="648">
        <f t="shared" si="28"/>
        <v>-4.4135238757649127</v>
      </c>
      <c r="J117" s="648">
        <f t="shared" si="28"/>
        <v>-0.52247791377039166</v>
      </c>
      <c r="K117" s="648">
        <f t="shared" si="28"/>
        <v>-6.7310901838811272</v>
      </c>
      <c r="L117" s="648">
        <f t="shared" si="28"/>
        <v>-1.5827084413130299</v>
      </c>
      <c r="M117" s="648">
        <f t="shared" si="28"/>
        <v>-3.9116460718145896</v>
      </c>
      <c r="N117" s="648">
        <f t="shared" si="28"/>
        <v>-9.8521269769935582</v>
      </c>
      <c r="O117" s="648">
        <f t="shared" si="28"/>
        <v>-8.4200145417522965</v>
      </c>
      <c r="P117" s="648">
        <f t="shared" si="28"/>
        <v>-17.273675241255294</v>
      </c>
      <c r="Q117" s="648">
        <f t="shared" si="28"/>
        <v>-15.794728098312616</v>
      </c>
      <c r="R117" s="648">
        <f t="shared" si="28"/>
        <v>-16.618297852612884</v>
      </c>
      <c r="S117" s="648">
        <f t="shared" si="28"/>
        <v>-11.270271609686599</v>
      </c>
      <c r="T117" s="648">
        <f t="shared" si="28"/>
        <v>-14.314693991257721</v>
      </c>
      <c r="U117" s="648">
        <f t="shared" si="28"/>
        <v>-27.890063277754017</v>
      </c>
      <c r="V117" s="648">
        <f t="shared" si="28"/>
        <v>-5.5038832842523426</v>
      </c>
      <c r="W117" s="648">
        <f t="shared" si="28"/>
        <v>-0.70337737573777925</v>
      </c>
    </row>
    <row r="118" spans="1:23" x14ac:dyDescent="0.25">
      <c r="A118" s="647" t="s">
        <v>243</v>
      </c>
      <c r="B118" s="648">
        <f t="shared" si="28"/>
        <v>-13.296066252528105</v>
      </c>
      <c r="C118" s="648">
        <f t="shared" si="28"/>
        <v>-4.1552515036058502E-2</v>
      </c>
      <c r="D118" s="648">
        <f t="shared" si="28"/>
        <v>-0.96042977665353746</v>
      </c>
      <c r="E118" s="648">
        <f t="shared" si="28"/>
        <v>-12.760322838791826</v>
      </c>
      <c r="F118" s="648">
        <f t="shared" si="28"/>
        <v>-5.1441032594130238</v>
      </c>
      <c r="G118" s="648">
        <f t="shared" si="28"/>
        <v>-13.292601497103174</v>
      </c>
      <c r="H118" s="648">
        <f t="shared" si="28"/>
        <v>-11.589188530420746</v>
      </c>
      <c r="I118" s="648">
        <f t="shared" si="28"/>
        <v>-6.171445074843307</v>
      </c>
      <c r="J118" s="648">
        <f t="shared" si="28"/>
        <v>-0.7207334891862871</v>
      </c>
      <c r="K118" s="648">
        <f t="shared" si="28"/>
        <v>-2.9381731615415463</v>
      </c>
      <c r="L118" s="648">
        <f t="shared" si="28"/>
        <v>0.36372965579629657</v>
      </c>
      <c r="M118" s="648">
        <f t="shared" si="28"/>
        <v>-5.4114135481919341</v>
      </c>
      <c r="N118" s="648">
        <f t="shared" si="28"/>
        <v>-13.47788741103393</v>
      </c>
      <c r="O118" s="648">
        <f t="shared" si="28"/>
        <v>-10.734837344727321</v>
      </c>
      <c r="P118" s="648">
        <f t="shared" si="28"/>
        <v>-24.850475275300752</v>
      </c>
      <c r="Q118" s="648">
        <f t="shared" si="28"/>
        <v>-16.123709057491197</v>
      </c>
      <c r="R118" s="648">
        <f t="shared" si="28"/>
        <v>-17.808830600650005</v>
      </c>
      <c r="S118" s="648">
        <f t="shared" si="28"/>
        <v>-24.069178196811791</v>
      </c>
      <c r="T118" s="648">
        <f t="shared" si="28"/>
        <v>-15.64268875923408</v>
      </c>
      <c r="U118" s="648">
        <f t="shared" si="28"/>
        <v>-38.524834288591933</v>
      </c>
      <c r="V118" s="648">
        <f t="shared" si="28"/>
        <v>-13.325375972216369</v>
      </c>
      <c r="W118" s="648">
        <f t="shared" si="28"/>
        <v>4.0031520259822928</v>
      </c>
    </row>
    <row r="119" spans="1:23" x14ac:dyDescent="0.25">
      <c r="A119" s="647" t="s">
        <v>244</v>
      </c>
      <c r="B119" s="648">
        <f t="shared" si="28"/>
        <v>-15.580114206109741</v>
      </c>
      <c r="C119" s="648">
        <f t="shared" si="28"/>
        <v>-2.2741599977781801</v>
      </c>
      <c r="D119" s="648">
        <f t="shared" si="28"/>
        <v>-1.3160568488599034</v>
      </c>
      <c r="E119" s="648">
        <f t="shared" si="28"/>
        <v>-16.448737537418758</v>
      </c>
      <c r="F119" s="648">
        <f t="shared" si="28"/>
        <v>-14.748692856716538</v>
      </c>
      <c r="G119" s="648">
        <f t="shared" si="28"/>
        <v>-16.05464974253611</v>
      </c>
      <c r="H119" s="648">
        <f t="shared" si="28"/>
        <v>-12.950657827192369</v>
      </c>
      <c r="I119" s="648">
        <f t="shared" si="28"/>
        <v>-11.629618290587985</v>
      </c>
      <c r="J119" s="648">
        <f t="shared" si="28"/>
        <v>-1.5783517215165133</v>
      </c>
      <c r="K119" s="648">
        <f t="shared" si="28"/>
        <v>-2.5997259141847806</v>
      </c>
      <c r="L119" s="648">
        <f t="shared" si="28"/>
        <v>-5.6547592927798203</v>
      </c>
      <c r="M119" s="648">
        <f t="shared" si="28"/>
        <v>-4.1797484683201542</v>
      </c>
      <c r="N119" s="648">
        <f t="shared" si="28"/>
        <v>-15.49555865871829</v>
      </c>
      <c r="O119" s="648">
        <f t="shared" si="28"/>
        <v>-10.436304442068888</v>
      </c>
      <c r="P119" s="648">
        <f t="shared" si="28"/>
        <v>-24.375975694015107</v>
      </c>
      <c r="Q119" s="648">
        <f t="shared" si="28"/>
        <v>-19.787167462358678</v>
      </c>
      <c r="R119" s="648">
        <f t="shared" si="28"/>
        <v>-21.411282865929561</v>
      </c>
      <c r="S119" s="648">
        <f t="shared" si="28"/>
        <v>-17.776304828507939</v>
      </c>
      <c r="T119" s="648">
        <f t="shared" si="28"/>
        <v>-19.607600730450404</v>
      </c>
      <c r="U119" s="648">
        <f t="shared" si="28"/>
        <v>-44.62043241356497</v>
      </c>
      <c r="V119" s="648">
        <f t="shared" si="28"/>
        <v>-16.129356591347499</v>
      </c>
      <c r="W119" s="648">
        <f t="shared" si="28"/>
        <v>-1.4691687612433113</v>
      </c>
    </row>
    <row r="120" spans="1:23" x14ac:dyDescent="0.25">
      <c r="A120" s="647" t="s">
        <v>245</v>
      </c>
      <c r="B120" s="648">
        <f t="shared" si="28"/>
        <v>-9.0199551166994514</v>
      </c>
      <c r="C120" s="648">
        <f t="shared" si="28"/>
        <v>-0.58390064854332291</v>
      </c>
      <c r="D120" s="648">
        <f t="shared" si="28"/>
        <v>1.839245227284203</v>
      </c>
      <c r="E120" s="648">
        <f t="shared" si="28"/>
        <v>-9.5114716920661753</v>
      </c>
      <c r="F120" s="648">
        <f t="shared" si="28"/>
        <v>-3.931353473400645</v>
      </c>
      <c r="G120" s="648">
        <f t="shared" si="28"/>
        <v>-8.0359222529078558</v>
      </c>
      <c r="H120" s="648">
        <f t="shared" si="28"/>
        <v>-4.4965728814336359</v>
      </c>
      <c r="I120" s="648">
        <f t="shared" si="28"/>
        <v>5.2913027514112976</v>
      </c>
      <c r="J120" s="648">
        <f t="shared" si="28"/>
        <v>-2.3111418722216004</v>
      </c>
      <c r="K120" s="648">
        <f t="shared" si="28"/>
        <v>-5.3904325657865186</v>
      </c>
      <c r="L120" s="648">
        <f t="shared" si="28"/>
        <v>-0.78290435948652481</v>
      </c>
      <c r="M120" s="648">
        <f t="shared" si="28"/>
        <v>-4.6717347291349132</v>
      </c>
      <c r="N120" s="648">
        <f t="shared" si="28"/>
        <v>-8.7249678706077027</v>
      </c>
      <c r="O120" s="648">
        <f t="shared" si="28"/>
        <v>-7.8603327457799077</v>
      </c>
      <c r="P120" s="648">
        <f t="shared" si="28"/>
        <v>-17.503761576902686</v>
      </c>
      <c r="Q120" s="648">
        <f t="shared" si="28"/>
        <v>-16.760929419681514</v>
      </c>
      <c r="R120" s="648">
        <f t="shared" si="28"/>
        <v>-15.567688057543382</v>
      </c>
      <c r="S120" s="648">
        <f t="shared" si="28"/>
        <v>-6.8637981438680935</v>
      </c>
      <c r="T120" s="648">
        <f t="shared" si="28"/>
        <v>-15.90264280671625</v>
      </c>
      <c r="U120" s="648">
        <f t="shared" si="28"/>
        <v>-24.919755567592116</v>
      </c>
      <c r="V120" s="648">
        <f t="shared" si="28"/>
        <v>-4.7791491959184089</v>
      </c>
      <c r="W120" s="648">
        <f t="shared" si="28"/>
        <v>-4.8210317259529845</v>
      </c>
    </row>
    <row r="121" spans="1:23" x14ac:dyDescent="0.25">
      <c r="A121" s="647" t="s">
        <v>246</v>
      </c>
      <c r="B121" s="648">
        <f t="shared" si="28"/>
        <v>-1.3257203606856782</v>
      </c>
      <c r="C121" s="648">
        <f t="shared" si="28"/>
        <v>0.69475225979589439</v>
      </c>
      <c r="D121" s="648">
        <f t="shared" si="28"/>
        <v>7.0582085025883146E-2</v>
      </c>
      <c r="E121" s="648">
        <f t="shared" si="28"/>
        <v>-0.18281495218210875</v>
      </c>
      <c r="F121" s="648">
        <f t="shared" si="28"/>
        <v>-2.714239803246965</v>
      </c>
      <c r="G121" s="648">
        <f t="shared" si="28"/>
        <v>-8.9610942442569286</v>
      </c>
      <c r="H121" s="648">
        <f t="shared" si="28"/>
        <v>4.7496346293263825</v>
      </c>
      <c r="I121" s="648">
        <f t="shared" si="28"/>
        <v>-4.6906144065674171</v>
      </c>
      <c r="J121" s="648">
        <f t="shared" si="28"/>
        <v>2.61958382727836</v>
      </c>
      <c r="K121" s="648">
        <f t="shared" si="28"/>
        <v>-15.815593387836779</v>
      </c>
      <c r="L121" s="648">
        <f t="shared" si="28"/>
        <v>-0.11790502606617848</v>
      </c>
      <c r="M121" s="648">
        <f t="shared" si="28"/>
        <v>-1.2218883650245704</v>
      </c>
      <c r="N121" s="648">
        <f t="shared" si="28"/>
        <v>-0.73090503445722987</v>
      </c>
      <c r="O121" s="648">
        <f t="shared" si="28"/>
        <v>-4.3959788110403792</v>
      </c>
      <c r="P121" s="648">
        <f t="shared" si="28"/>
        <v>0.96177225526907772</v>
      </c>
      <c r="Q121" s="648">
        <f t="shared" si="28"/>
        <v>-10.197384242920648</v>
      </c>
      <c r="R121" s="648">
        <f t="shared" si="28"/>
        <v>-11.407999320468321</v>
      </c>
      <c r="S121" s="648">
        <f t="shared" si="28"/>
        <v>2.7370616981034379</v>
      </c>
      <c r="T121" s="648">
        <f t="shared" si="28"/>
        <v>-5.643922198688001</v>
      </c>
      <c r="U121" s="648">
        <f t="shared" si="28"/>
        <v>-1.2140519823859997</v>
      </c>
      <c r="V121" s="648">
        <f t="shared" si="28"/>
        <v>7.7125522128001167</v>
      </c>
      <c r="W121" s="648">
        <f t="shared" si="28"/>
        <v>-5.6252577443893781E-2</v>
      </c>
    </row>
    <row r="122" spans="1:23" x14ac:dyDescent="0.25">
      <c r="A122" s="647">
        <v>2010</v>
      </c>
      <c r="B122" s="648">
        <f t="shared" si="28"/>
        <v>9.8832688941726587</v>
      </c>
      <c r="C122" s="648">
        <f t="shared" si="28"/>
        <v>2.0354859227760258</v>
      </c>
      <c r="D122" s="648">
        <f t="shared" si="28"/>
        <v>-0.37471564990014805</v>
      </c>
      <c r="E122" s="648">
        <f t="shared" si="28"/>
        <v>9.8207428150096412</v>
      </c>
      <c r="F122" s="648">
        <f t="shared" si="28"/>
        <v>1.4741236310254147</v>
      </c>
      <c r="G122" s="648">
        <f t="shared" si="28"/>
        <v>5.1696316089583139</v>
      </c>
      <c r="H122" s="648">
        <f t="shared" si="28"/>
        <v>9.8068218749133962</v>
      </c>
      <c r="I122" s="648">
        <f t="shared" si="28"/>
        <v>6.4398092473148871</v>
      </c>
      <c r="J122" s="648">
        <f t="shared" si="28"/>
        <v>4.6922747995199909</v>
      </c>
      <c r="K122" s="648">
        <f t="shared" si="28"/>
        <v>9.6274537327834651</v>
      </c>
      <c r="L122" s="648">
        <f t="shared" si="28"/>
        <v>-3.4771341095132136</v>
      </c>
      <c r="M122" s="648">
        <f t="shared" si="28"/>
        <v>-1.0992255919194616</v>
      </c>
      <c r="N122" s="648">
        <f t="shared" si="28"/>
        <v>9.3023270601584773</v>
      </c>
      <c r="O122" s="648">
        <f t="shared" si="28"/>
        <v>3.4522548302047484</v>
      </c>
      <c r="P122" s="648">
        <f t="shared" si="28"/>
        <v>13.030044798426953</v>
      </c>
      <c r="Q122" s="648">
        <f t="shared" si="28"/>
        <v>10.102371868059134</v>
      </c>
      <c r="R122" s="648">
        <f t="shared" si="28"/>
        <v>33.296198458648931</v>
      </c>
      <c r="S122" s="648">
        <f t="shared" si="28"/>
        <v>8.4289545139460742</v>
      </c>
      <c r="T122" s="648">
        <f t="shared" si="28"/>
        <v>10.513712255593921</v>
      </c>
      <c r="U122" s="648">
        <f t="shared" si="28"/>
        <v>42.205054242570483</v>
      </c>
      <c r="V122" s="648">
        <f t="shared" si="28"/>
        <v>6.3023475779467875</v>
      </c>
      <c r="W122" s="648">
        <f t="shared" si="28"/>
        <v>2.5865894390858291</v>
      </c>
    </row>
    <row r="123" spans="1:23" x14ac:dyDescent="0.25">
      <c r="A123" s="647" t="s">
        <v>347</v>
      </c>
      <c r="B123" s="648">
        <f t="shared" si="28"/>
        <v>9.4706039791637053</v>
      </c>
      <c r="C123" s="648">
        <f t="shared" si="28"/>
        <v>0.69140059276380228</v>
      </c>
      <c r="D123" s="648">
        <f t="shared" si="28"/>
        <v>-3.9313521391951212</v>
      </c>
      <c r="E123" s="648">
        <f t="shared" si="28"/>
        <v>11.70805680225806</v>
      </c>
      <c r="F123" s="648">
        <f t="shared" si="28"/>
        <v>2.7842257209613086</v>
      </c>
      <c r="G123" s="648">
        <f t="shared" si="28"/>
        <v>7.1758489707302253</v>
      </c>
      <c r="H123" s="648">
        <f t="shared" si="28"/>
        <v>14.577758041746414</v>
      </c>
      <c r="I123" s="648">
        <f t="shared" si="28"/>
        <v>-0.37346796208957977</v>
      </c>
      <c r="J123" s="648">
        <f t="shared" si="28"/>
        <v>4.4974537183545271</v>
      </c>
      <c r="K123" s="648">
        <f t="shared" si="28"/>
        <v>6.2918666687750813</v>
      </c>
      <c r="L123" s="648">
        <f t="shared" si="28"/>
        <v>-2.8827526058383457</v>
      </c>
      <c r="M123" s="648">
        <f t="shared" si="28"/>
        <v>0.23961426037244493</v>
      </c>
      <c r="N123" s="648">
        <f t="shared" si="28"/>
        <v>8.4969052694053637</v>
      </c>
      <c r="O123" s="648">
        <f t="shared" si="28"/>
        <v>-1.1385967947361575</v>
      </c>
      <c r="P123" s="648">
        <f t="shared" si="28"/>
        <v>24.473518009806305</v>
      </c>
      <c r="Q123" s="648">
        <f t="shared" si="28"/>
        <v>4.3668161131775518</v>
      </c>
      <c r="R123" s="648">
        <f t="shared" si="28"/>
        <v>16.405924149480853</v>
      </c>
      <c r="S123" s="648">
        <f t="shared" si="28"/>
        <v>5.5523938106146087</v>
      </c>
      <c r="T123" s="648">
        <f t="shared" si="28"/>
        <v>5.6747764094774666</v>
      </c>
      <c r="U123" s="648">
        <f t="shared" si="28"/>
        <v>53.442102359843105</v>
      </c>
      <c r="V123" s="648">
        <f t="shared" si="28"/>
        <v>1.766180465797107</v>
      </c>
      <c r="W123" s="648">
        <f t="shared" si="28"/>
        <v>-0.65115001758215829</v>
      </c>
    </row>
    <row r="124" spans="1:23" x14ac:dyDescent="0.25">
      <c r="A124" s="647" t="s">
        <v>348</v>
      </c>
      <c r="B124" s="648">
        <f t="shared" si="28"/>
        <v>13.878736261799984</v>
      </c>
      <c r="C124" s="648">
        <f t="shared" si="28"/>
        <v>2.3715404641104776</v>
      </c>
      <c r="D124" s="648">
        <f t="shared" si="28"/>
        <v>1.3117230443074224</v>
      </c>
      <c r="E124" s="648">
        <f t="shared" si="28"/>
        <v>15.607516736174176</v>
      </c>
      <c r="F124" s="648">
        <f t="shared" si="28"/>
        <v>4.5130147172647961</v>
      </c>
      <c r="G124" s="648">
        <f t="shared" si="28"/>
        <v>12.749540858069853</v>
      </c>
      <c r="H124" s="648">
        <f t="shared" si="28"/>
        <v>18.130889687643226</v>
      </c>
      <c r="I124" s="648">
        <f t="shared" si="28"/>
        <v>10.048495230571675</v>
      </c>
      <c r="J124" s="648">
        <f t="shared" si="28"/>
        <v>6.133896370777836</v>
      </c>
      <c r="K124" s="648">
        <f t="shared" si="28"/>
        <v>10.868145609240564</v>
      </c>
      <c r="L124" s="648">
        <f t="shared" si="28"/>
        <v>2.2658608667700531</v>
      </c>
      <c r="M124" s="648">
        <f t="shared" si="28"/>
        <v>0.24371896157939776</v>
      </c>
      <c r="N124" s="648">
        <f t="shared" si="28"/>
        <v>12.035062506082905</v>
      </c>
      <c r="O124" s="648">
        <f t="shared" si="28"/>
        <v>3.7866710045071361</v>
      </c>
      <c r="P124" s="648">
        <f t="shared" si="28"/>
        <v>14.459242524666172</v>
      </c>
      <c r="Q124" s="648">
        <f t="shared" si="28"/>
        <v>10.171905882642518</v>
      </c>
      <c r="R124" s="648">
        <f t="shared" si="28"/>
        <v>33.39755648329794</v>
      </c>
      <c r="S124" s="648">
        <f t="shared" si="28"/>
        <v>14.416775808540482</v>
      </c>
      <c r="T124" s="648">
        <f t="shared" si="28"/>
        <v>18.092188799472918</v>
      </c>
      <c r="U124" s="648">
        <f t="shared" si="28"/>
        <v>69.113314996910887</v>
      </c>
      <c r="V124" s="648">
        <f t="shared" si="28"/>
        <v>7.8326370442199034</v>
      </c>
      <c r="W124" s="648">
        <f t="shared" si="28"/>
        <v>3.70327755240214</v>
      </c>
    </row>
    <row r="125" spans="1:23" x14ac:dyDescent="0.25">
      <c r="A125" s="647" t="s">
        <v>349</v>
      </c>
      <c r="B125" s="648">
        <f t="shared" si="28"/>
        <v>9.9904616625318567</v>
      </c>
      <c r="C125" s="648">
        <f t="shared" si="28"/>
        <v>2.3715076525425038</v>
      </c>
      <c r="D125" s="648">
        <f t="shared" si="28"/>
        <v>0.11788053972574541</v>
      </c>
      <c r="E125" s="648">
        <f t="shared" si="28"/>
        <v>8.0459761041521638</v>
      </c>
      <c r="F125" s="648">
        <f t="shared" si="28"/>
        <v>-0.70577234377913189</v>
      </c>
      <c r="G125" s="648">
        <f t="shared" si="28"/>
        <v>8.4493900475484551</v>
      </c>
      <c r="H125" s="648">
        <f t="shared" si="28"/>
        <v>8.9763040941619021</v>
      </c>
      <c r="I125" s="648">
        <f t="shared" si="28"/>
        <v>3.4104173868443333</v>
      </c>
      <c r="J125" s="648">
        <f t="shared" si="28"/>
        <v>5.7086178642686836</v>
      </c>
      <c r="K125" s="648">
        <f t="shared" si="28"/>
        <v>7.6562537039295275</v>
      </c>
      <c r="L125" s="648">
        <f t="shared" si="28"/>
        <v>-2.9804028243106573</v>
      </c>
      <c r="M125" s="648">
        <f t="shared" si="28"/>
        <v>-1.783374250752745</v>
      </c>
      <c r="N125" s="648">
        <f t="shared" si="28"/>
        <v>8.9516204468568681</v>
      </c>
      <c r="O125" s="648">
        <f t="shared" si="28"/>
        <v>2.8613691310090728</v>
      </c>
      <c r="P125" s="648">
        <f t="shared" si="28"/>
        <v>11.308063298223869</v>
      </c>
      <c r="Q125" s="648">
        <f t="shared" si="28"/>
        <v>12.181562433848093</v>
      </c>
      <c r="R125" s="648">
        <f t="shared" si="28"/>
        <v>40.232919314366654</v>
      </c>
      <c r="S125" s="648">
        <f t="shared" si="28"/>
        <v>12.06598966547865</v>
      </c>
      <c r="T125" s="648">
        <f t="shared" si="28"/>
        <v>11.286957856503999</v>
      </c>
      <c r="U125" s="648">
        <f t="shared" si="28"/>
        <v>38.990115848115423</v>
      </c>
      <c r="V125" s="648">
        <f t="shared" si="28"/>
        <v>6.7623042463697214</v>
      </c>
      <c r="W125" s="648">
        <f t="shared" si="28"/>
        <v>3.5130201239026659</v>
      </c>
    </row>
    <row r="126" spans="1:23" x14ac:dyDescent="0.25">
      <c r="A126" s="647" t="s">
        <v>350</v>
      </c>
      <c r="B126" s="648">
        <f t="shared" si="28"/>
        <v>6.5582671580794116</v>
      </c>
      <c r="C126" s="648">
        <f t="shared" si="28"/>
        <v>2.7596446998103596</v>
      </c>
      <c r="D126" s="648">
        <f t="shared" si="28"/>
        <v>0.5005797136940604</v>
      </c>
      <c r="E126" s="648">
        <f t="shared" si="28"/>
        <v>4.9778146245553101</v>
      </c>
      <c r="F126" s="648">
        <f t="shared" si="28"/>
        <v>-0.21177695412852859</v>
      </c>
      <c r="G126" s="648">
        <f t="shared" si="28"/>
        <v>-5.0214297191829687</v>
      </c>
      <c r="H126" s="648">
        <f t="shared" si="28"/>
        <v>-0.15732047444346753</v>
      </c>
      <c r="I126" s="648">
        <f t="shared" si="28"/>
        <v>12.737229921129668</v>
      </c>
      <c r="J126" s="648">
        <f t="shared" si="28"/>
        <v>2.4495209856610689</v>
      </c>
      <c r="K126" s="648">
        <f t="shared" si="28"/>
        <v>13.938286959091716</v>
      </c>
      <c r="L126" s="648">
        <f t="shared" si="28"/>
        <v>-10.097118115265102</v>
      </c>
      <c r="M126" s="648">
        <f t="shared" si="28"/>
        <v>-3.1465178984055209</v>
      </c>
      <c r="N126" s="648">
        <f t="shared" si="28"/>
        <v>7.7825728870818844</v>
      </c>
      <c r="O126" s="648">
        <f t="shared" si="28"/>
        <v>8.1631840544884149</v>
      </c>
      <c r="P126" s="648">
        <f t="shared" si="28"/>
        <v>3.0618461707219824</v>
      </c>
      <c r="Q126" s="648">
        <f t="shared" si="28"/>
        <v>13.502728406969688</v>
      </c>
      <c r="R126" s="648">
        <f t="shared" si="28"/>
        <v>42.305903306585904</v>
      </c>
      <c r="S126" s="648">
        <f t="shared" si="28"/>
        <v>2.9163333371430511</v>
      </c>
      <c r="T126" s="648">
        <f t="shared" si="28"/>
        <v>7.4900201684550805</v>
      </c>
      <c r="U126" s="648">
        <f t="shared" si="28"/>
        <v>20.615040206527667</v>
      </c>
      <c r="V126" s="648">
        <f t="shared" si="28"/>
        <v>7.753225292160959</v>
      </c>
      <c r="W126" s="648">
        <f t="shared" si="28"/>
        <v>3.6508470600635556</v>
      </c>
    </row>
    <row r="127" spans="1:23" x14ac:dyDescent="0.25">
      <c r="A127" s="647">
        <v>2011</v>
      </c>
      <c r="B127" s="648">
        <f t="shared" si="28"/>
        <v>4.9086180878373353</v>
      </c>
      <c r="C127" s="648">
        <f t="shared" si="28"/>
        <v>1.6863382858120612</v>
      </c>
      <c r="D127" s="648">
        <f t="shared" si="28"/>
        <v>4.9508369327253776</v>
      </c>
      <c r="E127" s="648">
        <f t="shared" si="28"/>
        <v>-5.5035701380857338</v>
      </c>
      <c r="F127" s="648">
        <f t="shared" si="28"/>
        <v>-1.2513903385041214</v>
      </c>
      <c r="G127" s="648">
        <f t="shared" si="28"/>
        <v>-6.2309293659094767</v>
      </c>
      <c r="H127" s="648">
        <f t="shared" si="28"/>
        <v>-0.89218864892445238</v>
      </c>
      <c r="I127" s="648">
        <f t="shared" si="28"/>
        <v>5.4509320954912566</v>
      </c>
      <c r="J127" s="648">
        <f t="shared" si="28"/>
        <v>-0.9925532321875985</v>
      </c>
      <c r="K127" s="648">
        <f t="shared" si="28"/>
        <v>1.0644166665460641</v>
      </c>
      <c r="L127" s="648">
        <f t="shared" si="28"/>
        <v>-4.7268076110898001</v>
      </c>
      <c r="M127" s="648">
        <f t="shared" si="28"/>
        <v>0.27506794973082282</v>
      </c>
      <c r="N127" s="648">
        <f t="shared" si="28"/>
        <v>6.8913045912765369</v>
      </c>
      <c r="O127" s="648">
        <f t="shared" si="28"/>
        <v>3.635695313984777</v>
      </c>
      <c r="P127" s="648">
        <f t="shared" si="28"/>
        <v>3.285396104376237</v>
      </c>
      <c r="Q127" s="648">
        <f t="shared" si="28"/>
        <v>8.9295792869332544</v>
      </c>
      <c r="R127" s="648">
        <f t="shared" si="28"/>
        <v>10.7285331761368</v>
      </c>
      <c r="S127" s="648">
        <f t="shared" si="28"/>
        <v>4.7854421083404652</v>
      </c>
      <c r="T127" s="648">
        <f t="shared" si="28"/>
        <v>-0.47450232628416522</v>
      </c>
      <c r="U127" s="648">
        <f t="shared" si="28"/>
        <v>16.830337230115731</v>
      </c>
      <c r="V127" s="648">
        <f t="shared" si="28"/>
        <v>0.3905781398443775</v>
      </c>
      <c r="W127" s="648">
        <f t="shared" si="28"/>
        <v>3.4492813469891193</v>
      </c>
    </row>
    <row r="128" spans="1:23" x14ac:dyDescent="0.25">
      <c r="A128" s="647" t="s">
        <v>365</v>
      </c>
      <c r="B128" s="648">
        <f t="shared" si="28"/>
        <v>6.7854959368621071</v>
      </c>
      <c r="C128" s="648">
        <f t="shared" si="28"/>
        <v>2.3372733598461259</v>
      </c>
      <c r="D128" s="648">
        <f t="shared" si="28"/>
        <v>7.47734892220282</v>
      </c>
      <c r="E128" s="648">
        <f t="shared" si="28"/>
        <v>-1.5833622641998835</v>
      </c>
      <c r="F128" s="648">
        <f t="shared" si="28"/>
        <v>2.8674152643078488</v>
      </c>
      <c r="G128" s="648">
        <f t="shared" si="28"/>
        <v>-4.9932808360670045</v>
      </c>
      <c r="H128" s="648">
        <f t="shared" si="28"/>
        <v>0.60271725333453929</v>
      </c>
      <c r="I128" s="648">
        <f t="shared" si="28"/>
        <v>7.8729439889138275</v>
      </c>
      <c r="J128" s="648">
        <f t="shared" si="28"/>
        <v>0.11440434118235032</v>
      </c>
      <c r="K128" s="648">
        <f t="shared" si="28"/>
        <v>-3.6502753924580245</v>
      </c>
      <c r="L128" s="648">
        <f t="shared" si="28"/>
        <v>-4.8979055749022731</v>
      </c>
      <c r="M128" s="648">
        <f t="shared" si="28"/>
        <v>-0.74728598959429293</v>
      </c>
      <c r="N128" s="648">
        <f t="shared" si="28"/>
        <v>8.2862320661957867</v>
      </c>
      <c r="O128" s="648">
        <f t="shared" ref="C128:W131" si="29">(O97/O92-1)*100</f>
        <v>6.8010798930742355</v>
      </c>
      <c r="P128" s="648">
        <f t="shared" si="29"/>
        <v>1.7145124648850318</v>
      </c>
      <c r="Q128" s="648">
        <f t="shared" si="29"/>
        <v>9.4939221712717838</v>
      </c>
      <c r="R128" s="648">
        <f t="shared" si="29"/>
        <v>15.218015296471776</v>
      </c>
      <c r="S128" s="648">
        <f t="shared" si="29"/>
        <v>7.7798580497782988</v>
      </c>
      <c r="T128" s="648">
        <f t="shared" si="29"/>
        <v>3.9415563660550434</v>
      </c>
      <c r="U128" s="648">
        <f t="shared" si="29"/>
        <v>24.466774866057484</v>
      </c>
      <c r="V128" s="648">
        <f t="shared" si="29"/>
        <v>-3.3595503943645744</v>
      </c>
      <c r="W128" s="648">
        <f t="shared" si="29"/>
        <v>1.0277691364063868</v>
      </c>
    </row>
    <row r="129" spans="1:23" x14ac:dyDescent="0.25">
      <c r="A129" s="647" t="s">
        <v>366</v>
      </c>
      <c r="B129" s="648">
        <f>(B98/B93-1)*100</f>
        <v>4.0158398536618956</v>
      </c>
      <c r="C129" s="648">
        <f t="shared" si="29"/>
        <v>0.40466885388490414</v>
      </c>
      <c r="D129" s="648">
        <f t="shared" si="29"/>
        <v>7.2695526390056386</v>
      </c>
      <c r="E129" s="648">
        <f t="shared" si="29"/>
        <v>-7.175335078904876</v>
      </c>
      <c r="F129" s="648">
        <f t="shared" si="29"/>
        <v>-2.941503085977859</v>
      </c>
      <c r="G129" s="648">
        <f t="shared" si="29"/>
        <v>-9.3277381319491699</v>
      </c>
      <c r="H129" s="648">
        <f t="shared" si="29"/>
        <v>-3.8594091057777558</v>
      </c>
      <c r="I129" s="648">
        <f t="shared" si="29"/>
        <v>7.2917535770230302</v>
      </c>
      <c r="J129" s="648">
        <f t="shared" si="29"/>
        <v>-1.8257687536336498</v>
      </c>
      <c r="K129" s="648">
        <f t="shared" si="29"/>
        <v>-4.3765304425091855</v>
      </c>
      <c r="L129" s="648">
        <f t="shared" si="29"/>
        <v>-9.2761855367714201</v>
      </c>
      <c r="M129" s="648">
        <f t="shared" si="29"/>
        <v>0.38767151045748793</v>
      </c>
      <c r="N129" s="648">
        <f t="shared" si="29"/>
        <v>6.8586240006820898</v>
      </c>
      <c r="O129" s="648">
        <f t="shared" si="29"/>
        <v>3.8823568087364313</v>
      </c>
      <c r="P129" s="648">
        <f t="shared" si="29"/>
        <v>2.8002306553917</v>
      </c>
      <c r="Q129" s="648">
        <f t="shared" si="29"/>
        <v>6.0341824218771878</v>
      </c>
      <c r="R129" s="648">
        <f t="shared" si="29"/>
        <v>11.882648861410372</v>
      </c>
      <c r="S129" s="648">
        <f t="shared" si="29"/>
        <v>3.7436343280340623</v>
      </c>
      <c r="T129" s="648">
        <f t="shared" si="29"/>
        <v>-2.4253543131163235</v>
      </c>
      <c r="U129" s="648">
        <f t="shared" si="29"/>
        <v>16.013336835443702</v>
      </c>
      <c r="V129" s="648">
        <f t="shared" si="29"/>
        <v>-2.5266633675322558</v>
      </c>
      <c r="W129" s="648">
        <f t="shared" si="29"/>
        <v>3.3399330105973624</v>
      </c>
    </row>
    <row r="130" spans="1:23" x14ac:dyDescent="0.25">
      <c r="A130" s="647" t="s">
        <v>367</v>
      </c>
      <c r="B130" s="648">
        <f>(B99/B94-1)*100</f>
        <v>4.8650697612295568</v>
      </c>
      <c r="C130" s="648">
        <f t="shared" si="29"/>
        <v>2.3767036167367417</v>
      </c>
      <c r="D130" s="648">
        <f t="shared" si="29"/>
        <v>3.4332275769916709</v>
      </c>
      <c r="E130" s="648">
        <f t="shared" si="29"/>
        <v>-6.3065697756995771</v>
      </c>
      <c r="F130" s="648">
        <f t="shared" si="29"/>
        <v>-1.8393337468802673</v>
      </c>
      <c r="G130" s="648">
        <f t="shared" si="29"/>
        <v>-5.6570109864472418</v>
      </c>
      <c r="H130" s="648">
        <f t="shared" si="29"/>
        <v>-1.3572466410159412</v>
      </c>
      <c r="I130" s="648">
        <f t="shared" si="29"/>
        <v>8.127449889854411</v>
      </c>
      <c r="J130" s="648">
        <f t="shared" si="29"/>
        <v>-1.8745615559000006</v>
      </c>
      <c r="K130" s="648">
        <f t="shared" si="29"/>
        <v>5.3845700564936871</v>
      </c>
      <c r="L130" s="648">
        <f t="shared" si="29"/>
        <v>-7.2036361592646925</v>
      </c>
      <c r="M130" s="648">
        <f t="shared" si="29"/>
        <v>2.0674294330755405</v>
      </c>
      <c r="N130" s="648">
        <f t="shared" si="29"/>
        <v>5.8136653673507732</v>
      </c>
      <c r="O130" s="648">
        <f t="shared" si="29"/>
        <v>2.883927671735953</v>
      </c>
      <c r="P130" s="648">
        <f t="shared" si="29"/>
        <v>4.2217477984935137</v>
      </c>
      <c r="Q130" s="648">
        <f t="shared" si="29"/>
        <v>10.224585006174003</v>
      </c>
      <c r="R130" s="648">
        <f t="shared" si="29"/>
        <v>9.5409594380955642</v>
      </c>
      <c r="S130" s="648">
        <f t="shared" si="29"/>
        <v>4.2365655360259158</v>
      </c>
      <c r="T130" s="648">
        <f t="shared" si="29"/>
        <v>-2.3646609576808197</v>
      </c>
      <c r="U130" s="648">
        <f t="shared" si="29"/>
        <v>16.299603544859842</v>
      </c>
      <c r="V130" s="648">
        <f t="shared" si="29"/>
        <v>-7.6655837146053951</v>
      </c>
      <c r="W130" s="648">
        <f t="shared" si="29"/>
        <v>4.0422262971268719</v>
      </c>
    </row>
    <row r="131" spans="1:23" x14ac:dyDescent="0.25">
      <c r="A131" s="647" t="s">
        <v>368</v>
      </c>
      <c r="B131" s="648">
        <f>(B100/B95-1)*100</f>
        <v>4.0966701577390241</v>
      </c>
      <c r="C131" s="648">
        <f t="shared" si="29"/>
        <v>1.6207662648781263</v>
      </c>
      <c r="D131" s="648">
        <f t="shared" si="29"/>
        <v>1.9579509731288747</v>
      </c>
      <c r="E131" s="648">
        <f t="shared" si="29"/>
        <v>-6.4880361351630551</v>
      </c>
      <c r="F131" s="648">
        <f t="shared" si="29"/>
        <v>-2.834204906535509</v>
      </c>
      <c r="G131" s="648">
        <f t="shared" si="29"/>
        <v>-4.9851062837678484</v>
      </c>
      <c r="H131" s="648">
        <f t="shared" si="29"/>
        <v>1.1407751007339817</v>
      </c>
      <c r="I131" s="648">
        <f t="shared" si="29"/>
        <v>-0.7946851851723169</v>
      </c>
      <c r="J131" s="648">
        <f t="shared" si="29"/>
        <v>-0.3652155071510399</v>
      </c>
      <c r="K131" s="648">
        <f t="shared" si="29"/>
        <v>7.5143833745733524</v>
      </c>
      <c r="L131" s="648">
        <f t="shared" si="29"/>
        <v>3.0528758540910417</v>
      </c>
      <c r="M131" s="648">
        <f t="shared" si="29"/>
        <v>-0.68500547241572285</v>
      </c>
      <c r="N131" s="648">
        <f t="shared" si="29"/>
        <v>6.6669440641797584</v>
      </c>
      <c r="O131" s="648">
        <f t="shared" si="29"/>
        <v>1.3232686300707286</v>
      </c>
      <c r="P131" s="648">
        <f t="shared" si="29"/>
        <v>4.5416317324871391</v>
      </c>
      <c r="Q131" s="648">
        <f t="shared" si="29"/>
        <v>9.9165781081892668</v>
      </c>
      <c r="R131" s="648">
        <f t="shared" si="29"/>
        <v>7.4075718544079239</v>
      </c>
      <c r="S131" s="648">
        <f t="shared" si="29"/>
        <v>4.0234283868907594</v>
      </c>
      <c r="T131" s="648">
        <f t="shared" si="29"/>
        <v>-0.77535073183729875</v>
      </c>
      <c r="U131" s="648">
        <f t="shared" si="29"/>
        <v>11.727788997301779</v>
      </c>
      <c r="V131" s="648">
        <f t="shared" si="29"/>
        <v>9.5436556774779469</v>
      </c>
      <c r="W131" s="648">
        <f t="shared" si="29"/>
        <v>5.1701485177247042</v>
      </c>
    </row>
    <row r="132" spans="1:23" x14ac:dyDescent="0.25">
      <c r="A132" s="647" t="s">
        <v>369</v>
      </c>
      <c r="B132" s="648">
        <f>(B101/B97-1)*100</f>
        <v>5.8708169919761355</v>
      </c>
      <c r="C132" s="648">
        <f t="shared" ref="C132:W134" si="30">(C101/C97-1)*100</f>
        <v>1.9252334622579914</v>
      </c>
      <c r="D132" s="648">
        <f t="shared" si="30"/>
        <v>4.5940437233718434</v>
      </c>
      <c r="E132" s="648">
        <f t="shared" si="30"/>
        <v>-3.218244631278655</v>
      </c>
      <c r="F132" s="648">
        <f t="shared" si="30"/>
        <v>-2.1501392965921018</v>
      </c>
      <c r="G132" s="648">
        <f t="shared" si="30"/>
        <v>-2.0715396997530333</v>
      </c>
      <c r="H132" s="648">
        <f t="shared" si="30"/>
        <v>7.8647917518218646</v>
      </c>
      <c r="I132" s="648">
        <f t="shared" si="30"/>
        <v>6.8581245260753265</v>
      </c>
      <c r="J132" s="648">
        <f t="shared" si="30"/>
        <v>3.5928201473759858</v>
      </c>
      <c r="K132" s="648">
        <f t="shared" si="30"/>
        <v>7.9653855466501611</v>
      </c>
      <c r="L132" s="648">
        <f t="shared" si="30"/>
        <v>-1.4334066262273071</v>
      </c>
      <c r="M132" s="648">
        <f t="shared" si="30"/>
        <v>1.468026411929535</v>
      </c>
      <c r="N132" s="648">
        <f t="shared" si="30"/>
        <v>11.637473900692852</v>
      </c>
      <c r="O132" s="648">
        <f t="shared" si="30"/>
        <v>3.5178468939559338</v>
      </c>
      <c r="P132" s="648">
        <f t="shared" si="30"/>
        <v>5.6533545022900755</v>
      </c>
      <c r="Q132" s="648">
        <f t="shared" si="30"/>
        <v>7.9793641289723993</v>
      </c>
      <c r="R132" s="648">
        <f t="shared" si="30"/>
        <v>10.395942158922612</v>
      </c>
      <c r="S132" s="648">
        <f t="shared" si="30"/>
        <v>-0.18114480084496787</v>
      </c>
      <c r="T132" s="648">
        <f t="shared" si="30"/>
        <v>3.3877857189687388</v>
      </c>
      <c r="U132" s="648">
        <f t="shared" si="30"/>
        <v>14.920504932302192</v>
      </c>
      <c r="V132" s="648">
        <f t="shared" si="30"/>
        <v>21.710573275598442</v>
      </c>
      <c r="W132" s="648">
        <f t="shared" si="30"/>
        <v>5.2418791126513486</v>
      </c>
    </row>
    <row r="133" spans="1:23" x14ac:dyDescent="0.25">
      <c r="A133" s="647" t="s">
        <v>370</v>
      </c>
      <c r="B133" s="648">
        <f>(B102/B98-1)*100</f>
        <v>5.0599907767849617</v>
      </c>
      <c r="C133" s="648">
        <f t="shared" si="30"/>
        <v>2.6569450296691555</v>
      </c>
      <c r="D133" s="648">
        <f t="shared" si="30"/>
        <v>-0.33154220504696408</v>
      </c>
      <c r="E133" s="648">
        <f t="shared" si="30"/>
        <v>2.8074664767150814</v>
      </c>
      <c r="F133" s="648">
        <f t="shared" si="30"/>
        <v>0.43290663699375731</v>
      </c>
      <c r="G133" s="648">
        <f t="shared" si="30"/>
        <v>-3.6649659783816624</v>
      </c>
      <c r="H133" s="648">
        <f t="shared" si="30"/>
        <v>3.5300089274389768</v>
      </c>
      <c r="I133" s="648">
        <f t="shared" si="30"/>
        <v>8.2114472075004219</v>
      </c>
      <c r="J133" s="648">
        <f t="shared" si="30"/>
        <v>4.4754591483123995</v>
      </c>
      <c r="K133" s="648">
        <f t="shared" si="30"/>
        <v>11.852159645980564</v>
      </c>
      <c r="L133" s="648">
        <f t="shared" si="30"/>
        <v>5.2324198661165111</v>
      </c>
      <c r="M133" s="648">
        <f t="shared" si="30"/>
        <v>-0.69091106020104931</v>
      </c>
      <c r="N133" s="648">
        <f t="shared" si="30"/>
        <v>8.0287817391858418</v>
      </c>
      <c r="O133" s="648">
        <f t="shared" si="30"/>
        <v>0.36675989342147552</v>
      </c>
      <c r="P133" s="648">
        <f t="shared" si="30"/>
        <v>4.6114361800668968</v>
      </c>
      <c r="Q133" s="648">
        <f t="shared" si="30"/>
        <v>10.826302777185903</v>
      </c>
      <c r="R133" s="648">
        <f t="shared" si="30"/>
        <v>4.8782501417691249</v>
      </c>
      <c r="S133" s="648">
        <f t="shared" si="30"/>
        <v>-2.8097271225454579</v>
      </c>
      <c r="T133" s="648">
        <f t="shared" si="30"/>
        <v>2.4306349604960031</v>
      </c>
      <c r="U133" s="648">
        <f t="shared" si="30"/>
        <v>15.117775209596562</v>
      </c>
      <c r="V133" s="648">
        <f t="shared" si="30"/>
        <v>18.549060533197824</v>
      </c>
      <c r="W133" s="648">
        <f t="shared" si="30"/>
        <v>3.1505428928053414</v>
      </c>
    </row>
    <row r="134" spans="1:23" x14ac:dyDescent="0.25">
      <c r="A134" s="647" t="s">
        <v>391</v>
      </c>
      <c r="B134" s="648">
        <f>(B103/B99-1)*100</f>
        <v>4.070727079172598</v>
      </c>
      <c r="C134" s="648">
        <f t="shared" si="30"/>
        <v>0.28624315829919311</v>
      </c>
      <c r="D134" s="648">
        <f t="shared" si="30"/>
        <v>0.51427886142501045</v>
      </c>
      <c r="E134" s="648">
        <f t="shared" si="30"/>
        <v>5.6601427294764139</v>
      </c>
      <c r="F134" s="648">
        <f t="shared" si="30"/>
        <v>-1.5049421796371809</v>
      </c>
      <c r="G134" s="648">
        <f t="shared" si="30"/>
        <v>2.2192022093144192</v>
      </c>
      <c r="H134" s="648">
        <f t="shared" si="30"/>
        <v>1.3601919470235702</v>
      </c>
      <c r="I134" s="648">
        <f t="shared" si="30"/>
        <v>12.125239228484809</v>
      </c>
      <c r="J134" s="648">
        <f t="shared" si="30"/>
        <v>4.7712782004898813</v>
      </c>
      <c r="K134" s="648">
        <f t="shared" si="30"/>
        <v>4.7649421625965527</v>
      </c>
      <c r="L134" s="648">
        <f t="shared" si="30"/>
        <v>1.9530129751565761</v>
      </c>
      <c r="M134" s="648">
        <f t="shared" si="30"/>
        <v>-1.1824086331336692</v>
      </c>
      <c r="N134" s="648">
        <f t="shared" si="30"/>
        <v>7.5359790550807437</v>
      </c>
      <c r="O134" s="648">
        <f t="shared" si="30"/>
        <v>4.2711599373663978</v>
      </c>
      <c r="P134" s="648">
        <f t="shared" si="30"/>
        <v>2.9963098437685076</v>
      </c>
      <c r="Q134" s="648">
        <f t="shared" si="30"/>
        <v>6.3299840636497295</v>
      </c>
      <c r="R134" s="648">
        <f t="shared" si="30"/>
        <v>3.1359277850915079</v>
      </c>
      <c r="S134" s="648">
        <f t="shared" si="30"/>
        <v>-2.1878560014146786</v>
      </c>
      <c r="T134" s="648">
        <f t="shared" si="30"/>
        <v>4.3613917305511007</v>
      </c>
      <c r="U134" s="648">
        <f t="shared" si="30"/>
        <v>12.223270546216458</v>
      </c>
      <c r="V134" s="648">
        <f t="shared" si="30"/>
        <v>13.581989005411232</v>
      </c>
      <c r="W134" s="648">
        <f>(W103/W99-1)*100</f>
        <v>1.8980489967339587</v>
      </c>
    </row>
    <row r="135" spans="1:23" x14ac:dyDescent="0.25">
      <c r="A135" s="649" t="s">
        <v>996</v>
      </c>
      <c r="B135" s="648">
        <f t="shared" ref="B135:W135" si="31">(POWER(B66/B46,1/4)-1)*100</f>
        <v>1.2202705695281812</v>
      </c>
      <c r="C135" s="648">
        <f t="shared" si="31"/>
        <v>2.3919953801530447</v>
      </c>
      <c r="D135" s="648">
        <f t="shared" si="31"/>
        <v>3.9054481366805671</v>
      </c>
      <c r="E135" s="648">
        <f t="shared" si="31"/>
        <v>-3.3218035335591534</v>
      </c>
      <c r="F135" s="648">
        <f t="shared" si="31"/>
        <v>-2.7273889426994269</v>
      </c>
      <c r="G135" s="648">
        <f t="shared" si="31"/>
        <v>-5.2636004388900375</v>
      </c>
      <c r="H135" s="648">
        <f t="shared" si="31"/>
        <v>-0.45953420196367389</v>
      </c>
      <c r="I135" s="648">
        <f t="shared" si="31"/>
        <v>-4.6454714868369944</v>
      </c>
      <c r="J135" s="648">
        <f t="shared" si="31"/>
        <v>2.5694446337903187</v>
      </c>
      <c r="K135" s="648">
        <f t="shared" si="31"/>
        <v>-2.3094760222788557</v>
      </c>
      <c r="L135" s="648">
        <f t="shared" si="31"/>
        <v>3.5777812991734992</v>
      </c>
      <c r="M135" s="648">
        <f t="shared" si="31"/>
        <v>1.3999912002658155</v>
      </c>
      <c r="N135" s="648">
        <f t="shared" si="31"/>
        <v>2.2399248594762611</v>
      </c>
      <c r="O135" s="648">
        <f t="shared" si="31"/>
        <v>3.8340181771495896</v>
      </c>
      <c r="P135" s="648">
        <f t="shared" si="31"/>
        <v>4.0190258279767299</v>
      </c>
      <c r="Q135" s="648">
        <f t="shared" si="31"/>
        <v>3.4517088241239557</v>
      </c>
      <c r="R135" s="648">
        <f t="shared" si="31"/>
        <v>1.5770898656730648</v>
      </c>
      <c r="S135" s="648">
        <f t="shared" si="31"/>
        <v>-6.9534693344879939</v>
      </c>
      <c r="T135" s="648">
        <f t="shared" si="31"/>
        <v>0.73692381915890781</v>
      </c>
      <c r="U135" s="648">
        <f t="shared" si="31"/>
        <v>1.2748911024116127</v>
      </c>
      <c r="V135" s="648">
        <f t="shared" si="31"/>
        <v>0.53939033783880763</v>
      </c>
      <c r="W135" s="648">
        <f t="shared" si="31"/>
        <v>2.4006801512726383</v>
      </c>
    </row>
    <row r="136" spans="1:23" x14ac:dyDescent="0.25">
      <c r="A136" s="649" t="s">
        <v>997</v>
      </c>
      <c r="B136" s="648">
        <f t="shared" ref="B136:W136" si="32">(POWER(B96/B76,1/4)-1)*100</f>
        <v>0.77287959398966155</v>
      </c>
      <c r="C136" s="648">
        <f t="shared" si="32"/>
        <v>1.1313349860602173</v>
      </c>
      <c r="D136" s="648">
        <f t="shared" si="32"/>
        <v>1.7232737958457811</v>
      </c>
      <c r="E136" s="648">
        <f t="shared" si="32"/>
        <v>-3.3884613553986087</v>
      </c>
      <c r="F136" s="648">
        <f t="shared" si="32"/>
        <v>-3.8096394600722339</v>
      </c>
      <c r="G136" s="648">
        <f t="shared" si="32"/>
        <v>-2.7395205422667157</v>
      </c>
      <c r="H136" s="648">
        <f t="shared" si="32"/>
        <v>-0.26814207642502641</v>
      </c>
      <c r="I136" s="648">
        <f t="shared" si="32"/>
        <v>-0.21086697111923902</v>
      </c>
      <c r="J136" s="648">
        <f t="shared" si="32"/>
        <v>1.4026870505364553</v>
      </c>
      <c r="K136" s="648">
        <f t="shared" si="32"/>
        <v>2.1097441780567827</v>
      </c>
      <c r="L136" s="648">
        <f t="shared" si="32"/>
        <v>-2.2961861875395284</v>
      </c>
      <c r="M136" s="648">
        <f t="shared" si="32"/>
        <v>-1.7499965403999895</v>
      </c>
      <c r="N136" s="648">
        <f t="shared" si="32"/>
        <v>0.87542151542214786</v>
      </c>
      <c r="O136" s="648">
        <f t="shared" si="32"/>
        <v>-1.4036858171267097</v>
      </c>
      <c r="P136" s="648">
        <f t="shared" si="32"/>
        <v>-0.99856163275726662</v>
      </c>
      <c r="Q136" s="648">
        <f t="shared" si="32"/>
        <v>0.50963996054906868</v>
      </c>
      <c r="R136" s="648">
        <f t="shared" si="32"/>
        <v>5.2376907271187267</v>
      </c>
      <c r="S136" s="648">
        <f t="shared" si="32"/>
        <v>-2.983683040826679</v>
      </c>
      <c r="T136" s="648">
        <f t="shared" si="32"/>
        <v>-1.5009838521163332</v>
      </c>
      <c r="U136" s="648">
        <f t="shared" si="32"/>
        <v>4.7394733685736323</v>
      </c>
      <c r="V136" s="648">
        <f t="shared" si="32"/>
        <v>-0.82650796423311412</v>
      </c>
      <c r="W136" s="648">
        <f t="shared" si="32"/>
        <v>1.736754239655558</v>
      </c>
    </row>
    <row r="137" spans="1:23" ht="34.5" x14ac:dyDescent="0.25">
      <c r="A137" s="650" t="s">
        <v>1250</v>
      </c>
      <c r="B137" s="651">
        <f>B103/B79*100</f>
        <v>107.26067892119886</v>
      </c>
      <c r="C137" s="651">
        <f t="shared" ref="C137:V137" si="33">C103/C79*100</f>
        <v>106.53336160556688</v>
      </c>
      <c r="D137" s="651">
        <f t="shared" si="33"/>
        <v>107.42021595676738</v>
      </c>
      <c r="E137" s="651">
        <f t="shared" si="33"/>
        <v>90.939232523529938</v>
      </c>
      <c r="F137" s="651">
        <f t="shared" si="33"/>
        <v>82.430397716888891</v>
      </c>
      <c r="G137" s="651">
        <f t="shared" si="33"/>
        <v>91.436512090205895</v>
      </c>
      <c r="H137" s="651">
        <f t="shared" si="33"/>
        <v>98.827960853247049</v>
      </c>
      <c r="I137" s="651">
        <f t="shared" si="33"/>
        <v>120.68230058297623</v>
      </c>
      <c r="J137" s="651">
        <f t="shared" si="33"/>
        <v>110.01761276035889</v>
      </c>
      <c r="K137" s="651">
        <f t="shared" si="33"/>
        <v>116.17938852934095</v>
      </c>
      <c r="L137" s="651">
        <f t="shared" si="33"/>
        <v>93.131651249708256</v>
      </c>
      <c r="M137" s="651">
        <f t="shared" si="33"/>
        <v>93.351452955384516</v>
      </c>
      <c r="N137" s="651">
        <f t="shared" si="33"/>
        <v>108.97655841507084</v>
      </c>
      <c r="O137" s="651">
        <f t="shared" si="33"/>
        <v>98.807772936240795</v>
      </c>
      <c r="P137" s="651">
        <f t="shared" si="33"/>
        <v>100.65491742053408</v>
      </c>
      <c r="Q137" s="651">
        <f t="shared" si="33"/>
        <v>108.24345179629466</v>
      </c>
      <c r="R137" s="651">
        <f t="shared" si="33"/>
        <v>132.98609284197002</v>
      </c>
      <c r="S137" s="651">
        <f t="shared" si="33"/>
        <v>86.486253727079017</v>
      </c>
      <c r="T137" s="651">
        <f t="shared" si="33"/>
        <v>95.057687794162376</v>
      </c>
      <c r="U137" s="651">
        <f t="shared" si="33"/>
        <v>131.08655655445779</v>
      </c>
      <c r="V137" s="651">
        <f t="shared" si="33"/>
        <v>103.65257430414839</v>
      </c>
      <c r="W137" s="651">
        <f>W103/W79*100</f>
        <v>108.29338629872251</v>
      </c>
    </row>
  </sheetData>
  <sheetProtection password="DD17" sheet="1" objects="1" scenarios="1" selectLockedCells="1"/>
  <mergeCells count="1">
    <mergeCell ref="A4:W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pageSetUpPr fitToPage="1"/>
  </sheetPr>
  <dimension ref="A1:AH160"/>
  <sheetViews>
    <sheetView topLeftCell="A58" workbookViewId="0">
      <selection activeCell="C82" sqref="C82"/>
    </sheetView>
  </sheetViews>
  <sheetFormatPr baseColWidth="10" defaultRowHeight="9" x14ac:dyDescent="0.15"/>
  <cols>
    <col min="1" max="1" width="19.625" style="32" customWidth="1"/>
    <col min="2" max="2" width="6.125" style="32" bestFit="1" customWidth="1"/>
    <col min="3" max="3" width="6.875" style="32" bestFit="1" customWidth="1"/>
    <col min="4" max="4" width="6.875" style="32" customWidth="1"/>
    <col min="5" max="5" width="6.375" style="32" customWidth="1"/>
    <col min="6" max="6" width="7.125" style="32" customWidth="1"/>
    <col min="7" max="7" width="5.125" style="32" customWidth="1"/>
    <col min="8" max="8" width="7" style="32" customWidth="1"/>
    <col min="9" max="9" width="5.5" style="32" bestFit="1" customWidth="1"/>
    <col min="10" max="10" width="4.625" style="32" bestFit="1" customWidth="1"/>
    <col min="11" max="12" width="7" style="32" customWidth="1"/>
    <col min="13" max="13" width="7.875" style="32" customWidth="1"/>
    <col min="14" max="14" width="6" style="32" customWidth="1"/>
    <col min="15" max="15" width="7.875" style="32" customWidth="1"/>
    <col min="16" max="17" width="6.625" style="32" customWidth="1"/>
    <col min="18" max="18" width="7.625" style="32" customWidth="1"/>
    <col min="19" max="19" width="8.875" style="32" customWidth="1"/>
    <col min="20" max="20" width="10.125" style="32" customWidth="1"/>
    <col min="21" max="21" width="6.625" style="32" customWidth="1"/>
    <col min="22" max="22" width="6.375" style="32" customWidth="1"/>
    <col min="23" max="23" width="6.625" style="32" customWidth="1"/>
    <col min="24" max="256" width="8" style="32" customWidth="1"/>
    <col min="257" max="257" width="13.625" style="32" customWidth="1"/>
    <col min="258" max="279" width="51.125" style="32" customWidth="1"/>
    <col min="280" max="512" width="8" style="32" customWidth="1"/>
    <col min="513" max="513" width="13.625" style="32" customWidth="1"/>
    <col min="514" max="535" width="51.125" style="32" customWidth="1"/>
    <col min="536" max="768" width="8" style="32" customWidth="1"/>
    <col min="769" max="769" width="13.625" style="32" customWidth="1"/>
    <col min="770" max="791" width="51.125" style="32" customWidth="1"/>
    <col min="792" max="1024" width="8" style="32" customWidth="1"/>
    <col min="1025" max="1025" width="13.625" style="32" customWidth="1"/>
    <col min="1026" max="1047" width="51.125" style="32" customWidth="1"/>
    <col min="1048" max="1280" width="8" style="32" customWidth="1"/>
    <col min="1281" max="1281" width="13.625" style="32" customWidth="1"/>
    <col min="1282" max="1303" width="51.125" style="32" customWidth="1"/>
    <col min="1304" max="1536" width="8" style="32" customWidth="1"/>
    <col min="1537" max="1537" width="13.625" style="32" customWidth="1"/>
    <col min="1538" max="1559" width="51.125" style="32" customWidth="1"/>
    <col min="1560" max="1792" width="8" style="32" customWidth="1"/>
    <col min="1793" max="1793" width="13.625" style="32" customWidth="1"/>
    <col min="1794" max="1815" width="51.125" style="32" customWidth="1"/>
    <col min="1816" max="2048" width="8" style="32" customWidth="1"/>
    <col min="2049" max="2049" width="13.625" style="32" customWidth="1"/>
    <col min="2050" max="2071" width="51.125" style="32" customWidth="1"/>
    <col min="2072" max="2304" width="8" style="32" customWidth="1"/>
    <col min="2305" max="2305" width="13.625" style="32" customWidth="1"/>
    <col min="2306" max="2327" width="51.125" style="32" customWidth="1"/>
    <col min="2328" max="2560" width="8" style="32" customWidth="1"/>
    <col min="2561" max="2561" width="13.625" style="32" customWidth="1"/>
    <col min="2562" max="2583" width="51.125" style="32" customWidth="1"/>
    <col min="2584" max="2816" width="8" style="32" customWidth="1"/>
    <col min="2817" max="2817" width="13.625" style="32" customWidth="1"/>
    <col min="2818" max="2839" width="51.125" style="32" customWidth="1"/>
    <col min="2840" max="3072" width="8" style="32" customWidth="1"/>
    <col min="3073" max="3073" width="13.625" style="32" customWidth="1"/>
    <col min="3074" max="3095" width="51.125" style="32" customWidth="1"/>
    <col min="3096" max="3328" width="8" style="32" customWidth="1"/>
    <col min="3329" max="3329" width="13.625" style="32" customWidth="1"/>
    <col min="3330" max="3351" width="51.125" style="32" customWidth="1"/>
    <col min="3352" max="3584" width="8" style="32" customWidth="1"/>
    <col min="3585" max="3585" width="13.625" style="32" customWidth="1"/>
    <col min="3586" max="3607" width="51.125" style="32" customWidth="1"/>
    <col min="3608" max="3840" width="8" style="32" customWidth="1"/>
    <col min="3841" max="3841" width="13.625" style="32" customWidth="1"/>
    <col min="3842" max="3863" width="51.125" style="32" customWidth="1"/>
    <col min="3864" max="4096" width="8" style="32" customWidth="1"/>
    <col min="4097" max="4097" width="13.625" style="32" customWidth="1"/>
    <col min="4098" max="4119" width="51.125" style="32" customWidth="1"/>
    <col min="4120" max="4352" width="8" style="32" customWidth="1"/>
    <col min="4353" max="4353" width="13.625" style="32" customWidth="1"/>
    <col min="4354" max="4375" width="51.125" style="32" customWidth="1"/>
    <col min="4376" max="4608" width="8" style="32" customWidth="1"/>
    <col min="4609" max="4609" width="13.625" style="32" customWidth="1"/>
    <col min="4610" max="4631" width="51.125" style="32" customWidth="1"/>
    <col min="4632" max="4864" width="8" style="32" customWidth="1"/>
    <col min="4865" max="4865" width="13.625" style="32" customWidth="1"/>
    <col min="4866" max="4887" width="51.125" style="32" customWidth="1"/>
    <col min="4888" max="5120" width="8" style="32" customWidth="1"/>
    <col min="5121" max="5121" width="13.625" style="32" customWidth="1"/>
    <col min="5122" max="5143" width="51.125" style="32" customWidth="1"/>
    <col min="5144" max="5376" width="8" style="32" customWidth="1"/>
    <col min="5377" max="5377" width="13.625" style="32" customWidth="1"/>
    <col min="5378" max="5399" width="51.125" style="32" customWidth="1"/>
    <col min="5400" max="5632" width="8" style="32" customWidth="1"/>
    <col min="5633" max="5633" width="13.625" style="32" customWidth="1"/>
    <col min="5634" max="5655" width="51.125" style="32" customWidth="1"/>
    <col min="5656" max="5888" width="8" style="32" customWidth="1"/>
    <col min="5889" max="5889" width="13.625" style="32" customWidth="1"/>
    <col min="5890" max="5911" width="51.125" style="32" customWidth="1"/>
    <col min="5912" max="6144" width="8" style="32" customWidth="1"/>
    <col min="6145" max="6145" width="13.625" style="32" customWidth="1"/>
    <col min="6146" max="6167" width="51.125" style="32" customWidth="1"/>
    <col min="6168" max="6400" width="8" style="32" customWidth="1"/>
    <col min="6401" max="6401" width="13.625" style="32" customWidth="1"/>
    <col min="6402" max="6423" width="51.125" style="32" customWidth="1"/>
    <col min="6424" max="6656" width="8" style="32" customWidth="1"/>
    <col min="6657" max="6657" width="13.625" style="32" customWidth="1"/>
    <col min="6658" max="6679" width="51.125" style="32" customWidth="1"/>
    <col min="6680" max="6912" width="8" style="32" customWidth="1"/>
    <col min="6913" max="6913" width="13.625" style="32" customWidth="1"/>
    <col min="6914" max="6935" width="51.125" style="32" customWidth="1"/>
    <col min="6936" max="7168" width="8" style="32" customWidth="1"/>
    <col min="7169" max="7169" width="13.625" style="32" customWidth="1"/>
    <col min="7170" max="7191" width="51.125" style="32" customWidth="1"/>
    <col min="7192" max="7424" width="8" style="32" customWidth="1"/>
    <col min="7425" max="7425" width="13.625" style="32" customWidth="1"/>
    <col min="7426" max="7447" width="51.125" style="32" customWidth="1"/>
    <col min="7448" max="7680" width="8" style="32" customWidth="1"/>
    <col min="7681" max="7681" width="13.625" style="32" customWidth="1"/>
    <col min="7682" max="7703" width="51.125" style="32" customWidth="1"/>
    <col min="7704" max="7936" width="8" style="32" customWidth="1"/>
    <col min="7937" max="7937" width="13.625" style="32" customWidth="1"/>
    <col min="7938" max="7959" width="51.125" style="32" customWidth="1"/>
    <col min="7960" max="8192" width="8" style="32" customWidth="1"/>
    <col min="8193" max="8193" width="13.625" style="32" customWidth="1"/>
    <col min="8194" max="8215" width="51.125" style="32" customWidth="1"/>
    <col min="8216" max="8448" width="8" style="32" customWidth="1"/>
    <col min="8449" max="8449" width="13.625" style="32" customWidth="1"/>
    <col min="8450" max="8471" width="51.125" style="32" customWidth="1"/>
    <col min="8472" max="8704" width="8" style="32" customWidth="1"/>
    <col min="8705" max="8705" width="13.625" style="32" customWidth="1"/>
    <col min="8706" max="8727" width="51.125" style="32" customWidth="1"/>
    <col min="8728" max="8960" width="8" style="32" customWidth="1"/>
    <col min="8961" max="8961" width="13.625" style="32" customWidth="1"/>
    <col min="8962" max="8983" width="51.125" style="32" customWidth="1"/>
    <col min="8984" max="9216" width="8" style="32" customWidth="1"/>
    <col min="9217" max="9217" width="13.625" style="32" customWidth="1"/>
    <col min="9218" max="9239" width="51.125" style="32" customWidth="1"/>
    <col min="9240" max="9472" width="8" style="32" customWidth="1"/>
    <col min="9473" max="9473" width="13.625" style="32" customWidth="1"/>
    <col min="9474" max="9495" width="51.125" style="32" customWidth="1"/>
    <col min="9496" max="9728" width="8" style="32" customWidth="1"/>
    <col min="9729" max="9729" width="13.625" style="32" customWidth="1"/>
    <col min="9730" max="9751" width="51.125" style="32" customWidth="1"/>
    <col min="9752" max="9984" width="8" style="32" customWidth="1"/>
    <col min="9985" max="9985" width="13.625" style="32" customWidth="1"/>
    <col min="9986" max="10007" width="51.125" style="32" customWidth="1"/>
    <col min="10008" max="10240" width="8" style="32" customWidth="1"/>
    <col min="10241" max="10241" width="13.625" style="32" customWidth="1"/>
    <col min="10242" max="10263" width="51.125" style="32" customWidth="1"/>
    <col min="10264" max="10496" width="8" style="32" customWidth="1"/>
    <col min="10497" max="10497" width="13.625" style="32" customWidth="1"/>
    <col min="10498" max="10519" width="51.125" style="32" customWidth="1"/>
    <col min="10520" max="10752" width="8" style="32" customWidth="1"/>
    <col min="10753" max="10753" width="13.625" style="32" customWidth="1"/>
    <col min="10754" max="10775" width="51.125" style="32" customWidth="1"/>
    <col min="10776" max="11008" width="8" style="32" customWidth="1"/>
    <col min="11009" max="11009" width="13.625" style="32" customWidth="1"/>
    <col min="11010" max="11031" width="51.125" style="32" customWidth="1"/>
    <col min="11032" max="11264" width="8" style="32" customWidth="1"/>
    <col min="11265" max="11265" width="13.625" style="32" customWidth="1"/>
    <col min="11266" max="11287" width="51.125" style="32" customWidth="1"/>
    <col min="11288" max="11520" width="8" style="32" customWidth="1"/>
    <col min="11521" max="11521" width="13.625" style="32" customWidth="1"/>
    <col min="11522" max="11543" width="51.125" style="32" customWidth="1"/>
    <col min="11544" max="11776" width="8" style="32" customWidth="1"/>
    <col min="11777" max="11777" width="13.625" style="32" customWidth="1"/>
    <col min="11778" max="11799" width="51.125" style="32" customWidth="1"/>
    <col min="11800" max="12032" width="8" style="32" customWidth="1"/>
    <col min="12033" max="12033" width="13.625" style="32" customWidth="1"/>
    <col min="12034" max="12055" width="51.125" style="32" customWidth="1"/>
    <col min="12056" max="12288" width="8" style="32" customWidth="1"/>
    <col min="12289" max="12289" width="13.625" style="32" customWidth="1"/>
    <col min="12290" max="12311" width="51.125" style="32" customWidth="1"/>
    <col min="12312" max="12544" width="8" style="32" customWidth="1"/>
    <col min="12545" max="12545" width="13.625" style="32" customWidth="1"/>
    <col min="12546" max="12567" width="51.125" style="32" customWidth="1"/>
    <col min="12568" max="12800" width="8" style="32" customWidth="1"/>
    <col min="12801" max="12801" width="13.625" style="32" customWidth="1"/>
    <col min="12802" max="12823" width="51.125" style="32" customWidth="1"/>
    <col min="12824" max="13056" width="8" style="32" customWidth="1"/>
    <col min="13057" max="13057" width="13.625" style="32" customWidth="1"/>
    <col min="13058" max="13079" width="51.125" style="32" customWidth="1"/>
    <col min="13080" max="13312" width="8" style="32" customWidth="1"/>
    <col min="13313" max="13313" width="13.625" style="32" customWidth="1"/>
    <col min="13314" max="13335" width="51.125" style="32" customWidth="1"/>
    <col min="13336" max="13568" width="8" style="32" customWidth="1"/>
    <col min="13569" max="13569" width="13.625" style="32" customWidth="1"/>
    <col min="13570" max="13591" width="51.125" style="32" customWidth="1"/>
    <col min="13592" max="13824" width="8" style="32" customWidth="1"/>
    <col min="13825" max="13825" width="13.625" style="32" customWidth="1"/>
    <col min="13826" max="13847" width="51.125" style="32" customWidth="1"/>
    <col min="13848" max="14080" width="8" style="32" customWidth="1"/>
    <col min="14081" max="14081" width="13.625" style="32" customWidth="1"/>
    <col min="14082" max="14103" width="51.125" style="32" customWidth="1"/>
    <col min="14104" max="14336" width="8" style="32" customWidth="1"/>
    <col min="14337" max="14337" width="13.625" style="32" customWidth="1"/>
    <col min="14338" max="14359" width="51.125" style="32" customWidth="1"/>
    <col min="14360" max="14592" width="8" style="32" customWidth="1"/>
    <col min="14593" max="14593" width="13.625" style="32" customWidth="1"/>
    <col min="14594" max="14615" width="51.125" style="32" customWidth="1"/>
    <col min="14616" max="14848" width="8" style="32" customWidth="1"/>
    <col min="14849" max="14849" width="13.625" style="32" customWidth="1"/>
    <col min="14850" max="14871" width="51.125" style="32" customWidth="1"/>
    <col min="14872" max="15104" width="8" style="32" customWidth="1"/>
    <col min="15105" max="15105" width="13.625" style="32" customWidth="1"/>
    <col min="15106" max="15127" width="51.125" style="32" customWidth="1"/>
    <col min="15128" max="15360" width="8" style="32" customWidth="1"/>
    <col min="15361" max="15361" width="13.625" style="32" customWidth="1"/>
    <col min="15362" max="15383" width="51.125" style="32" customWidth="1"/>
    <col min="15384" max="15616" width="8" style="32" customWidth="1"/>
    <col min="15617" max="15617" width="13.625" style="32" customWidth="1"/>
    <col min="15618" max="15639" width="51.125" style="32" customWidth="1"/>
    <col min="15640" max="15872" width="8" style="32" customWidth="1"/>
    <col min="15873" max="15873" width="13.625" style="32" customWidth="1"/>
    <col min="15874" max="15895" width="51.125" style="32" customWidth="1"/>
    <col min="15896" max="16128" width="8" style="32" customWidth="1"/>
    <col min="16129" max="16129" width="13.625" style="32" customWidth="1"/>
    <col min="16130" max="16151" width="51.125" style="32" customWidth="1"/>
    <col min="16152" max="16384" width="8" style="32" customWidth="1"/>
  </cols>
  <sheetData>
    <row r="1" spans="1:23" x14ac:dyDescent="0.15">
      <c r="A1" s="31" t="s">
        <v>400</v>
      </c>
      <c r="B1" s="31"/>
      <c r="C1" s="31"/>
      <c r="D1" s="31"/>
      <c r="E1" s="31"/>
      <c r="F1" s="31"/>
      <c r="G1" s="31"/>
      <c r="H1" s="31"/>
      <c r="I1" s="31"/>
      <c r="J1" s="31"/>
      <c r="K1" s="31"/>
      <c r="L1" s="31"/>
      <c r="M1" s="31"/>
      <c r="N1" s="31"/>
      <c r="O1" s="31"/>
      <c r="P1" s="31"/>
      <c r="Q1" s="31"/>
      <c r="R1" s="31"/>
      <c r="S1" s="31"/>
      <c r="T1" s="31"/>
      <c r="U1" s="31"/>
      <c r="V1" s="31"/>
      <c r="W1" s="31"/>
    </row>
    <row r="2" spans="1:23" x14ac:dyDescent="0.15">
      <c r="A2" s="31" t="s">
        <v>440</v>
      </c>
      <c r="B2" s="31"/>
      <c r="C2" s="31"/>
      <c r="D2" s="31"/>
      <c r="E2" s="31"/>
      <c r="F2" s="31"/>
      <c r="G2" s="31"/>
      <c r="H2" s="31"/>
      <c r="I2" s="31"/>
      <c r="J2" s="31"/>
      <c r="K2" s="31"/>
      <c r="L2" s="31"/>
      <c r="M2" s="31"/>
      <c r="N2" s="31"/>
      <c r="O2" s="31"/>
      <c r="P2" s="31"/>
      <c r="Q2" s="31"/>
      <c r="R2" s="31"/>
      <c r="S2" s="31"/>
      <c r="T2" s="31"/>
      <c r="U2" s="31"/>
      <c r="V2" s="31"/>
      <c r="W2" s="31"/>
    </row>
    <row r="3" spans="1:23" x14ac:dyDescent="0.15">
      <c r="A3" s="31" t="s">
        <v>651</v>
      </c>
      <c r="B3" s="31"/>
      <c r="C3" s="31"/>
      <c r="D3" s="31"/>
      <c r="E3" s="31"/>
      <c r="F3" s="31"/>
      <c r="G3" s="31"/>
      <c r="H3" s="31"/>
      <c r="I3" s="31"/>
      <c r="J3" s="31"/>
      <c r="K3" s="31"/>
      <c r="L3" s="31"/>
      <c r="M3" s="31"/>
      <c r="N3" s="31"/>
      <c r="O3" s="31"/>
      <c r="P3" s="31"/>
      <c r="Q3" s="31"/>
      <c r="R3" s="31"/>
      <c r="S3" s="31"/>
      <c r="T3" s="31"/>
      <c r="U3" s="31"/>
      <c r="V3" s="31"/>
      <c r="W3" s="31"/>
    </row>
    <row r="4" spans="1:23" ht="108" x14ac:dyDescent="0.15">
      <c r="A4" s="245" t="s">
        <v>311</v>
      </c>
      <c r="B4" s="525" t="s">
        <v>652</v>
      </c>
      <c r="C4" s="525" t="s">
        <v>25</v>
      </c>
      <c r="D4" s="525" t="s">
        <v>653</v>
      </c>
      <c r="E4" s="525" t="s">
        <v>654</v>
      </c>
      <c r="F4" s="525" t="s">
        <v>655</v>
      </c>
      <c r="G4" s="525" t="s">
        <v>29</v>
      </c>
      <c r="H4" s="525" t="s">
        <v>656</v>
      </c>
      <c r="I4" s="525" t="s">
        <v>31</v>
      </c>
      <c r="J4" s="525" t="s">
        <v>32</v>
      </c>
      <c r="K4" s="525" t="s">
        <v>657</v>
      </c>
      <c r="L4" s="525" t="s">
        <v>658</v>
      </c>
      <c r="M4" s="525" t="s">
        <v>659</v>
      </c>
      <c r="N4" s="525" t="s">
        <v>660</v>
      </c>
      <c r="O4" s="525" t="s">
        <v>661</v>
      </c>
      <c r="P4" s="525" t="s">
        <v>38</v>
      </c>
      <c r="Q4" s="525" t="s">
        <v>39</v>
      </c>
      <c r="R4" s="525" t="s">
        <v>40</v>
      </c>
      <c r="S4" s="525" t="s">
        <v>662</v>
      </c>
      <c r="T4" s="525" t="s">
        <v>663</v>
      </c>
      <c r="U4" s="525" t="s">
        <v>664</v>
      </c>
      <c r="V4" s="525" t="s">
        <v>665</v>
      </c>
      <c r="W4" s="525" t="s">
        <v>666</v>
      </c>
    </row>
    <row r="5" spans="1:23" x14ac:dyDescent="0.15">
      <c r="A5" s="338" t="s">
        <v>220</v>
      </c>
      <c r="B5" s="336">
        <v>3291091</v>
      </c>
      <c r="C5" s="336">
        <v>646327</v>
      </c>
      <c r="D5" s="336">
        <v>138385</v>
      </c>
      <c r="E5" s="336">
        <v>76090</v>
      </c>
      <c r="F5" s="336">
        <v>23951</v>
      </c>
      <c r="G5" s="336">
        <v>199687</v>
      </c>
      <c r="H5" s="336">
        <v>66479</v>
      </c>
      <c r="I5" s="336">
        <v>18893</v>
      </c>
      <c r="J5" s="336">
        <v>68247</v>
      </c>
      <c r="K5" s="336">
        <v>33292</v>
      </c>
      <c r="L5" s="336">
        <v>27729</v>
      </c>
      <c r="M5" s="336">
        <v>163463</v>
      </c>
      <c r="N5" s="336">
        <v>171237</v>
      </c>
      <c r="O5" s="336">
        <v>99998</v>
      </c>
      <c r="P5" s="336">
        <v>73174</v>
      </c>
      <c r="Q5" s="336">
        <v>228474</v>
      </c>
      <c r="R5" s="336">
        <v>85036</v>
      </c>
      <c r="S5" s="336">
        <v>287148</v>
      </c>
      <c r="T5" s="336">
        <v>180225</v>
      </c>
      <c r="U5" s="336">
        <v>517156</v>
      </c>
      <c r="V5" s="336">
        <v>57884</v>
      </c>
      <c r="W5" s="336">
        <v>128216</v>
      </c>
    </row>
    <row r="6" spans="1:23" x14ac:dyDescent="0.15">
      <c r="A6" s="338" t="s">
        <v>221</v>
      </c>
      <c r="B6" s="336">
        <v>3278289</v>
      </c>
      <c r="C6" s="336">
        <v>636106</v>
      </c>
      <c r="D6" s="336">
        <v>138284</v>
      </c>
      <c r="E6" s="336">
        <v>74599</v>
      </c>
      <c r="F6" s="336">
        <v>24185</v>
      </c>
      <c r="G6" s="336">
        <v>198403</v>
      </c>
      <c r="H6" s="336">
        <v>66367</v>
      </c>
      <c r="I6" s="336">
        <v>18947</v>
      </c>
      <c r="J6" s="336">
        <v>68139</v>
      </c>
      <c r="K6" s="336">
        <v>33112</v>
      </c>
      <c r="L6" s="336">
        <v>27831</v>
      </c>
      <c r="M6" s="336">
        <v>164597</v>
      </c>
      <c r="N6" s="336">
        <v>171053</v>
      </c>
      <c r="O6" s="336">
        <v>99801</v>
      </c>
      <c r="P6" s="336">
        <v>73625</v>
      </c>
      <c r="Q6" s="336">
        <v>232385</v>
      </c>
      <c r="R6" s="336">
        <v>85132</v>
      </c>
      <c r="S6" s="336">
        <v>286384</v>
      </c>
      <c r="T6" s="336">
        <v>180364</v>
      </c>
      <c r="U6" s="336">
        <v>514839</v>
      </c>
      <c r="V6" s="336">
        <v>56206</v>
      </c>
      <c r="W6" s="336">
        <v>127930</v>
      </c>
    </row>
    <row r="7" spans="1:23" x14ac:dyDescent="0.15">
      <c r="A7" s="338" t="s">
        <v>222</v>
      </c>
      <c r="B7" s="336">
        <v>3286320</v>
      </c>
      <c r="C7" s="336">
        <v>632847</v>
      </c>
      <c r="D7" s="336">
        <v>139098</v>
      </c>
      <c r="E7" s="336">
        <v>73601</v>
      </c>
      <c r="F7" s="336">
        <v>24250</v>
      </c>
      <c r="G7" s="336">
        <v>198420</v>
      </c>
      <c r="H7" s="336">
        <v>66591</v>
      </c>
      <c r="I7" s="336">
        <v>19107</v>
      </c>
      <c r="J7" s="336">
        <v>68362</v>
      </c>
      <c r="K7" s="336">
        <v>33463</v>
      </c>
      <c r="L7" s="336">
        <v>27789</v>
      </c>
      <c r="M7" s="336">
        <v>163857</v>
      </c>
      <c r="N7" s="336">
        <v>172340</v>
      </c>
      <c r="O7" s="336">
        <v>100572</v>
      </c>
      <c r="P7" s="336">
        <v>73636</v>
      </c>
      <c r="Q7" s="336">
        <v>234504</v>
      </c>
      <c r="R7" s="336">
        <v>86416</v>
      </c>
      <c r="S7" s="336">
        <v>287247</v>
      </c>
      <c r="T7" s="336">
        <v>180435</v>
      </c>
      <c r="U7" s="336">
        <v>518842</v>
      </c>
      <c r="V7" s="336">
        <v>56412</v>
      </c>
      <c r="W7" s="336">
        <v>128531</v>
      </c>
    </row>
    <row r="8" spans="1:23" x14ac:dyDescent="0.15">
      <c r="A8" s="338" t="s">
        <v>223</v>
      </c>
      <c r="B8" s="336">
        <v>3281394</v>
      </c>
      <c r="C8" s="336">
        <v>626307</v>
      </c>
      <c r="D8" s="336">
        <v>138616</v>
      </c>
      <c r="E8" s="336">
        <v>72840</v>
      </c>
      <c r="F8" s="336">
        <v>23554</v>
      </c>
      <c r="G8" s="336">
        <v>196960</v>
      </c>
      <c r="H8" s="336">
        <v>66021</v>
      </c>
      <c r="I8" s="336">
        <v>19322</v>
      </c>
      <c r="J8" s="336">
        <v>68813</v>
      </c>
      <c r="K8" s="336">
        <v>32712</v>
      </c>
      <c r="L8" s="336">
        <v>27768</v>
      </c>
      <c r="M8" s="336">
        <v>164196</v>
      </c>
      <c r="N8" s="336">
        <v>172219</v>
      </c>
      <c r="O8" s="336">
        <v>100964</v>
      </c>
      <c r="P8" s="336">
        <v>74021</v>
      </c>
      <c r="Q8" s="336">
        <v>238685</v>
      </c>
      <c r="R8" s="336">
        <v>85262</v>
      </c>
      <c r="S8" s="336">
        <v>287412</v>
      </c>
      <c r="T8" s="336">
        <v>180834</v>
      </c>
      <c r="U8" s="336">
        <v>519653</v>
      </c>
      <c r="V8" s="336">
        <v>55852</v>
      </c>
      <c r="W8" s="336">
        <v>129383</v>
      </c>
    </row>
    <row r="9" spans="1:23" x14ac:dyDescent="0.15">
      <c r="A9" s="338" t="s">
        <v>224</v>
      </c>
      <c r="B9" s="336">
        <v>3296105</v>
      </c>
      <c r="C9" s="336">
        <v>631628</v>
      </c>
      <c r="D9" s="336">
        <v>138192</v>
      </c>
      <c r="E9" s="336">
        <v>72271</v>
      </c>
      <c r="F9" s="336">
        <v>23328</v>
      </c>
      <c r="G9" s="336">
        <v>199291</v>
      </c>
      <c r="H9" s="336">
        <v>65411</v>
      </c>
      <c r="I9" s="336">
        <v>19346</v>
      </c>
      <c r="J9" s="336">
        <v>69417</v>
      </c>
      <c r="K9" s="336">
        <v>33461</v>
      </c>
      <c r="L9" s="336">
        <v>27854</v>
      </c>
      <c r="M9" s="336">
        <v>165610</v>
      </c>
      <c r="N9" s="336">
        <v>173733</v>
      </c>
      <c r="O9" s="336">
        <v>102863</v>
      </c>
      <c r="P9" s="336">
        <v>75081</v>
      </c>
      <c r="Q9" s="336">
        <v>234247</v>
      </c>
      <c r="R9" s="336">
        <v>85610</v>
      </c>
      <c r="S9" s="336">
        <v>287792</v>
      </c>
      <c r="T9" s="336">
        <v>183395</v>
      </c>
      <c r="U9" s="336">
        <v>521676</v>
      </c>
      <c r="V9" s="336">
        <v>55324</v>
      </c>
      <c r="W9" s="336">
        <v>130575</v>
      </c>
    </row>
    <row r="10" spans="1:23" x14ac:dyDescent="0.15">
      <c r="A10" s="338" t="s">
        <v>225</v>
      </c>
      <c r="B10" s="336">
        <v>3275204</v>
      </c>
      <c r="C10" s="336">
        <v>611699</v>
      </c>
      <c r="D10" s="336">
        <v>136315</v>
      </c>
      <c r="E10" s="336">
        <v>71638</v>
      </c>
      <c r="F10" s="336">
        <v>23351</v>
      </c>
      <c r="G10" s="336">
        <v>197577</v>
      </c>
      <c r="H10" s="336">
        <v>65476</v>
      </c>
      <c r="I10" s="336">
        <v>19320</v>
      </c>
      <c r="J10" s="336">
        <v>68675</v>
      </c>
      <c r="K10" s="336">
        <v>32565</v>
      </c>
      <c r="L10" s="336">
        <v>28052</v>
      </c>
      <c r="M10" s="336">
        <v>165844</v>
      </c>
      <c r="N10" s="336">
        <v>174465</v>
      </c>
      <c r="O10" s="336">
        <v>103066</v>
      </c>
      <c r="P10" s="336">
        <v>75208</v>
      </c>
      <c r="Q10" s="336">
        <v>241133</v>
      </c>
      <c r="R10" s="336">
        <v>85515</v>
      </c>
      <c r="S10" s="336">
        <v>286180</v>
      </c>
      <c r="T10" s="336">
        <v>182468</v>
      </c>
      <c r="U10" s="336">
        <v>519533</v>
      </c>
      <c r="V10" s="336">
        <v>55982</v>
      </c>
      <c r="W10" s="336">
        <v>131142</v>
      </c>
    </row>
    <row r="11" spans="1:23" x14ac:dyDescent="0.15">
      <c r="A11" s="338" t="s">
        <v>226</v>
      </c>
      <c r="B11" s="336">
        <v>3277529</v>
      </c>
      <c r="C11" s="336">
        <v>615265</v>
      </c>
      <c r="D11" s="336">
        <v>137635</v>
      </c>
      <c r="E11" s="336">
        <v>71767</v>
      </c>
      <c r="F11" s="336">
        <v>23153</v>
      </c>
      <c r="G11" s="336">
        <v>198052</v>
      </c>
      <c r="H11" s="336">
        <v>65816</v>
      </c>
      <c r="I11" s="336">
        <v>18982</v>
      </c>
      <c r="J11" s="336">
        <v>68712</v>
      </c>
      <c r="K11" s="336">
        <v>32509</v>
      </c>
      <c r="L11" s="336">
        <v>28917</v>
      </c>
      <c r="M11" s="336">
        <v>163257</v>
      </c>
      <c r="N11" s="336">
        <v>175701</v>
      </c>
      <c r="O11" s="336">
        <v>103371</v>
      </c>
      <c r="P11" s="336">
        <v>75618</v>
      </c>
      <c r="Q11" s="336">
        <v>228331</v>
      </c>
      <c r="R11" s="336">
        <v>84691</v>
      </c>
      <c r="S11" s="336">
        <v>288964</v>
      </c>
      <c r="T11" s="336">
        <v>182361</v>
      </c>
      <c r="U11" s="336">
        <v>526494</v>
      </c>
      <c r="V11" s="336">
        <v>55108</v>
      </c>
      <c r="W11" s="336">
        <v>132825</v>
      </c>
    </row>
    <row r="12" spans="1:23" x14ac:dyDescent="0.15">
      <c r="A12" s="338" t="s">
        <v>227</v>
      </c>
      <c r="B12" s="336">
        <v>3299133</v>
      </c>
      <c r="C12" s="336">
        <v>614976</v>
      </c>
      <c r="D12" s="336">
        <v>137885</v>
      </c>
      <c r="E12" s="336">
        <v>71430</v>
      </c>
      <c r="F12" s="336">
        <v>23282</v>
      </c>
      <c r="G12" s="336">
        <v>197860</v>
      </c>
      <c r="H12" s="336">
        <v>66405</v>
      </c>
      <c r="I12" s="336">
        <v>18581</v>
      </c>
      <c r="J12" s="336">
        <v>69201</v>
      </c>
      <c r="K12" s="336">
        <v>32768</v>
      </c>
      <c r="L12" s="336">
        <v>28987</v>
      </c>
      <c r="M12" s="336">
        <v>164758</v>
      </c>
      <c r="N12" s="336">
        <v>177289</v>
      </c>
      <c r="O12" s="336">
        <v>103561</v>
      </c>
      <c r="P12" s="336">
        <v>76018</v>
      </c>
      <c r="Q12" s="336">
        <v>234848</v>
      </c>
      <c r="R12" s="336">
        <v>83895</v>
      </c>
      <c r="S12" s="336">
        <v>295949</v>
      </c>
      <c r="T12" s="336">
        <v>181601</v>
      </c>
      <c r="U12" s="336">
        <v>531628</v>
      </c>
      <c r="V12" s="336">
        <v>54768</v>
      </c>
      <c r="W12" s="336">
        <v>133443</v>
      </c>
    </row>
    <row r="13" spans="1:23" x14ac:dyDescent="0.15">
      <c r="A13" s="338" t="s">
        <v>228</v>
      </c>
      <c r="B13" s="336">
        <v>3300073</v>
      </c>
      <c r="C13" s="336">
        <v>618558</v>
      </c>
      <c r="D13" s="336">
        <v>137654</v>
      </c>
      <c r="E13" s="336">
        <v>71201</v>
      </c>
      <c r="F13" s="336">
        <v>23068</v>
      </c>
      <c r="G13" s="336">
        <v>198059</v>
      </c>
      <c r="H13" s="336">
        <v>66495</v>
      </c>
      <c r="I13" s="336">
        <v>18341</v>
      </c>
      <c r="J13" s="336">
        <v>69476</v>
      </c>
      <c r="K13" s="336">
        <v>32772</v>
      </c>
      <c r="L13" s="336">
        <v>28846</v>
      </c>
      <c r="M13" s="336">
        <v>163759</v>
      </c>
      <c r="N13" s="336">
        <v>178665</v>
      </c>
      <c r="O13" s="336">
        <v>103689</v>
      </c>
      <c r="P13" s="336">
        <v>75768</v>
      </c>
      <c r="Q13" s="336">
        <v>230279</v>
      </c>
      <c r="R13" s="336">
        <v>83895</v>
      </c>
      <c r="S13" s="336">
        <v>298300</v>
      </c>
      <c r="T13" s="336">
        <v>181259</v>
      </c>
      <c r="U13" s="336">
        <v>533114</v>
      </c>
      <c r="V13" s="336">
        <v>54377</v>
      </c>
      <c r="W13" s="336">
        <v>132498</v>
      </c>
    </row>
    <row r="14" spans="1:23" x14ac:dyDescent="0.15">
      <c r="A14" s="338" t="s">
        <v>229</v>
      </c>
      <c r="B14" s="336">
        <v>3308320</v>
      </c>
      <c r="C14" s="336">
        <v>618341</v>
      </c>
      <c r="D14" s="336">
        <v>136574</v>
      </c>
      <c r="E14" s="336">
        <v>71190</v>
      </c>
      <c r="F14" s="336">
        <v>23283</v>
      </c>
      <c r="G14" s="336">
        <v>196192</v>
      </c>
      <c r="H14" s="336">
        <v>66607</v>
      </c>
      <c r="I14" s="336">
        <v>18473</v>
      </c>
      <c r="J14" s="336">
        <v>69673</v>
      </c>
      <c r="K14" s="336">
        <v>33205</v>
      </c>
      <c r="L14" s="336">
        <v>29889</v>
      </c>
      <c r="M14" s="336">
        <v>165263</v>
      </c>
      <c r="N14" s="336">
        <v>178019</v>
      </c>
      <c r="O14" s="336">
        <v>104137</v>
      </c>
      <c r="P14" s="336">
        <v>75780</v>
      </c>
      <c r="Q14" s="336">
        <v>228602</v>
      </c>
      <c r="R14" s="336">
        <v>84140</v>
      </c>
      <c r="S14" s="336">
        <v>307159</v>
      </c>
      <c r="T14" s="336">
        <v>181333</v>
      </c>
      <c r="U14" s="336">
        <v>533154</v>
      </c>
      <c r="V14" s="336">
        <v>55027</v>
      </c>
      <c r="W14" s="336">
        <v>132279</v>
      </c>
    </row>
    <row r="15" spans="1:23" x14ac:dyDescent="0.15">
      <c r="A15" s="338" t="s">
        <v>230</v>
      </c>
      <c r="B15" s="336">
        <v>3299723</v>
      </c>
      <c r="C15" s="336">
        <v>616499</v>
      </c>
      <c r="D15" s="336">
        <v>136287</v>
      </c>
      <c r="E15" s="336">
        <v>70952</v>
      </c>
      <c r="F15" s="336">
        <v>23149</v>
      </c>
      <c r="G15" s="336">
        <v>193133</v>
      </c>
      <c r="H15" s="336">
        <v>66096</v>
      </c>
      <c r="I15" s="336">
        <v>18573</v>
      </c>
      <c r="J15" s="336">
        <v>69484</v>
      </c>
      <c r="K15" s="336">
        <v>33201</v>
      </c>
      <c r="L15" s="336">
        <v>29718</v>
      </c>
      <c r="M15" s="336">
        <v>164862</v>
      </c>
      <c r="N15" s="336">
        <v>176411</v>
      </c>
      <c r="O15" s="336">
        <v>104089</v>
      </c>
      <c r="P15" s="336">
        <v>75864</v>
      </c>
      <c r="Q15" s="336">
        <v>238405</v>
      </c>
      <c r="R15" s="336">
        <v>83959</v>
      </c>
      <c r="S15" s="336">
        <v>303284</v>
      </c>
      <c r="T15" s="336">
        <v>180648</v>
      </c>
      <c r="U15" s="336">
        <v>527208</v>
      </c>
      <c r="V15" s="336">
        <v>55122</v>
      </c>
      <c r="W15" s="336">
        <v>132779</v>
      </c>
    </row>
    <row r="16" spans="1:23" x14ac:dyDescent="0.15">
      <c r="A16" s="338" t="s">
        <v>231</v>
      </c>
      <c r="B16" s="336">
        <v>3277176</v>
      </c>
      <c r="C16" s="336">
        <v>630076</v>
      </c>
      <c r="D16" s="336">
        <v>134705</v>
      </c>
      <c r="E16" s="336">
        <v>68930</v>
      </c>
      <c r="F16" s="336">
        <v>22642</v>
      </c>
      <c r="G16" s="336">
        <v>191619</v>
      </c>
      <c r="H16" s="336">
        <v>64689</v>
      </c>
      <c r="I16" s="336">
        <v>18507</v>
      </c>
      <c r="J16" s="336">
        <v>68507</v>
      </c>
      <c r="K16" s="336">
        <v>32705</v>
      </c>
      <c r="L16" s="336">
        <v>27440</v>
      </c>
      <c r="M16" s="336">
        <v>163271</v>
      </c>
      <c r="N16" s="336">
        <v>174410</v>
      </c>
      <c r="O16" s="336">
        <v>103527</v>
      </c>
      <c r="P16" s="336">
        <v>75346</v>
      </c>
      <c r="Q16" s="336">
        <v>241515</v>
      </c>
      <c r="R16" s="336">
        <v>83052</v>
      </c>
      <c r="S16" s="336">
        <v>290899</v>
      </c>
      <c r="T16" s="336">
        <v>176784</v>
      </c>
      <c r="U16" s="336">
        <v>524186</v>
      </c>
      <c r="V16" s="336">
        <v>54387</v>
      </c>
      <c r="W16" s="336">
        <v>129979</v>
      </c>
    </row>
    <row r="17" spans="1:23" x14ac:dyDescent="0.15">
      <c r="A17" s="338" t="s">
        <v>273</v>
      </c>
      <c r="B17" s="336">
        <v>3305799</v>
      </c>
      <c r="C17" s="336">
        <v>639283</v>
      </c>
      <c r="D17" s="336">
        <v>138792</v>
      </c>
      <c r="E17" s="336">
        <v>67134</v>
      </c>
      <c r="F17" s="336">
        <v>22055</v>
      </c>
      <c r="G17" s="336">
        <v>189732</v>
      </c>
      <c r="H17" s="336">
        <v>64569</v>
      </c>
      <c r="I17" s="336">
        <v>18295</v>
      </c>
      <c r="J17" s="336">
        <v>69576</v>
      </c>
      <c r="K17" s="336">
        <v>33092</v>
      </c>
      <c r="L17" s="336">
        <v>27989</v>
      </c>
      <c r="M17" s="336">
        <v>163393</v>
      </c>
      <c r="N17" s="336">
        <v>176711</v>
      </c>
      <c r="O17" s="336">
        <v>102262</v>
      </c>
      <c r="P17" s="336">
        <v>76797</v>
      </c>
      <c r="Q17" s="336">
        <v>248930</v>
      </c>
      <c r="R17" s="336">
        <v>84930</v>
      </c>
      <c r="S17" s="336">
        <v>288130</v>
      </c>
      <c r="T17" s="336">
        <v>176256</v>
      </c>
      <c r="U17" s="336">
        <v>531339</v>
      </c>
      <c r="V17" s="336">
        <v>55204</v>
      </c>
      <c r="W17" s="336">
        <v>131330</v>
      </c>
    </row>
    <row r="18" spans="1:23" x14ac:dyDescent="0.15">
      <c r="A18" s="338" t="s">
        <v>232</v>
      </c>
      <c r="B18" s="336">
        <v>3310715</v>
      </c>
      <c r="C18" s="336">
        <v>646403</v>
      </c>
      <c r="D18" s="336">
        <v>137726</v>
      </c>
      <c r="E18" s="336">
        <v>67505</v>
      </c>
      <c r="F18" s="336">
        <v>22277</v>
      </c>
      <c r="G18" s="336">
        <v>187537</v>
      </c>
      <c r="H18" s="336">
        <v>64389</v>
      </c>
      <c r="I18" s="336">
        <v>18381</v>
      </c>
      <c r="J18" s="336">
        <v>69784</v>
      </c>
      <c r="K18" s="336">
        <v>33021</v>
      </c>
      <c r="L18" s="336">
        <v>28896</v>
      </c>
      <c r="M18" s="336">
        <v>163862</v>
      </c>
      <c r="N18" s="336">
        <v>177820</v>
      </c>
      <c r="O18" s="336">
        <v>101529</v>
      </c>
      <c r="P18" s="336">
        <v>76900</v>
      </c>
      <c r="Q18" s="336">
        <v>250862</v>
      </c>
      <c r="R18" s="336">
        <v>86256</v>
      </c>
      <c r="S18" s="336">
        <v>286533</v>
      </c>
      <c r="T18" s="336">
        <v>175280</v>
      </c>
      <c r="U18" s="336">
        <v>529281</v>
      </c>
      <c r="V18" s="336">
        <v>55020</v>
      </c>
      <c r="W18" s="336">
        <v>131453</v>
      </c>
    </row>
    <row r="19" spans="1:23" x14ac:dyDescent="0.15">
      <c r="A19" s="338" t="s">
        <v>233</v>
      </c>
      <c r="B19" s="336">
        <v>3307268</v>
      </c>
      <c r="C19" s="336">
        <v>647819</v>
      </c>
      <c r="D19" s="336">
        <v>138673</v>
      </c>
      <c r="E19" s="336">
        <v>66933</v>
      </c>
      <c r="F19" s="336">
        <v>21837</v>
      </c>
      <c r="G19" s="336">
        <v>187909</v>
      </c>
      <c r="H19" s="336">
        <v>63872</v>
      </c>
      <c r="I19" s="336">
        <v>18517</v>
      </c>
      <c r="J19" s="336">
        <v>70083</v>
      </c>
      <c r="K19" s="336">
        <v>32887</v>
      </c>
      <c r="L19" s="336">
        <v>27724</v>
      </c>
      <c r="M19" s="336">
        <v>163529</v>
      </c>
      <c r="N19" s="336">
        <v>177795</v>
      </c>
      <c r="O19" s="336">
        <v>101516</v>
      </c>
      <c r="P19" s="336">
        <v>76697</v>
      </c>
      <c r="Q19" s="336">
        <v>249089</v>
      </c>
      <c r="R19" s="336">
        <v>86876</v>
      </c>
      <c r="S19" s="336">
        <v>285361</v>
      </c>
      <c r="T19" s="336">
        <v>175571</v>
      </c>
      <c r="U19" s="336">
        <v>527923</v>
      </c>
      <c r="V19" s="336">
        <v>54981</v>
      </c>
      <c r="W19" s="336">
        <v>131676</v>
      </c>
    </row>
    <row r="20" spans="1:23" x14ac:dyDescent="0.15">
      <c r="A20" s="338" t="s">
        <v>234</v>
      </c>
      <c r="B20" s="336">
        <v>3298995</v>
      </c>
      <c r="C20" s="336">
        <v>645578</v>
      </c>
      <c r="D20" s="336">
        <v>137528</v>
      </c>
      <c r="E20" s="336">
        <v>67022</v>
      </c>
      <c r="F20" s="336">
        <v>22081</v>
      </c>
      <c r="G20" s="336">
        <v>187162</v>
      </c>
      <c r="H20" s="336">
        <v>64166</v>
      </c>
      <c r="I20" s="336">
        <v>19056</v>
      </c>
      <c r="J20" s="336">
        <v>70611</v>
      </c>
      <c r="K20" s="336">
        <v>33132</v>
      </c>
      <c r="L20" s="336">
        <v>28504</v>
      </c>
      <c r="M20" s="336">
        <v>163730</v>
      </c>
      <c r="N20" s="336">
        <v>178247</v>
      </c>
      <c r="O20" s="336">
        <v>102265</v>
      </c>
      <c r="P20" s="336">
        <v>76807</v>
      </c>
      <c r="Q20" s="336">
        <v>245739</v>
      </c>
      <c r="R20" s="336">
        <v>87421</v>
      </c>
      <c r="S20" s="336">
        <v>283533</v>
      </c>
      <c r="T20" s="336">
        <v>174980</v>
      </c>
      <c r="U20" s="336">
        <v>523482</v>
      </c>
      <c r="V20" s="336">
        <v>55705</v>
      </c>
      <c r="W20" s="336">
        <v>132246</v>
      </c>
    </row>
    <row r="21" spans="1:23" x14ac:dyDescent="0.15">
      <c r="A21" s="338" t="s">
        <v>235</v>
      </c>
      <c r="B21" s="336">
        <v>3299519</v>
      </c>
      <c r="C21" s="336">
        <v>634245</v>
      </c>
      <c r="D21" s="336">
        <v>138566</v>
      </c>
      <c r="E21" s="336">
        <v>66872</v>
      </c>
      <c r="F21" s="336">
        <v>22072</v>
      </c>
      <c r="G21" s="336">
        <v>189377</v>
      </c>
      <c r="H21" s="336">
        <v>63714</v>
      </c>
      <c r="I21" s="336">
        <v>19203</v>
      </c>
      <c r="J21" s="336">
        <v>70999</v>
      </c>
      <c r="K21" s="336">
        <v>33679</v>
      </c>
      <c r="L21" s="336">
        <v>28696</v>
      </c>
      <c r="M21" s="336">
        <v>164524</v>
      </c>
      <c r="N21" s="336">
        <v>178582</v>
      </c>
      <c r="O21" s="336">
        <v>102696</v>
      </c>
      <c r="P21" s="336">
        <v>76724</v>
      </c>
      <c r="Q21" s="336">
        <v>250809</v>
      </c>
      <c r="R21" s="336">
        <v>87593</v>
      </c>
      <c r="S21" s="336">
        <v>283634</v>
      </c>
      <c r="T21" s="336">
        <v>177361</v>
      </c>
      <c r="U21" s="336">
        <v>520385</v>
      </c>
      <c r="V21" s="336">
        <v>56216</v>
      </c>
      <c r="W21" s="336">
        <v>133572</v>
      </c>
    </row>
    <row r="22" spans="1:23" x14ac:dyDescent="0.15">
      <c r="A22" s="338" t="s">
        <v>236</v>
      </c>
      <c r="B22" s="336">
        <v>3269197</v>
      </c>
      <c r="C22" s="336">
        <v>625488</v>
      </c>
      <c r="D22" s="336">
        <v>137925</v>
      </c>
      <c r="E22" s="336">
        <v>66906</v>
      </c>
      <c r="F22" s="336">
        <v>22075</v>
      </c>
      <c r="G22" s="336">
        <v>188725</v>
      </c>
      <c r="H22" s="336">
        <v>62966</v>
      </c>
      <c r="I22" s="336">
        <v>18865</v>
      </c>
      <c r="J22" s="336">
        <v>70850</v>
      </c>
      <c r="K22" s="336">
        <v>33221</v>
      </c>
      <c r="L22" s="336">
        <v>29627</v>
      </c>
      <c r="M22" s="336">
        <v>164134</v>
      </c>
      <c r="N22" s="336">
        <v>179043</v>
      </c>
      <c r="O22" s="336">
        <v>102850</v>
      </c>
      <c r="P22" s="336">
        <v>76298</v>
      </c>
      <c r="Q22" s="336">
        <v>246950</v>
      </c>
      <c r="R22" s="336">
        <v>86776</v>
      </c>
      <c r="S22" s="336">
        <v>282203</v>
      </c>
      <c r="T22" s="336">
        <v>174463</v>
      </c>
      <c r="U22" s="336">
        <v>511120</v>
      </c>
      <c r="V22" s="336">
        <v>55693</v>
      </c>
      <c r="W22" s="336">
        <v>133019</v>
      </c>
    </row>
    <row r="23" spans="1:23" x14ac:dyDescent="0.15">
      <c r="A23" s="338" t="s">
        <v>237</v>
      </c>
      <c r="B23" s="336">
        <v>3264595</v>
      </c>
      <c r="C23" s="336">
        <v>628915</v>
      </c>
      <c r="D23" s="336">
        <v>137073</v>
      </c>
      <c r="E23" s="336">
        <v>66889</v>
      </c>
      <c r="F23" s="336">
        <v>22293</v>
      </c>
      <c r="G23" s="336">
        <v>188040</v>
      </c>
      <c r="H23" s="336">
        <v>63697</v>
      </c>
      <c r="I23" s="336">
        <v>18486</v>
      </c>
      <c r="J23" s="336">
        <v>70695</v>
      </c>
      <c r="K23" s="336">
        <v>32970</v>
      </c>
      <c r="L23" s="336">
        <v>29639</v>
      </c>
      <c r="M23" s="336">
        <v>164681</v>
      </c>
      <c r="N23" s="336">
        <v>177488</v>
      </c>
      <c r="O23" s="336">
        <v>102989</v>
      </c>
      <c r="P23" s="336">
        <v>76481</v>
      </c>
      <c r="Q23" s="336">
        <v>246861</v>
      </c>
      <c r="R23" s="336">
        <v>88172</v>
      </c>
      <c r="S23" s="336">
        <v>282230</v>
      </c>
      <c r="T23" s="336">
        <v>172763</v>
      </c>
      <c r="U23" s="336">
        <v>504485</v>
      </c>
      <c r="V23" s="336">
        <v>54953</v>
      </c>
      <c r="W23" s="336">
        <v>134795</v>
      </c>
    </row>
    <row r="24" spans="1:23" x14ac:dyDescent="0.15">
      <c r="A24" s="338" t="s">
        <v>238</v>
      </c>
      <c r="B24" s="336">
        <v>3260806</v>
      </c>
      <c r="C24" s="336">
        <v>631284</v>
      </c>
      <c r="D24" s="336">
        <v>136133</v>
      </c>
      <c r="E24" s="336">
        <v>66818</v>
      </c>
      <c r="F24" s="336">
        <v>22104</v>
      </c>
      <c r="G24" s="336">
        <v>184433</v>
      </c>
      <c r="H24" s="336">
        <v>63745</v>
      </c>
      <c r="I24" s="336">
        <v>18215</v>
      </c>
      <c r="J24" s="336">
        <v>70447</v>
      </c>
      <c r="K24" s="336">
        <v>34141</v>
      </c>
      <c r="L24" s="336">
        <v>29788</v>
      </c>
      <c r="M24" s="336">
        <v>165213</v>
      </c>
      <c r="N24" s="336">
        <v>176116</v>
      </c>
      <c r="O24" s="336">
        <v>103004</v>
      </c>
      <c r="P24" s="336">
        <v>76473</v>
      </c>
      <c r="Q24" s="336">
        <v>250765</v>
      </c>
      <c r="R24" s="336">
        <v>87212</v>
      </c>
      <c r="S24" s="336">
        <v>287361</v>
      </c>
      <c r="T24" s="336">
        <v>171971</v>
      </c>
      <c r="U24" s="336">
        <v>496650</v>
      </c>
      <c r="V24" s="336">
        <v>53989</v>
      </c>
      <c r="W24" s="336">
        <v>134944</v>
      </c>
    </row>
    <row r="25" spans="1:23" x14ac:dyDescent="0.15">
      <c r="A25" s="338" t="s">
        <v>239</v>
      </c>
      <c r="B25" s="336">
        <v>3231608</v>
      </c>
      <c r="C25" s="336">
        <v>629806</v>
      </c>
      <c r="D25" s="336">
        <v>136190</v>
      </c>
      <c r="E25" s="336">
        <v>66512</v>
      </c>
      <c r="F25" s="336">
        <v>21575</v>
      </c>
      <c r="G25" s="336">
        <v>184778</v>
      </c>
      <c r="H25" s="336">
        <v>63892</v>
      </c>
      <c r="I25" s="336">
        <v>17848</v>
      </c>
      <c r="J25" s="336">
        <v>70375</v>
      </c>
      <c r="K25" s="336">
        <v>33894</v>
      </c>
      <c r="L25" s="336">
        <v>30466</v>
      </c>
      <c r="M25" s="336">
        <v>164160</v>
      </c>
      <c r="N25" s="336">
        <v>175203</v>
      </c>
      <c r="O25" s="336">
        <v>102081</v>
      </c>
      <c r="P25" s="336">
        <v>76480</v>
      </c>
      <c r="Q25" s="336">
        <v>248849</v>
      </c>
      <c r="R25" s="336">
        <v>85785</v>
      </c>
      <c r="S25" s="336">
        <v>279424</v>
      </c>
      <c r="T25" s="336">
        <v>172751</v>
      </c>
      <c r="U25" s="336">
        <v>486514</v>
      </c>
      <c r="V25" s="336">
        <v>53449</v>
      </c>
      <c r="W25" s="336">
        <v>131576</v>
      </c>
    </row>
    <row r="26" spans="1:23" x14ac:dyDescent="0.15">
      <c r="A26" s="338" t="s">
        <v>240</v>
      </c>
      <c r="B26" s="336">
        <v>3201666</v>
      </c>
      <c r="C26" s="336">
        <v>621916</v>
      </c>
      <c r="D26" s="336">
        <v>135488</v>
      </c>
      <c r="E26" s="336">
        <v>65775</v>
      </c>
      <c r="F26" s="336">
        <v>21405</v>
      </c>
      <c r="G26" s="336">
        <v>183723</v>
      </c>
      <c r="H26" s="336">
        <v>63260</v>
      </c>
      <c r="I26" s="336">
        <v>17563</v>
      </c>
      <c r="J26" s="336">
        <v>70215</v>
      </c>
      <c r="K26" s="336">
        <v>33491</v>
      </c>
      <c r="L26" s="336">
        <v>30756</v>
      </c>
      <c r="M26" s="336">
        <v>164651</v>
      </c>
      <c r="N26" s="336">
        <v>173130</v>
      </c>
      <c r="O26" s="336">
        <v>101338</v>
      </c>
      <c r="P26" s="336">
        <v>76197</v>
      </c>
      <c r="Q26" s="336">
        <v>244614</v>
      </c>
      <c r="R26" s="336">
        <v>84667</v>
      </c>
      <c r="S26" s="336">
        <v>277479</v>
      </c>
      <c r="T26" s="336">
        <v>170193</v>
      </c>
      <c r="U26" s="336">
        <v>478342</v>
      </c>
      <c r="V26" s="336">
        <v>53112</v>
      </c>
      <c r="W26" s="336">
        <v>134351</v>
      </c>
    </row>
    <row r="27" spans="1:23" x14ac:dyDescent="0.15">
      <c r="A27" s="338" t="s">
        <v>241</v>
      </c>
      <c r="B27" s="336">
        <v>3159720</v>
      </c>
      <c r="C27" s="336">
        <v>629576</v>
      </c>
      <c r="D27" s="336">
        <v>135015</v>
      </c>
      <c r="E27" s="336">
        <v>64764</v>
      </c>
      <c r="F27" s="336">
        <v>21255</v>
      </c>
      <c r="G27" s="336">
        <v>179950</v>
      </c>
      <c r="H27" s="336">
        <v>61718</v>
      </c>
      <c r="I27" s="336">
        <v>17111</v>
      </c>
      <c r="J27" s="336">
        <v>69145</v>
      </c>
      <c r="K27" s="336">
        <v>33168</v>
      </c>
      <c r="L27" s="336">
        <v>30362</v>
      </c>
      <c r="M27" s="336">
        <v>163340</v>
      </c>
      <c r="N27" s="336">
        <v>167432</v>
      </c>
      <c r="O27" s="336">
        <v>99053</v>
      </c>
      <c r="P27" s="336">
        <v>75431</v>
      </c>
      <c r="Q27" s="336">
        <v>242602</v>
      </c>
      <c r="R27" s="336">
        <v>82723</v>
      </c>
      <c r="S27" s="336">
        <v>268102</v>
      </c>
      <c r="T27" s="336">
        <v>166553</v>
      </c>
      <c r="U27" s="336">
        <v>468415</v>
      </c>
      <c r="V27" s="336">
        <v>52685</v>
      </c>
      <c r="W27" s="336">
        <v>131320</v>
      </c>
    </row>
    <row r="28" spans="1:23" x14ac:dyDescent="0.15">
      <c r="A28" s="338" t="s">
        <v>242</v>
      </c>
      <c r="B28" s="336">
        <v>3093774</v>
      </c>
      <c r="C28" s="336">
        <v>638979</v>
      </c>
      <c r="D28" s="336">
        <v>134491</v>
      </c>
      <c r="E28" s="336">
        <v>62396</v>
      </c>
      <c r="F28" s="336">
        <v>20204</v>
      </c>
      <c r="G28" s="336">
        <v>176063</v>
      </c>
      <c r="H28" s="336">
        <v>59480</v>
      </c>
      <c r="I28" s="336">
        <v>16628</v>
      </c>
      <c r="J28" s="336">
        <v>67839</v>
      </c>
      <c r="K28" s="336">
        <v>32086</v>
      </c>
      <c r="L28" s="336">
        <v>27864</v>
      </c>
      <c r="M28" s="336">
        <v>160939</v>
      </c>
      <c r="N28" s="336">
        <v>160965</v>
      </c>
      <c r="O28" s="336">
        <v>96536</v>
      </c>
      <c r="P28" s="336">
        <v>73634</v>
      </c>
      <c r="Q28" s="336">
        <v>238607</v>
      </c>
      <c r="R28" s="336">
        <v>80851</v>
      </c>
      <c r="S28" s="336">
        <v>252378</v>
      </c>
      <c r="T28" s="336">
        <v>163150</v>
      </c>
      <c r="U28" s="336">
        <v>450157</v>
      </c>
      <c r="V28" s="336">
        <v>50475</v>
      </c>
      <c r="W28" s="336">
        <v>130052</v>
      </c>
    </row>
    <row r="29" spans="1:23" x14ac:dyDescent="0.15">
      <c r="A29" s="338" t="s">
        <v>243</v>
      </c>
      <c r="B29" s="336">
        <v>3048602</v>
      </c>
      <c r="C29" s="336">
        <v>651931</v>
      </c>
      <c r="D29" s="336">
        <v>138651</v>
      </c>
      <c r="E29" s="336">
        <v>59077</v>
      </c>
      <c r="F29" s="336">
        <v>19990</v>
      </c>
      <c r="G29" s="336">
        <v>170908</v>
      </c>
      <c r="H29" s="336">
        <v>58097</v>
      </c>
      <c r="I29" s="336">
        <v>16785</v>
      </c>
      <c r="J29" s="336">
        <v>67342</v>
      </c>
      <c r="K29" s="336">
        <v>31629</v>
      </c>
      <c r="L29" s="336">
        <v>27709</v>
      </c>
      <c r="M29" s="336">
        <v>159210</v>
      </c>
      <c r="N29" s="336">
        <v>157820</v>
      </c>
      <c r="O29" s="336">
        <v>94119</v>
      </c>
      <c r="P29" s="336">
        <v>72319</v>
      </c>
      <c r="Q29" s="336">
        <v>237780</v>
      </c>
      <c r="R29" s="336">
        <v>79102</v>
      </c>
      <c r="S29" s="336">
        <v>243092</v>
      </c>
      <c r="T29" s="336">
        <v>156577</v>
      </c>
      <c r="U29" s="336">
        <v>431349</v>
      </c>
      <c r="V29" s="336">
        <v>48231</v>
      </c>
      <c r="W29" s="336">
        <v>126884</v>
      </c>
    </row>
    <row r="30" spans="1:23" x14ac:dyDescent="0.15">
      <c r="A30" s="338" t="s">
        <v>244</v>
      </c>
      <c r="B30" s="336">
        <v>3004931</v>
      </c>
      <c r="C30" s="336">
        <v>655625</v>
      </c>
      <c r="D30" s="336">
        <v>138576</v>
      </c>
      <c r="E30" s="336">
        <v>59175</v>
      </c>
      <c r="F30" s="336">
        <v>19657</v>
      </c>
      <c r="G30" s="336">
        <v>170014</v>
      </c>
      <c r="H30" s="336">
        <v>57346</v>
      </c>
      <c r="I30" s="336">
        <v>16828</v>
      </c>
      <c r="J30" s="336">
        <v>66751</v>
      </c>
      <c r="K30" s="336">
        <v>31410</v>
      </c>
      <c r="L30" s="336">
        <v>27717</v>
      </c>
      <c r="M30" s="336">
        <v>158140</v>
      </c>
      <c r="N30" s="336">
        <v>154980</v>
      </c>
      <c r="O30" s="336">
        <v>92079</v>
      </c>
      <c r="P30" s="336">
        <v>71442</v>
      </c>
      <c r="Q30" s="336">
        <v>231916</v>
      </c>
      <c r="R30" s="336">
        <v>77386</v>
      </c>
      <c r="S30" s="336">
        <v>234949</v>
      </c>
      <c r="T30" s="336">
        <v>151711</v>
      </c>
      <c r="U30" s="336">
        <v>416184</v>
      </c>
      <c r="V30" s="336">
        <v>47990</v>
      </c>
      <c r="W30" s="336">
        <v>125055</v>
      </c>
    </row>
    <row r="31" spans="1:23" x14ac:dyDescent="0.15">
      <c r="A31" s="338" t="s">
        <v>245</v>
      </c>
      <c r="B31" s="336">
        <v>2968468</v>
      </c>
      <c r="C31" s="336">
        <v>648793</v>
      </c>
      <c r="D31" s="336">
        <v>137906</v>
      </c>
      <c r="E31" s="336">
        <v>59221</v>
      </c>
      <c r="F31" s="336">
        <v>19461</v>
      </c>
      <c r="G31" s="336">
        <v>167086</v>
      </c>
      <c r="H31" s="336">
        <v>56938</v>
      </c>
      <c r="I31" s="336">
        <v>16862</v>
      </c>
      <c r="J31" s="336">
        <v>67404</v>
      </c>
      <c r="K31" s="336">
        <v>30611</v>
      </c>
      <c r="L31" s="336">
        <v>28477</v>
      </c>
      <c r="M31" s="336">
        <v>158539</v>
      </c>
      <c r="N31" s="336">
        <v>153279</v>
      </c>
      <c r="O31" s="336">
        <v>91249</v>
      </c>
      <c r="P31" s="336">
        <v>70868</v>
      </c>
      <c r="Q31" s="336">
        <v>230121</v>
      </c>
      <c r="R31" s="336">
        <v>75707</v>
      </c>
      <c r="S31" s="336">
        <v>230016</v>
      </c>
      <c r="T31" s="336">
        <v>149238</v>
      </c>
      <c r="U31" s="336">
        <v>404484</v>
      </c>
      <c r="V31" s="336">
        <v>47728</v>
      </c>
      <c r="W31" s="336">
        <v>124480</v>
      </c>
    </row>
    <row r="32" spans="1:23" x14ac:dyDescent="0.15">
      <c r="A32" s="338" t="s">
        <v>246</v>
      </c>
      <c r="B32" s="336">
        <v>2946403</v>
      </c>
      <c r="C32" s="336">
        <v>648609</v>
      </c>
      <c r="D32" s="336">
        <v>137205</v>
      </c>
      <c r="E32" s="336">
        <v>59474</v>
      </c>
      <c r="F32" s="336">
        <v>19430</v>
      </c>
      <c r="G32" s="336">
        <v>167911</v>
      </c>
      <c r="H32" s="336">
        <v>56546</v>
      </c>
      <c r="I32" s="336">
        <v>16936</v>
      </c>
      <c r="J32" s="336">
        <v>68045</v>
      </c>
      <c r="K32" s="336">
        <v>30613</v>
      </c>
      <c r="L32" s="336">
        <v>27729</v>
      </c>
      <c r="M32" s="336">
        <v>159396</v>
      </c>
      <c r="N32" s="336">
        <v>153131</v>
      </c>
      <c r="O32" s="336">
        <v>90804</v>
      </c>
      <c r="P32" s="336">
        <v>69992</v>
      </c>
      <c r="Q32" s="336">
        <v>226700</v>
      </c>
      <c r="R32" s="336">
        <v>74173</v>
      </c>
      <c r="S32" s="336">
        <v>226142</v>
      </c>
      <c r="T32" s="336">
        <v>147521</v>
      </c>
      <c r="U32" s="336">
        <v>394019</v>
      </c>
      <c r="V32" s="336">
        <v>48004</v>
      </c>
      <c r="W32" s="336">
        <v>124023</v>
      </c>
    </row>
    <row r="33" spans="1:23" x14ac:dyDescent="0.15">
      <c r="A33" s="338" t="s">
        <v>247</v>
      </c>
      <c r="B33" s="336">
        <v>2937493</v>
      </c>
      <c r="C33" s="336">
        <v>640066</v>
      </c>
      <c r="D33" s="336">
        <v>138627</v>
      </c>
      <c r="E33" s="336">
        <v>60326</v>
      </c>
      <c r="F33" s="336">
        <v>19586</v>
      </c>
      <c r="G33" s="336">
        <v>167516</v>
      </c>
      <c r="H33" s="336">
        <v>56956</v>
      </c>
      <c r="I33" s="336">
        <v>16956</v>
      </c>
      <c r="J33" s="336">
        <v>68723</v>
      </c>
      <c r="K33" s="336">
        <v>31155</v>
      </c>
      <c r="L33" s="336">
        <v>27747</v>
      </c>
      <c r="M33" s="336">
        <v>160599</v>
      </c>
      <c r="N33" s="336">
        <v>153333</v>
      </c>
      <c r="O33" s="336">
        <v>90496</v>
      </c>
      <c r="P33" s="336">
        <v>69681</v>
      </c>
      <c r="Q33" s="336">
        <v>226511</v>
      </c>
      <c r="R33" s="336">
        <v>73828</v>
      </c>
      <c r="S33" s="336">
        <v>226221</v>
      </c>
      <c r="T33" s="336">
        <v>147400</v>
      </c>
      <c r="U33" s="336">
        <v>388818</v>
      </c>
      <c r="V33" s="336">
        <v>47941</v>
      </c>
      <c r="W33" s="336">
        <v>125007</v>
      </c>
    </row>
    <row r="34" spans="1:23" x14ac:dyDescent="0.15">
      <c r="A34" s="338" t="s">
        <v>248</v>
      </c>
      <c r="B34" s="336">
        <v>2928912</v>
      </c>
      <c r="C34" s="336">
        <v>637831</v>
      </c>
      <c r="D34" s="336">
        <v>137356</v>
      </c>
      <c r="E34" s="336">
        <v>60747</v>
      </c>
      <c r="F34" s="336">
        <v>19562</v>
      </c>
      <c r="G34" s="336">
        <v>168412</v>
      </c>
      <c r="H34" s="336">
        <v>57910</v>
      </c>
      <c r="I34" s="336">
        <v>17003</v>
      </c>
      <c r="J34" s="336">
        <v>68819</v>
      </c>
      <c r="K34" s="336">
        <v>31112</v>
      </c>
      <c r="L34" s="336">
        <v>30398</v>
      </c>
      <c r="M34" s="336">
        <v>160455</v>
      </c>
      <c r="N34" s="336">
        <v>152668</v>
      </c>
      <c r="O34" s="336">
        <v>90153</v>
      </c>
      <c r="P34" s="336">
        <v>69545</v>
      </c>
      <c r="Q34" s="336">
        <v>225732</v>
      </c>
      <c r="R34" s="336">
        <v>71872</v>
      </c>
      <c r="S34" s="336">
        <v>228384</v>
      </c>
      <c r="T34" s="336">
        <v>146747</v>
      </c>
      <c r="U34" s="336">
        <v>382938</v>
      </c>
      <c r="V34" s="336">
        <v>47120</v>
      </c>
      <c r="W34" s="336">
        <v>124148</v>
      </c>
    </row>
    <row r="35" spans="1:23" x14ac:dyDescent="0.15">
      <c r="A35" s="338" t="s">
        <v>249</v>
      </c>
      <c r="B35" s="336">
        <v>2923519</v>
      </c>
      <c r="C35" s="336">
        <v>635023</v>
      </c>
      <c r="D35" s="336">
        <v>138623</v>
      </c>
      <c r="E35" s="336">
        <v>61016</v>
      </c>
      <c r="F35" s="336">
        <v>19533</v>
      </c>
      <c r="G35" s="336">
        <v>168976</v>
      </c>
      <c r="H35" s="336">
        <v>58657</v>
      </c>
      <c r="I35" s="336">
        <v>16750</v>
      </c>
      <c r="J35" s="336">
        <v>68846</v>
      </c>
      <c r="K35" s="336">
        <v>30875</v>
      </c>
      <c r="L35" s="336">
        <v>28265</v>
      </c>
      <c r="M35" s="336">
        <v>160282</v>
      </c>
      <c r="N35" s="336">
        <v>154076</v>
      </c>
      <c r="O35" s="336">
        <v>90063</v>
      </c>
      <c r="P35" s="336">
        <v>69655</v>
      </c>
      <c r="Q35" s="336">
        <v>219650</v>
      </c>
      <c r="R35" s="336">
        <v>70968</v>
      </c>
      <c r="S35" s="336">
        <v>229702</v>
      </c>
      <c r="T35" s="336">
        <v>147466</v>
      </c>
      <c r="U35" s="336">
        <v>382733</v>
      </c>
      <c r="V35" s="336">
        <v>47145</v>
      </c>
      <c r="W35" s="336">
        <v>125215</v>
      </c>
    </row>
    <row r="36" spans="1:23" x14ac:dyDescent="0.15">
      <c r="A36" s="338" t="s">
        <v>250</v>
      </c>
      <c r="B36" s="336">
        <v>2937270</v>
      </c>
      <c r="C36" s="336">
        <v>630370</v>
      </c>
      <c r="D36" s="336">
        <v>138236</v>
      </c>
      <c r="E36" s="336">
        <v>61127</v>
      </c>
      <c r="F36" s="336">
        <v>19601</v>
      </c>
      <c r="G36" s="336">
        <v>167811</v>
      </c>
      <c r="H36" s="336">
        <v>59360</v>
      </c>
      <c r="I36" s="336">
        <v>16469</v>
      </c>
      <c r="J36" s="336">
        <v>68988</v>
      </c>
      <c r="K36" s="336">
        <v>30665</v>
      </c>
      <c r="L36" s="336">
        <v>28059</v>
      </c>
      <c r="M36" s="336">
        <v>159764</v>
      </c>
      <c r="N36" s="336">
        <v>155483</v>
      </c>
      <c r="O36" s="336">
        <v>90029</v>
      </c>
      <c r="P36" s="336">
        <v>70311</v>
      </c>
      <c r="Q36" s="336">
        <v>225306</v>
      </c>
      <c r="R36" s="336">
        <v>70215</v>
      </c>
      <c r="S36" s="336">
        <v>233540</v>
      </c>
      <c r="T36" s="336">
        <v>148539</v>
      </c>
      <c r="U36" s="336">
        <v>392132</v>
      </c>
      <c r="V36" s="336">
        <v>46580</v>
      </c>
      <c r="W36" s="336">
        <v>124685</v>
      </c>
    </row>
    <row r="37" spans="1:23" x14ac:dyDescent="0.15">
      <c r="A37" s="338" t="s">
        <v>274</v>
      </c>
      <c r="B37" s="336">
        <v>2961915</v>
      </c>
      <c r="C37" s="336">
        <v>627812</v>
      </c>
      <c r="D37" s="336">
        <v>138045</v>
      </c>
      <c r="E37" s="336">
        <v>61316</v>
      </c>
      <c r="F37" s="336">
        <v>19387</v>
      </c>
      <c r="G37" s="336">
        <v>168159</v>
      </c>
      <c r="H37" s="336">
        <v>60756</v>
      </c>
      <c r="I37" s="336">
        <v>16217</v>
      </c>
      <c r="J37" s="336">
        <v>69206</v>
      </c>
      <c r="K37" s="336">
        <v>30606</v>
      </c>
      <c r="L37" s="336">
        <v>28557</v>
      </c>
      <c r="M37" s="336">
        <v>159692</v>
      </c>
      <c r="N37" s="336">
        <v>158584</v>
      </c>
      <c r="O37" s="336">
        <v>89804</v>
      </c>
      <c r="P37" s="336">
        <v>70951</v>
      </c>
      <c r="Q37" s="336">
        <v>221846</v>
      </c>
      <c r="R37" s="336">
        <v>70493</v>
      </c>
      <c r="S37" s="336">
        <v>237532</v>
      </c>
      <c r="T37" s="336">
        <v>149187</v>
      </c>
      <c r="U37" s="336">
        <v>412343</v>
      </c>
      <c r="V37" s="336">
        <v>46736</v>
      </c>
      <c r="W37" s="336">
        <v>124686</v>
      </c>
    </row>
    <row r="38" spans="1:23" x14ac:dyDescent="0.15">
      <c r="A38" s="338" t="s">
        <v>139</v>
      </c>
      <c r="B38" s="336">
        <v>2984221</v>
      </c>
      <c r="C38" s="336">
        <v>629794</v>
      </c>
      <c r="D38" s="336">
        <v>137598</v>
      </c>
      <c r="E38" s="336">
        <v>61351</v>
      </c>
      <c r="F38" s="336">
        <v>19444</v>
      </c>
      <c r="G38" s="336">
        <v>169038</v>
      </c>
      <c r="H38" s="336">
        <v>61543</v>
      </c>
      <c r="I38" s="336">
        <v>16130</v>
      </c>
      <c r="J38" s="336">
        <v>69002</v>
      </c>
      <c r="K38" s="336">
        <v>30858</v>
      </c>
      <c r="L38" s="336">
        <v>28118</v>
      </c>
      <c r="M38" s="336">
        <v>159683</v>
      </c>
      <c r="N38" s="336">
        <v>161591</v>
      </c>
      <c r="O38" s="336">
        <v>90098</v>
      </c>
      <c r="P38" s="336">
        <v>71328</v>
      </c>
      <c r="Q38" s="336">
        <v>219776</v>
      </c>
      <c r="R38" s="336">
        <v>71122</v>
      </c>
      <c r="S38" s="336">
        <v>239924</v>
      </c>
      <c r="T38" s="336">
        <v>149245</v>
      </c>
      <c r="U38" s="336">
        <v>426322</v>
      </c>
      <c r="V38" s="336">
        <v>47513</v>
      </c>
      <c r="W38" s="336">
        <v>124743</v>
      </c>
    </row>
    <row r="39" spans="1:23" x14ac:dyDescent="0.15">
      <c r="A39" s="338" t="s">
        <v>140</v>
      </c>
      <c r="B39" s="336">
        <v>3001123</v>
      </c>
      <c r="C39" s="336">
        <v>633683</v>
      </c>
      <c r="D39" s="336">
        <v>137311</v>
      </c>
      <c r="E39" s="336">
        <v>61424</v>
      </c>
      <c r="F39" s="336">
        <v>19756</v>
      </c>
      <c r="G39" s="336">
        <v>169226</v>
      </c>
      <c r="H39" s="336">
        <v>62056</v>
      </c>
      <c r="I39" s="336">
        <v>16075</v>
      </c>
      <c r="J39" s="336">
        <v>68948</v>
      </c>
      <c r="K39" s="336">
        <v>31396</v>
      </c>
      <c r="L39" s="336">
        <v>28624</v>
      </c>
      <c r="M39" s="336">
        <v>158588</v>
      </c>
      <c r="N39" s="336">
        <v>161076</v>
      </c>
      <c r="O39" s="336">
        <v>90174</v>
      </c>
      <c r="P39" s="336">
        <v>71258</v>
      </c>
      <c r="Q39" s="336">
        <v>224322</v>
      </c>
      <c r="R39" s="336">
        <v>71087</v>
      </c>
      <c r="S39" s="336">
        <v>243128</v>
      </c>
      <c r="T39" s="336">
        <v>150325</v>
      </c>
      <c r="U39" s="336">
        <v>431627</v>
      </c>
      <c r="V39" s="336">
        <v>47228</v>
      </c>
      <c r="W39" s="336">
        <v>123811</v>
      </c>
    </row>
    <row r="40" spans="1:23" x14ac:dyDescent="0.15">
      <c r="A40" s="338" t="s">
        <v>141</v>
      </c>
      <c r="B40" s="336">
        <v>2990060</v>
      </c>
      <c r="C40" s="336">
        <v>635313</v>
      </c>
      <c r="D40" s="336">
        <v>138191</v>
      </c>
      <c r="E40" s="336">
        <v>60925</v>
      </c>
      <c r="F40" s="336">
        <v>19606</v>
      </c>
      <c r="G40" s="336">
        <v>167109</v>
      </c>
      <c r="H40" s="336">
        <v>61723</v>
      </c>
      <c r="I40" s="336">
        <v>15985</v>
      </c>
      <c r="J40" s="336">
        <v>67858</v>
      </c>
      <c r="K40" s="336">
        <v>31223</v>
      </c>
      <c r="L40" s="336">
        <v>27053</v>
      </c>
      <c r="M40" s="336">
        <v>156861</v>
      </c>
      <c r="N40" s="336">
        <v>160982</v>
      </c>
      <c r="O40" s="336">
        <v>89475</v>
      </c>
      <c r="P40" s="336">
        <v>71204</v>
      </c>
      <c r="Q40" s="336">
        <v>220639</v>
      </c>
      <c r="R40" s="336">
        <v>71106</v>
      </c>
      <c r="S40" s="336">
        <v>240359</v>
      </c>
      <c r="T40" s="336">
        <v>151960</v>
      </c>
      <c r="U40" s="336">
        <v>430700</v>
      </c>
      <c r="V40" s="336">
        <v>47151</v>
      </c>
      <c r="W40" s="336">
        <v>124637</v>
      </c>
    </row>
    <row r="41" spans="1:23" x14ac:dyDescent="0.15">
      <c r="A41" s="338" t="s">
        <v>347</v>
      </c>
      <c r="B41" s="336">
        <v>2967533</v>
      </c>
      <c r="C41" s="336">
        <v>632447</v>
      </c>
      <c r="D41" s="336">
        <v>133290</v>
      </c>
      <c r="E41" s="336">
        <v>58123</v>
      </c>
      <c r="F41" s="336">
        <v>18217</v>
      </c>
      <c r="G41" s="336">
        <v>158309</v>
      </c>
      <c r="H41" s="336">
        <v>60752</v>
      </c>
      <c r="I41" s="336">
        <v>15082</v>
      </c>
      <c r="J41" s="336">
        <v>68227</v>
      </c>
      <c r="K41" s="336">
        <v>31178</v>
      </c>
      <c r="L41" s="336">
        <v>27028</v>
      </c>
      <c r="M41" s="336">
        <v>156718</v>
      </c>
      <c r="N41" s="336">
        <v>161191</v>
      </c>
      <c r="O41" s="336">
        <v>89210</v>
      </c>
      <c r="P41" s="336">
        <v>70410</v>
      </c>
      <c r="Q41" s="336">
        <v>222138</v>
      </c>
      <c r="R41" s="336">
        <v>75178</v>
      </c>
      <c r="S41" s="336">
        <v>240533</v>
      </c>
      <c r="T41" s="336">
        <v>149982</v>
      </c>
      <c r="U41" s="336">
        <v>428152</v>
      </c>
      <c r="V41" s="336">
        <v>45962</v>
      </c>
      <c r="W41" s="336">
        <v>125406</v>
      </c>
    </row>
    <row r="42" spans="1:23" ht="15.75" customHeight="1" x14ac:dyDescent="0.15">
      <c r="A42" s="338" t="s">
        <v>348</v>
      </c>
      <c r="B42" s="336">
        <v>2980647</v>
      </c>
      <c r="C42" s="336">
        <v>626790</v>
      </c>
      <c r="D42" s="336">
        <v>133897</v>
      </c>
      <c r="E42" s="336">
        <v>58468</v>
      </c>
      <c r="F42" s="336">
        <v>18324</v>
      </c>
      <c r="G42" s="336">
        <v>158526</v>
      </c>
      <c r="H42" s="336">
        <v>61393</v>
      </c>
      <c r="I42" s="336">
        <v>15432</v>
      </c>
      <c r="J42" s="336">
        <v>68787</v>
      </c>
      <c r="K42" s="336">
        <v>31250</v>
      </c>
      <c r="L42" s="336">
        <v>27191</v>
      </c>
      <c r="M42" s="336">
        <v>157915</v>
      </c>
      <c r="N42" s="336">
        <v>163705</v>
      </c>
      <c r="O42" s="336">
        <v>88537</v>
      </c>
      <c r="P42" s="336">
        <v>70512</v>
      </c>
      <c r="Q42" s="336">
        <v>227658</v>
      </c>
      <c r="R42" s="336">
        <v>76985</v>
      </c>
      <c r="S42" s="336">
        <v>239996</v>
      </c>
      <c r="T42" s="336">
        <v>150311</v>
      </c>
      <c r="U42" s="336">
        <v>431757</v>
      </c>
      <c r="V42" s="336">
        <v>45888</v>
      </c>
      <c r="W42" s="336">
        <v>127325</v>
      </c>
    </row>
    <row r="43" spans="1:23" x14ac:dyDescent="0.15">
      <c r="A43" s="338" t="s">
        <v>349</v>
      </c>
      <c r="B43" s="336">
        <v>3003662</v>
      </c>
      <c r="C43" s="336">
        <v>628078</v>
      </c>
      <c r="D43" s="336">
        <v>133604</v>
      </c>
      <c r="E43" s="336">
        <v>59439</v>
      </c>
      <c r="F43" s="336">
        <v>18466</v>
      </c>
      <c r="G43" s="336">
        <v>160229</v>
      </c>
      <c r="H43" s="336">
        <v>61837</v>
      </c>
      <c r="I43" s="336">
        <v>15984</v>
      </c>
      <c r="J43" s="336">
        <v>69062</v>
      </c>
      <c r="K43" s="336">
        <v>31408</v>
      </c>
      <c r="L43" s="336">
        <v>27559</v>
      </c>
      <c r="M43" s="336">
        <v>158326</v>
      </c>
      <c r="N43" s="336">
        <v>165449</v>
      </c>
      <c r="O43" s="336">
        <v>90315</v>
      </c>
      <c r="P43" s="336">
        <v>70741</v>
      </c>
      <c r="Q43" s="336">
        <v>225343</v>
      </c>
      <c r="R43" s="336">
        <v>79192</v>
      </c>
      <c r="S43" s="336">
        <v>246715</v>
      </c>
      <c r="T43" s="336">
        <v>153664</v>
      </c>
      <c r="U43" s="336">
        <v>432121</v>
      </c>
      <c r="V43" s="336">
        <v>46523</v>
      </c>
      <c r="W43" s="336">
        <v>129607</v>
      </c>
    </row>
    <row r="44" spans="1:23" x14ac:dyDescent="0.15">
      <c r="A44" s="338" t="s">
        <v>350</v>
      </c>
      <c r="B44" s="336">
        <v>3035008</v>
      </c>
      <c r="C44" s="336">
        <v>638201</v>
      </c>
      <c r="D44" s="336">
        <v>134901</v>
      </c>
      <c r="E44" s="336">
        <v>60012</v>
      </c>
      <c r="F44" s="336">
        <v>18633</v>
      </c>
      <c r="G44" s="336">
        <v>161213</v>
      </c>
      <c r="H44" s="336">
        <v>62082</v>
      </c>
      <c r="I44" s="336">
        <v>16227</v>
      </c>
      <c r="J44" s="336">
        <v>69897</v>
      </c>
      <c r="K44" s="336">
        <v>31724</v>
      </c>
      <c r="L44" s="336">
        <v>28039</v>
      </c>
      <c r="M44" s="336">
        <v>159019</v>
      </c>
      <c r="N44" s="336">
        <v>168457</v>
      </c>
      <c r="O44" s="336">
        <v>91291</v>
      </c>
      <c r="P44" s="336">
        <v>71422</v>
      </c>
      <c r="Q44" s="336">
        <v>222558</v>
      </c>
      <c r="R44" s="336">
        <v>81100</v>
      </c>
      <c r="S44" s="336">
        <v>246908</v>
      </c>
      <c r="T44" s="336">
        <v>157105</v>
      </c>
      <c r="U44" s="336">
        <v>438644</v>
      </c>
      <c r="V44" s="336">
        <v>47595</v>
      </c>
      <c r="W44" s="336">
        <v>129980</v>
      </c>
    </row>
    <row r="45" spans="1:23" x14ac:dyDescent="0.15">
      <c r="A45" s="338" t="s">
        <v>375</v>
      </c>
      <c r="B45" s="336">
        <v>3075174</v>
      </c>
      <c r="C45" s="336">
        <v>638783</v>
      </c>
      <c r="D45" s="336">
        <v>137173</v>
      </c>
      <c r="E45" s="336">
        <v>59842</v>
      </c>
      <c r="F45" s="336">
        <v>18524</v>
      </c>
      <c r="G45" s="336">
        <v>162075</v>
      </c>
      <c r="H45" s="336">
        <v>62135</v>
      </c>
      <c r="I45" s="336">
        <v>16258</v>
      </c>
      <c r="J45" s="336">
        <v>70827</v>
      </c>
      <c r="K45" s="336">
        <v>32259</v>
      </c>
      <c r="L45" s="336">
        <v>29921</v>
      </c>
      <c r="M45" s="336">
        <v>159070</v>
      </c>
      <c r="N45" s="336">
        <v>170727</v>
      </c>
      <c r="O45" s="336">
        <v>92450</v>
      </c>
      <c r="P45" s="336">
        <v>72200</v>
      </c>
      <c r="Q45" s="336">
        <v>227432</v>
      </c>
      <c r="R45" s="336">
        <v>83409</v>
      </c>
      <c r="S45" s="336">
        <v>254227</v>
      </c>
      <c r="T45" s="336">
        <v>159851</v>
      </c>
      <c r="U45" s="336">
        <v>445771</v>
      </c>
      <c r="V45" s="336">
        <v>47796</v>
      </c>
      <c r="W45" s="336">
        <v>134444</v>
      </c>
    </row>
    <row r="46" spans="1:23" x14ac:dyDescent="0.15">
      <c r="A46" s="338" t="s">
        <v>376</v>
      </c>
      <c r="B46" s="336">
        <v>3070519</v>
      </c>
      <c r="C46" s="336">
        <v>636867</v>
      </c>
      <c r="D46" s="336">
        <v>136011</v>
      </c>
      <c r="E46" s="336">
        <v>60175</v>
      </c>
      <c r="F46" s="336">
        <v>18587</v>
      </c>
      <c r="G46" s="336">
        <v>162960</v>
      </c>
      <c r="H46" s="336">
        <v>62009</v>
      </c>
      <c r="I46" s="336">
        <v>16081</v>
      </c>
      <c r="J46" s="336">
        <v>70766</v>
      </c>
      <c r="K46" s="336">
        <v>32115</v>
      </c>
      <c r="L46" s="336">
        <v>29299</v>
      </c>
      <c r="M46" s="336">
        <v>157997</v>
      </c>
      <c r="N46" s="336">
        <v>170194</v>
      </c>
      <c r="O46" s="336">
        <v>92897</v>
      </c>
      <c r="P46" s="336">
        <v>72378</v>
      </c>
      <c r="Q46" s="336">
        <v>227362</v>
      </c>
      <c r="R46" s="336">
        <v>82711</v>
      </c>
      <c r="S46" s="336">
        <v>251174</v>
      </c>
      <c r="T46" s="336">
        <v>159899</v>
      </c>
      <c r="U46" s="336">
        <v>448629</v>
      </c>
      <c r="V46" s="336">
        <v>47870</v>
      </c>
      <c r="W46" s="336">
        <v>134538</v>
      </c>
    </row>
    <row r="47" spans="1:23" x14ac:dyDescent="0.15">
      <c r="A47" s="338" t="s">
        <v>377</v>
      </c>
      <c r="B47" s="336">
        <v>3097440</v>
      </c>
      <c r="C47" s="336">
        <v>634951</v>
      </c>
      <c r="D47" s="336">
        <v>134935</v>
      </c>
      <c r="E47" s="336">
        <v>60512</v>
      </c>
      <c r="F47" s="336">
        <v>18615</v>
      </c>
      <c r="G47" s="336">
        <v>162350</v>
      </c>
      <c r="H47" s="336">
        <v>62700</v>
      </c>
      <c r="I47" s="336">
        <v>15936</v>
      </c>
      <c r="J47" s="336">
        <v>70965</v>
      </c>
      <c r="K47" s="336">
        <v>32301</v>
      </c>
      <c r="L47" s="336">
        <v>28713</v>
      </c>
      <c r="M47" s="336">
        <v>159251</v>
      </c>
      <c r="N47" s="336">
        <v>171886</v>
      </c>
      <c r="O47" s="336">
        <v>93419</v>
      </c>
      <c r="P47" s="336">
        <v>72908</v>
      </c>
      <c r="Q47" s="336">
        <v>233377</v>
      </c>
      <c r="R47" s="336">
        <v>83419</v>
      </c>
      <c r="S47" s="336">
        <v>254785</v>
      </c>
      <c r="T47" s="336">
        <v>162636</v>
      </c>
      <c r="U47" s="336">
        <v>459921</v>
      </c>
      <c r="V47" s="336">
        <v>48610</v>
      </c>
      <c r="W47" s="336">
        <v>135250</v>
      </c>
    </row>
    <row r="48" spans="1:23" x14ac:dyDescent="0.15">
      <c r="A48" s="338" t="s">
        <v>378</v>
      </c>
      <c r="B48" s="336">
        <v>3116093</v>
      </c>
      <c r="C48" s="336">
        <v>639954</v>
      </c>
      <c r="D48" s="336">
        <v>134785</v>
      </c>
      <c r="E48" s="336">
        <v>60594</v>
      </c>
      <c r="F48" s="336">
        <v>18614</v>
      </c>
      <c r="G48" s="336">
        <v>161263</v>
      </c>
      <c r="H48" s="336">
        <v>62738</v>
      </c>
      <c r="I48" s="336">
        <v>15653</v>
      </c>
      <c r="J48" s="336">
        <v>70949</v>
      </c>
      <c r="K48" s="336">
        <v>32311</v>
      </c>
      <c r="L48" s="336">
        <v>28890</v>
      </c>
      <c r="M48" s="336">
        <v>158869</v>
      </c>
      <c r="N48" s="336">
        <v>174260</v>
      </c>
      <c r="O48" s="336">
        <v>93942</v>
      </c>
      <c r="P48" s="336">
        <v>73572</v>
      </c>
      <c r="Q48" s="336">
        <v>233047</v>
      </c>
      <c r="R48" s="336">
        <v>83338</v>
      </c>
      <c r="S48" s="336">
        <v>257961</v>
      </c>
      <c r="T48" s="336">
        <v>162467</v>
      </c>
      <c r="U48" s="336">
        <v>469432</v>
      </c>
      <c r="V48" s="336">
        <v>48484</v>
      </c>
      <c r="W48" s="336">
        <v>134970</v>
      </c>
    </row>
    <row r="49" spans="1:23" x14ac:dyDescent="0.15">
      <c r="A49" s="338" t="s">
        <v>379</v>
      </c>
      <c r="B49" s="336">
        <v>3128105</v>
      </c>
      <c r="C49" s="336">
        <v>637010</v>
      </c>
      <c r="D49" s="336">
        <v>134506</v>
      </c>
      <c r="E49" s="336">
        <v>60095</v>
      </c>
      <c r="F49" s="336">
        <v>18714</v>
      </c>
      <c r="G49" s="336">
        <v>161895</v>
      </c>
      <c r="H49" s="336">
        <v>63797</v>
      </c>
      <c r="I49" s="336">
        <v>15358</v>
      </c>
      <c r="J49" s="336">
        <v>70357</v>
      </c>
      <c r="K49" s="336">
        <v>32370</v>
      </c>
      <c r="L49" s="336">
        <v>28667</v>
      </c>
      <c r="M49" s="336">
        <v>160827</v>
      </c>
      <c r="N49" s="336">
        <v>176117</v>
      </c>
      <c r="O49" s="336">
        <v>94680</v>
      </c>
      <c r="P49" s="336">
        <v>74150</v>
      </c>
      <c r="Q49" s="336">
        <v>231286</v>
      </c>
      <c r="R49" s="336">
        <v>83254</v>
      </c>
      <c r="S49" s="336">
        <v>258057</v>
      </c>
      <c r="T49" s="336">
        <v>161844</v>
      </c>
      <c r="U49" s="336">
        <v>480073</v>
      </c>
      <c r="V49" s="336">
        <v>48856</v>
      </c>
      <c r="W49" s="336">
        <v>136192</v>
      </c>
    </row>
    <row r="50" spans="1:23" x14ac:dyDescent="0.15">
      <c r="A50" s="338" t="s">
        <v>380</v>
      </c>
      <c r="B50" s="336">
        <v>3141790</v>
      </c>
      <c r="C50" s="336">
        <v>637072</v>
      </c>
      <c r="D50" s="336">
        <v>134213</v>
      </c>
      <c r="E50" s="336">
        <v>59906</v>
      </c>
      <c r="F50" s="336">
        <v>18782</v>
      </c>
      <c r="G50" s="336">
        <v>160244</v>
      </c>
      <c r="H50" s="336">
        <v>63836</v>
      </c>
      <c r="I50" s="336">
        <v>15630</v>
      </c>
      <c r="J50" s="336">
        <v>70549</v>
      </c>
      <c r="K50" s="336">
        <v>32178</v>
      </c>
      <c r="L50" s="336">
        <v>30824</v>
      </c>
      <c r="M50" s="336">
        <v>160249</v>
      </c>
      <c r="N50" s="336">
        <v>176902</v>
      </c>
      <c r="O50" s="336">
        <v>94873</v>
      </c>
      <c r="P50" s="336">
        <v>74753</v>
      </c>
      <c r="Q50" s="336">
        <v>233769</v>
      </c>
      <c r="R50" s="336">
        <v>82936</v>
      </c>
      <c r="S50" s="336">
        <v>261734</v>
      </c>
      <c r="T50" s="336">
        <v>161876</v>
      </c>
      <c r="U50" s="336">
        <v>485503</v>
      </c>
      <c r="V50" s="336">
        <v>48454</v>
      </c>
      <c r="W50" s="336">
        <v>137507</v>
      </c>
    </row>
    <row r="51" spans="1:23" x14ac:dyDescent="0.15">
      <c r="A51" s="338" t="s">
        <v>381</v>
      </c>
      <c r="B51" s="336">
        <v>3131679</v>
      </c>
      <c r="C51" s="336">
        <v>638300</v>
      </c>
      <c r="D51" s="336">
        <v>133131</v>
      </c>
      <c r="E51" s="336">
        <v>59866</v>
      </c>
      <c r="F51" s="336">
        <v>18722</v>
      </c>
      <c r="G51" s="336">
        <v>158551</v>
      </c>
      <c r="H51" s="336">
        <v>63573</v>
      </c>
      <c r="I51" s="336">
        <v>15495</v>
      </c>
      <c r="J51" s="336">
        <v>70079</v>
      </c>
      <c r="K51" s="336">
        <v>32516</v>
      </c>
      <c r="L51" s="336">
        <v>30147</v>
      </c>
      <c r="M51" s="336">
        <v>158087</v>
      </c>
      <c r="N51" s="336">
        <v>176370</v>
      </c>
      <c r="O51" s="336">
        <v>94907</v>
      </c>
      <c r="P51" s="336">
        <v>74942</v>
      </c>
      <c r="Q51" s="336">
        <v>230353</v>
      </c>
      <c r="R51" s="336">
        <v>83284</v>
      </c>
      <c r="S51" s="336">
        <v>260717</v>
      </c>
      <c r="T51" s="336">
        <v>159439</v>
      </c>
      <c r="U51" s="336">
        <v>489712</v>
      </c>
      <c r="V51" s="336">
        <v>47751</v>
      </c>
      <c r="W51" s="336">
        <v>135737</v>
      </c>
    </row>
    <row r="52" spans="1:23" x14ac:dyDescent="0.15">
      <c r="A52" s="338" t="s">
        <v>382</v>
      </c>
      <c r="B52" s="336">
        <v>3114026</v>
      </c>
      <c r="C52" s="336">
        <v>634680</v>
      </c>
      <c r="D52" s="336">
        <v>130036</v>
      </c>
      <c r="E52" s="336">
        <v>59109</v>
      </c>
      <c r="F52" s="336">
        <v>18443</v>
      </c>
      <c r="G52" s="336">
        <v>156753</v>
      </c>
      <c r="H52" s="336">
        <v>62600</v>
      </c>
      <c r="I52" s="336">
        <v>15551</v>
      </c>
      <c r="J52" s="336">
        <v>69369</v>
      </c>
      <c r="K52" s="336">
        <v>32224</v>
      </c>
      <c r="L52" s="336">
        <v>28311</v>
      </c>
      <c r="M52" s="336">
        <v>157608</v>
      </c>
      <c r="N52" s="336">
        <v>173700</v>
      </c>
      <c r="O52" s="336">
        <v>94739</v>
      </c>
      <c r="P52" s="336">
        <v>74600</v>
      </c>
      <c r="Q52" s="336">
        <v>233332</v>
      </c>
      <c r="R52" s="336">
        <v>83964</v>
      </c>
      <c r="S52" s="336">
        <v>256636</v>
      </c>
      <c r="T52" s="336">
        <v>158501</v>
      </c>
      <c r="U52" s="336">
        <v>491855</v>
      </c>
      <c r="V52" s="336">
        <v>47503</v>
      </c>
      <c r="W52" s="336">
        <v>134512</v>
      </c>
    </row>
    <row r="53" spans="1:23" x14ac:dyDescent="0.15">
      <c r="A53" s="338" t="s">
        <v>365</v>
      </c>
      <c r="B53" s="336">
        <v>3102121</v>
      </c>
      <c r="C53" s="336">
        <v>638571</v>
      </c>
      <c r="D53" s="336">
        <v>126548</v>
      </c>
      <c r="E53" s="336">
        <v>59529</v>
      </c>
      <c r="F53" s="336">
        <v>17998</v>
      </c>
      <c r="G53" s="336">
        <v>152563</v>
      </c>
      <c r="H53" s="336">
        <v>63117</v>
      </c>
      <c r="I53" s="336">
        <v>15146</v>
      </c>
      <c r="J53" s="336">
        <v>69723</v>
      </c>
      <c r="K53" s="336">
        <v>32316</v>
      </c>
      <c r="L53" s="336">
        <v>28022</v>
      </c>
      <c r="M53" s="336">
        <v>158463</v>
      </c>
      <c r="N53" s="336">
        <v>173623</v>
      </c>
      <c r="O53" s="336">
        <v>93102</v>
      </c>
      <c r="P53" s="336">
        <v>75314</v>
      </c>
      <c r="Q53" s="336">
        <v>223831</v>
      </c>
      <c r="R53" s="336">
        <v>85295</v>
      </c>
      <c r="S53" s="336">
        <v>253350</v>
      </c>
      <c r="T53" s="336">
        <v>154260</v>
      </c>
      <c r="U53" s="336">
        <v>502007</v>
      </c>
      <c r="V53" s="336">
        <v>44663</v>
      </c>
      <c r="W53" s="336">
        <v>134680</v>
      </c>
    </row>
    <row r="54" spans="1:23" x14ac:dyDescent="0.15">
      <c r="A54" s="338" t="s">
        <v>366</v>
      </c>
      <c r="B54" s="336">
        <v>3120594</v>
      </c>
      <c r="C54" s="336">
        <v>635541</v>
      </c>
      <c r="D54" s="336">
        <v>124875</v>
      </c>
      <c r="E54" s="336">
        <v>59542</v>
      </c>
      <c r="F54" s="336">
        <v>17958</v>
      </c>
      <c r="G54" s="336">
        <v>153688</v>
      </c>
      <c r="H54" s="336">
        <v>62992</v>
      </c>
      <c r="I54" s="336">
        <v>15233</v>
      </c>
      <c r="J54" s="336">
        <v>69438</v>
      </c>
      <c r="K54" s="336">
        <v>32491</v>
      </c>
      <c r="L54" s="336">
        <v>28212</v>
      </c>
      <c r="M54" s="336">
        <v>158474</v>
      </c>
      <c r="N54" s="336">
        <v>174486</v>
      </c>
      <c r="O54" s="336">
        <v>93550</v>
      </c>
      <c r="P54" s="336">
        <v>75342</v>
      </c>
      <c r="Q54" s="336">
        <v>228746</v>
      </c>
      <c r="R54" s="336">
        <v>87898</v>
      </c>
      <c r="S54" s="336">
        <v>252763</v>
      </c>
      <c r="T54" s="336">
        <v>156406</v>
      </c>
      <c r="U54" s="336">
        <v>512661</v>
      </c>
      <c r="V54" s="336">
        <v>44721</v>
      </c>
      <c r="W54" s="336">
        <v>135577</v>
      </c>
    </row>
    <row r="55" spans="1:23" x14ac:dyDescent="0.15">
      <c r="A55" s="338" t="s">
        <v>367</v>
      </c>
      <c r="B55" s="336">
        <v>3150472</v>
      </c>
      <c r="C55" s="336">
        <v>639530</v>
      </c>
      <c r="D55" s="336">
        <v>129401</v>
      </c>
      <c r="E55" s="336">
        <v>59119</v>
      </c>
      <c r="F55" s="336">
        <v>17859</v>
      </c>
      <c r="G55" s="336">
        <v>154688</v>
      </c>
      <c r="H55" s="336">
        <v>64253</v>
      </c>
      <c r="I55" s="336">
        <v>15615</v>
      </c>
      <c r="J55" s="336">
        <v>69615</v>
      </c>
      <c r="K55" s="336">
        <v>32683</v>
      </c>
      <c r="L55" s="336">
        <v>28412</v>
      </c>
      <c r="M55" s="336">
        <v>158744</v>
      </c>
      <c r="N55" s="336">
        <v>176973</v>
      </c>
      <c r="O55" s="336">
        <v>94931</v>
      </c>
      <c r="P55" s="336">
        <v>76473</v>
      </c>
      <c r="Q55" s="336">
        <v>230923</v>
      </c>
      <c r="R55" s="336">
        <v>89100</v>
      </c>
      <c r="S55" s="336">
        <v>249485</v>
      </c>
      <c r="T55" s="336">
        <v>157838</v>
      </c>
      <c r="U55" s="336">
        <v>523245</v>
      </c>
      <c r="V55" s="336">
        <v>44853</v>
      </c>
      <c r="W55" s="336">
        <v>136732</v>
      </c>
    </row>
    <row r="56" spans="1:23" x14ac:dyDescent="0.15">
      <c r="A56" s="338" t="s">
        <v>368</v>
      </c>
      <c r="B56" s="336">
        <v>3162669</v>
      </c>
      <c r="C56" s="336">
        <v>636938</v>
      </c>
      <c r="D56" s="336">
        <v>129059</v>
      </c>
      <c r="E56" s="336">
        <v>58914</v>
      </c>
      <c r="F56" s="336">
        <v>18051</v>
      </c>
      <c r="G56" s="336">
        <v>153745</v>
      </c>
      <c r="H56" s="336">
        <v>62957</v>
      </c>
      <c r="I56" s="336">
        <v>15532</v>
      </c>
      <c r="J56" s="336">
        <v>69820</v>
      </c>
      <c r="K56" s="336">
        <v>33643</v>
      </c>
      <c r="L56" s="336">
        <v>28683</v>
      </c>
      <c r="M56" s="336">
        <v>159158</v>
      </c>
      <c r="N56" s="336">
        <v>176459</v>
      </c>
      <c r="O56" s="336">
        <v>95442</v>
      </c>
      <c r="P56" s="336">
        <v>76870</v>
      </c>
      <c r="Q56" s="336">
        <v>232767</v>
      </c>
      <c r="R56" s="336">
        <v>90136</v>
      </c>
      <c r="S56" s="336">
        <v>253600</v>
      </c>
      <c r="T56" s="336">
        <v>159827</v>
      </c>
      <c r="U56" s="336">
        <v>528031</v>
      </c>
      <c r="V56" s="336">
        <v>45177</v>
      </c>
      <c r="W56" s="336">
        <v>137860</v>
      </c>
    </row>
    <row r="57" spans="1:23" x14ac:dyDescent="0.15">
      <c r="A57" s="338" t="s">
        <v>383</v>
      </c>
      <c r="B57" s="336">
        <v>3166547</v>
      </c>
      <c r="C57" s="336">
        <v>631757</v>
      </c>
      <c r="D57" s="336">
        <v>129819</v>
      </c>
      <c r="E57" s="336">
        <v>58999</v>
      </c>
      <c r="F57" s="336">
        <v>18028</v>
      </c>
      <c r="G57" s="336">
        <v>152925</v>
      </c>
      <c r="H57" s="336">
        <v>63092</v>
      </c>
      <c r="I57" s="336">
        <v>15609</v>
      </c>
      <c r="J57" s="336">
        <v>70142</v>
      </c>
      <c r="K57" s="336">
        <v>33615</v>
      </c>
      <c r="L57" s="336">
        <v>29264</v>
      </c>
      <c r="M57" s="336">
        <v>159175</v>
      </c>
      <c r="N57" s="336">
        <v>176853</v>
      </c>
      <c r="O57" s="336">
        <v>96264</v>
      </c>
      <c r="P57" s="336">
        <v>77221</v>
      </c>
      <c r="Q57" s="336">
        <v>231453</v>
      </c>
      <c r="R57" s="336">
        <v>91101</v>
      </c>
      <c r="S57" s="336">
        <v>253907</v>
      </c>
      <c r="T57" s="336">
        <v>162490</v>
      </c>
      <c r="U57" s="336">
        <v>529547</v>
      </c>
      <c r="V57" s="336">
        <v>45935</v>
      </c>
      <c r="W57" s="336">
        <v>139351</v>
      </c>
    </row>
    <row r="58" spans="1:23" x14ac:dyDescent="0.15">
      <c r="A58" s="338" t="s">
        <v>384</v>
      </c>
      <c r="B58" s="336">
        <v>3172268</v>
      </c>
      <c r="C58" s="336">
        <v>630579</v>
      </c>
      <c r="D58" s="336">
        <v>130002</v>
      </c>
      <c r="E58" s="336">
        <v>59643</v>
      </c>
      <c r="F58" s="336">
        <v>18159</v>
      </c>
      <c r="G58" s="336">
        <v>154451</v>
      </c>
      <c r="H58" s="336">
        <v>63076</v>
      </c>
      <c r="I58" s="336">
        <v>15661</v>
      </c>
      <c r="J58" s="336">
        <v>70084</v>
      </c>
      <c r="K58" s="336">
        <v>34087</v>
      </c>
      <c r="L58" s="336">
        <v>29212</v>
      </c>
      <c r="M58" s="336">
        <v>159699</v>
      </c>
      <c r="N58" s="336">
        <v>177537</v>
      </c>
      <c r="O58" s="336">
        <v>95685</v>
      </c>
      <c r="P58" s="336">
        <v>77604</v>
      </c>
      <c r="Q58" s="336">
        <v>231748</v>
      </c>
      <c r="R58" s="336">
        <v>90714</v>
      </c>
      <c r="S58" s="336">
        <v>251600</v>
      </c>
      <c r="T58" s="336">
        <v>161026</v>
      </c>
      <c r="U58" s="336">
        <v>533688</v>
      </c>
      <c r="V58" s="336">
        <v>46896</v>
      </c>
      <c r="W58" s="336">
        <v>141117</v>
      </c>
    </row>
    <row r="59" spans="1:23" x14ac:dyDescent="0.15">
      <c r="A59" s="338" t="s">
        <v>385</v>
      </c>
      <c r="B59" s="336">
        <v>3167570</v>
      </c>
      <c r="C59" s="336">
        <v>629777</v>
      </c>
      <c r="D59" s="336">
        <v>129874</v>
      </c>
      <c r="E59" s="336">
        <v>59690</v>
      </c>
      <c r="F59" s="336">
        <v>17957</v>
      </c>
      <c r="G59" s="336">
        <v>154097</v>
      </c>
      <c r="H59" s="336">
        <v>62927</v>
      </c>
      <c r="I59" s="336">
        <v>15311</v>
      </c>
      <c r="J59" s="336">
        <v>70110</v>
      </c>
      <c r="K59" s="336">
        <v>33665</v>
      </c>
      <c r="L59" s="336">
        <v>29142</v>
      </c>
      <c r="M59" s="336">
        <v>160927</v>
      </c>
      <c r="N59" s="336">
        <v>176952</v>
      </c>
      <c r="O59" s="336">
        <v>95253</v>
      </c>
      <c r="P59" s="336">
        <v>77897</v>
      </c>
      <c r="Q59" s="336">
        <v>231827</v>
      </c>
      <c r="R59" s="336">
        <v>90155</v>
      </c>
      <c r="S59" s="336">
        <v>247448</v>
      </c>
      <c r="T59" s="336">
        <v>159276</v>
      </c>
      <c r="U59" s="336">
        <v>537658</v>
      </c>
      <c r="V59" s="336">
        <v>46019</v>
      </c>
      <c r="W59" s="336">
        <v>141608</v>
      </c>
    </row>
    <row r="60" spans="1:23" x14ac:dyDescent="0.15">
      <c r="A60" s="338" t="s">
        <v>386</v>
      </c>
      <c r="B60" s="336">
        <v>3171124</v>
      </c>
      <c r="C60" s="336">
        <v>630228</v>
      </c>
      <c r="D60" s="336">
        <v>129310</v>
      </c>
      <c r="E60" s="336">
        <v>59487</v>
      </c>
      <c r="F60" s="336">
        <v>17906</v>
      </c>
      <c r="G60" s="336">
        <v>153037</v>
      </c>
      <c r="H60" s="336">
        <v>63502</v>
      </c>
      <c r="I60" s="336">
        <v>15142</v>
      </c>
      <c r="J60" s="336">
        <v>70122</v>
      </c>
      <c r="K60" s="336">
        <v>33197</v>
      </c>
      <c r="L60" s="336">
        <v>29393</v>
      </c>
      <c r="M60" s="336">
        <v>162561</v>
      </c>
      <c r="N60" s="336">
        <v>177832</v>
      </c>
      <c r="O60" s="336">
        <v>95323</v>
      </c>
      <c r="P60" s="336">
        <v>78066</v>
      </c>
      <c r="Q60" s="336">
        <v>227674</v>
      </c>
      <c r="R60" s="336">
        <v>89245</v>
      </c>
      <c r="S60" s="336">
        <v>249317</v>
      </c>
      <c r="T60" s="336">
        <v>157009</v>
      </c>
      <c r="U60" s="336">
        <v>544526</v>
      </c>
      <c r="V60" s="336">
        <v>45539</v>
      </c>
      <c r="W60" s="336">
        <v>142708</v>
      </c>
    </row>
    <row r="61" spans="1:23" x14ac:dyDescent="0.15">
      <c r="A61" s="338" t="s">
        <v>387</v>
      </c>
      <c r="B61" s="336">
        <v>3184327</v>
      </c>
      <c r="C61" s="336">
        <v>632488</v>
      </c>
      <c r="D61" s="336">
        <v>128683</v>
      </c>
      <c r="E61" s="336">
        <v>59564</v>
      </c>
      <c r="F61" s="336">
        <v>17839</v>
      </c>
      <c r="G61" s="336">
        <v>153083</v>
      </c>
      <c r="H61" s="336">
        <v>63786</v>
      </c>
      <c r="I61" s="336">
        <v>15095</v>
      </c>
      <c r="J61" s="336">
        <v>70228</v>
      </c>
      <c r="K61" s="336">
        <v>32148</v>
      </c>
      <c r="L61" s="336">
        <v>32313</v>
      </c>
      <c r="M61" s="336">
        <v>161304</v>
      </c>
      <c r="N61" s="336">
        <v>178858</v>
      </c>
      <c r="O61" s="336">
        <v>95387</v>
      </c>
      <c r="P61" s="336">
        <v>78469</v>
      </c>
      <c r="Q61" s="336">
        <v>226894</v>
      </c>
      <c r="R61" s="336">
        <v>90245</v>
      </c>
      <c r="S61" s="336">
        <v>248070</v>
      </c>
      <c r="T61" s="336">
        <v>156693</v>
      </c>
      <c r="U61" s="336">
        <v>555355</v>
      </c>
      <c r="V61" s="336">
        <v>45813</v>
      </c>
      <c r="W61" s="336">
        <v>142012</v>
      </c>
    </row>
    <row r="62" spans="1:23" x14ac:dyDescent="0.15">
      <c r="A62" s="338" t="s">
        <v>388</v>
      </c>
      <c r="B62" s="336">
        <v>3181799</v>
      </c>
      <c r="C62" s="336">
        <v>635038</v>
      </c>
      <c r="D62" s="336">
        <v>128825</v>
      </c>
      <c r="E62" s="336">
        <v>59078</v>
      </c>
      <c r="F62" s="336">
        <v>17966</v>
      </c>
      <c r="G62" s="336">
        <v>151732</v>
      </c>
      <c r="H62" s="336">
        <v>63935</v>
      </c>
      <c r="I62" s="336">
        <v>14842</v>
      </c>
      <c r="J62" s="336">
        <v>70394</v>
      </c>
      <c r="K62" s="336">
        <v>32371</v>
      </c>
      <c r="L62" s="336">
        <v>31861</v>
      </c>
      <c r="M62" s="336">
        <v>161979</v>
      </c>
      <c r="N62" s="336">
        <v>179153</v>
      </c>
      <c r="O62" s="336">
        <v>95136</v>
      </c>
      <c r="P62" s="336">
        <v>78821</v>
      </c>
      <c r="Q62" s="336">
        <v>217946</v>
      </c>
      <c r="R62" s="336">
        <v>89518</v>
      </c>
      <c r="S62" s="336">
        <v>249948</v>
      </c>
      <c r="T62" s="336">
        <v>154787</v>
      </c>
      <c r="U62" s="336">
        <v>561879</v>
      </c>
      <c r="V62" s="336">
        <v>44908</v>
      </c>
      <c r="W62" s="336">
        <v>141682</v>
      </c>
    </row>
    <row r="63" spans="1:23" x14ac:dyDescent="0.15">
      <c r="A63" s="338" t="s">
        <v>389</v>
      </c>
      <c r="B63" s="336">
        <v>3179145</v>
      </c>
      <c r="C63" s="336">
        <v>637889</v>
      </c>
      <c r="D63" s="336">
        <v>128532</v>
      </c>
      <c r="E63" s="336">
        <v>58770</v>
      </c>
      <c r="F63" s="336">
        <v>18048</v>
      </c>
      <c r="G63" s="336">
        <v>150427</v>
      </c>
      <c r="H63" s="336">
        <v>63798</v>
      </c>
      <c r="I63" s="336">
        <v>14848</v>
      </c>
      <c r="J63" s="336">
        <v>69673</v>
      </c>
      <c r="K63" s="336">
        <v>32398</v>
      </c>
      <c r="L63" s="336">
        <v>30134</v>
      </c>
      <c r="M63" s="336">
        <v>161326</v>
      </c>
      <c r="N63" s="336">
        <v>178861</v>
      </c>
      <c r="O63" s="336">
        <v>94630</v>
      </c>
      <c r="P63" s="336">
        <v>79039</v>
      </c>
      <c r="Q63" s="336">
        <v>217395</v>
      </c>
      <c r="R63" s="336">
        <v>89609</v>
      </c>
      <c r="S63" s="336">
        <v>249617</v>
      </c>
      <c r="T63" s="336">
        <v>153090</v>
      </c>
      <c r="U63" s="336">
        <v>565127</v>
      </c>
      <c r="V63" s="336">
        <v>44682</v>
      </c>
      <c r="W63" s="336">
        <v>141252</v>
      </c>
    </row>
    <row r="64" spans="1:23" x14ac:dyDescent="0.15">
      <c r="A64" s="338" t="s">
        <v>390</v>
      </c>
      <c r="B64" s="336">
        <v>3158912</v>
      </c>
      <c r="C64" s="336">
        <v>641504</v>
      </c>
      <c r="D64" s="336">
        <v>128351</v>
      </c>
      <c r="E64" s="336">
        <v>58396</v>
      </c>
      <c r="F64" s="336">
        <v>17793</v>
      </c>
      <c r="G64" s="336">
        <v>147640</v>
      </c>
      <c r="H64" s="336">
        <v>63499</v>
      </c>
      <c r="I64" s="336">
        <v>14992</v>
      </c>
      <c r="J64" s="336">
        <v>68308</v>
      </c>
      <c r="K64" s="336">
        <v>32103</v>
      </c>
      <c r="L64" s="336">
        <v>30011</v>
      </c>
      <c r="M64" s="336">
        <v>159837</v>
      </c>
      <c r="N64" s="336">
        <v>176114</v>
      </c>
      <c r="O64" s="336">
        <v>94020</v>
      </c>
      <c r="P64" s="336">
        <v>78924</v>
      </c>
      <c r="Q64" s="336">
        <v>214960</v>
      </c>
      <c r="R64" s="336">
        <v>89713</v>
      </c>
      <c r="S64" s="336">
        <v>243647</v>
      </c>
      <c r="T64" s="336">
        <v>152998</v>
      </c>
      <c r="U64" s="336">
        <v>562839</v>
      </c>
      <c r="V64" s="336">
        <v>44554</v>
      </c>
      <c r="W64" s="336">
        <v>138709</v>
      </c>
    </row>
    <row r="65" spans="1:24" x14ac:dyDescent="0.15">
      <c r="A65" s="338" t="s">
        <v>514</v>
      </c>
      <c r="B65" s="336">
        <v>3171539</v>
      </c>
      <c r="C65" s="336">
        <v>643245</v>
      </c>
      <c r="D65" s="336">
        <v>126213</v>
      </c>
      <c r="E65" s="336">
        <v>57322</v>
      </c>
      <c r="F65" s="336">
        <v>17904</v>
      </c>
      <c r="G65" s="336">
        <v>146410</v>
      </c>
      <c r="H65" s="336">
        <v>64373</v>
      </c>
      <c r="I65" s="336">
        <v>14537</v>
      </c>
      <c r="J65" s="336">
        <v>68760</v>
      </c>
      <c r="K65" s="336">
        <v>31450</v>
      </c>
      <c r="L65" s="336">
        <v>28243</v>
      </c>
      <c r="M65" s="336">
        <v>162560</v>
      </c>
      <c r="N65" s="336">
        <v>174375</v>
      </c>
      <c r="O65" s="336">
        <v>93068</v>
      </c>
      <c r="P65" s="336">
        <v>78755</v>
      </c>
      <c r="Q65" s="336">
        <v>220997</v>
      </c>
      <c r="R65" s="336">
        <v>91445</v>
      </c>
      <c r="S65" s="336">
        <v>244447</v>
      </c>
      <c r="T65" s="336">
        <v>152192</v>
      </c>
      <c r="U65" s="336">
        <v>572843</v>
      </c>
      <c r="V65" s="336">
        <v>44089</v>
      </c>
      <c r="W65" s="336">
        <v>138311</v>
      </c>
    </row>
    <row r="66" spans="1:24" x14ac:dyDescent="0.15">
      <c r="A66" s="338" t="s">
        <v>370</v>
      </c>
      <c r="B66" s="336">
        <v>3180790</v>
      </c>
      <c r="C66" s="336">
        <v>642712</v>
      </c>
      <c r="D66" s="336">
        <v>125373</v>
      </c>
      <c r="E66" s="336">
        <v>57353</v>
      </c>
      <c r="F66" s="336">
        <v>18042</v>
      </c>
      <c r="G66" s="336">
        <v>145882</v>
      </c>
      <c r="H66" s="336">
        <v>64960</v>
      </c>
      <c r="I66" s="336">
        <v>14879</v>
      </c>
      <c r="J66" s="336">
        <v>68976</v>
      </c>
      <c r="K66" s="336">
        <v>31197</v>
      </c>
      <c r="L66" s="336">
        <v>28417</v>
      </c>
      <c r="M66" s="336">
        <v>162251</v>
      </c>
      <c r="N66" s="336">
        <v>177385</v>
      </c>
      <c r="O66" s="336">
        <v>94380</v>
      </c>
      <c r="P66" s="336">
        <v>79009</v>
      </c>
      <c r="Q66" s="336">
        <v>219914</v>
      </c>
      <c r="R66" s="336">
        <v>92367</v>
      </c>
      <c r="S66" s="336">
        <v>241588</v>
      </c>
      <c r="T66" s="336">
        <v>151995</v>
      </c>
      <c r="U66" s="336">
        <v>581108</v>
      </c>
      <c r="V66" s="336">
        <v>44485</v>
      </c>
      <c r="W66" s="336">
        <v>138517</v>
      </c>
    </row>
    <row r="67" spans="1:24" x14ac:dyDescent="0.15">
      <c r="A67" s="338" t="s">
        <v>391</v>
      </c>
      <c r="B67" s="336">
        <v>3200542</v>
      </c>
      <c r="C67" s="336">
        <v>644068</v>
      </c>
      <c r="D67" s="336">
        <v>126032</v>
      </c>
      <c r="E67" s="336">
        <v>57783</v>
      </c>
      <c r="F67" s="336">
        <v>17960</v>
      </c>
      <c r="G67" s="336">
        <v>146112</v>
      </c>
      <c r="H67" s="336">
        <v>65355</v>
      </c>
      <c r="I67" s="336">
        <v>15155</v>
      </c>
      <c r="J67" s="336">
        <v>69320</v>
      </c>
      <c r="K67" s="336">
        <v>31572</v>
      </c>
      <c r="L67" s="336">
        <v>28674</v>
      </c>
      <c r="M67" s="336">
        <v>162744</v>
      </c>
      <c r="N67" s="336">
        <v>178867</v>
      </c>
      <c r="O67" s="336">
        <v>95295</v>
      </c>
      <c r="P67" s="336">
        <v>79707</v>
      </c>
      <c r="Q67" s="336">
        <v>219948</v>
      </c>
      <c r="R67" s="336">
        <v>92684</v>
      </c>
      <c r="S67" s="336">
        <v>241972</v>
      </c>
      <c r="T67" s="336">
        <v>152904</v>
      </c>
      <c r="U67" s="336">
        <v>589120</v>
      </c>
      <c r="V67" s="336">
        <v>45397</v>
      </c>
      <c r="W67" s="336">
        <v>139873</v>
      </c>
    </row>
    <row r="68" spans="1:24" x14ac:dyDescent="0.15">
      <c r="A68" s="338" t="s">
        <v>392</v>
      </c>
      <c r="B68" s="336">
        <v>3217021</v>
      </c>
      <c r="C68" s="336">
        <v>643206</v>
      </c>
      <c r="D68" s="336">
        <v>127094</v>
      </c>
      <c r="E68" s="336">
        <v>57492</v>
      </c>
      <c r="F68" s="336">
        <v>18179</v>
      </c>
      <c r="G68" s="336">
        <v>146257</v>
      </c>
      <c r="H68" s="336">
        <v>65872</v>
      </c>
      <c r="I68" s="336">
        <v>15376</v>
      </c>
      <c r="J68" s="336">
        <v>69164</v>
      </c>
      <c r="K68" s="336">
        <v>32251</v>
      </c>
      <c r="L68" s="336">
        <v>29001</v>
      </c>
      <c r="M68" s="336">
        <v>162652</v>
      </c>
      <c r="N68" s="336">
        <v>179554</v>
      </c>
      <c r="O68" s="336">
        <v>95235</v>
      </c>
      <c r="P68" s="336">
        <v>80341</v>
      </c>
      <c r="Q68" s="336">
        <v>219612</v>
      </c>
      <c r="R68" s="336">
        <v>94284</v>
      </c>
      <c r="S68" s="336">
        <v>244010</v>
      </c>
      <c r="T68" s="336">
        <v>152925</v>
      </c>
      <c r="U68" s="336">
        <v>598865</v>
      </c>
      <c r="V68" s="336">
        <v>45759</v>
      </c>
      <c r="W68" s="336">
        <v>139892</v>
      </c>
    </row>
    <row r="69" spans="1:24" x14ac:dyDescent="0.15">
      <c r="A69" s="338" t="s">
        <v>393</v>
      </c>
      <c r="B69" s="336">
        <v>3237353</v>
      </c>
      <c r="C69" s="336">
        <v>637801</v>
      </c>
      <c r="D69" s="336">
        <v>127417</v>
      </c>
      <c r="E69" s="336">
        <v>57694</v>
      </c>
      <c r="F69" s="336">
        <v>18299</v>
      </c>
      <c r="G69" s="336">
        <v>146431</v>
      </c>
      <c r="H69" s="336">
        <v>66586</v>
      </c>
      <c r="I69" s="336">
        <v>15437</v>
      </c>
      <c r="J69" s="336">
        <v>68870</v>
      </c>
      <c r="K69" s="336">
        <v>32367</v>
      </c>
      <c r="L69" s="336">
        <v>28992</v>
      </c>
      <c r="M69" s="336">
        <v>162802</v>
      </c>
      <c r="N69" s="336">
        <v>182279</v>
      </c>
      <c r="O69" s="336">
        <v>96185</v>
      </c>
      <c r="P69" s="336">
        <v>80783</v>
      </c>
      <c r="Q69" s="336">
        <v>221268</v>
      </c>
      <c r="R69" s="336">
        <v>95084</v>
      </c>
      <c r="S69" s="336">
        <v>246423</v>
      </c>
      <c r="T69" s="336">
        <v>154788</v>
      </c>
      <c r="U69" s="336">
        <v>607986</v>
      </c>
      <c r="V69" s="336">
        <v>46311</v>
      </c>
      <c r="W69" s="336">
        <v>143550</v>
      </c>
    </row>
    <row r="70" spans="1:24" x14ac:dyDescent="0.15">
      <c r="A70" s="338" t="s">
        <v>394</v>
      </c>
      <c r="B70" s="336">
        <v>3241250</v>
      </c>
      <c r="C70" s="336">
        <v>636285</v>
      </c>
      <c r="D70" s="336">
        <v>126271</v>
      </c>
      <c r="E70" s="336">
        <v>57933</v>
      </c>
      <c r="F70" s="336">
        <v>18288</v>
      </c>
      <c r="G70" s="336">
        <v>148089</v>
      </c>
      <c r="H70" s="336">
        <v>66824</v>
      </c>
      <c r="I70" s="336">
        <v>15431</v>
      </c>
      <c r="J70" s="336">
        <v>69293</v>
      </c>
      <c r="K70" s="336">
        <v>32468</v>
      </c>
      <c r="L70" s="336">
        <v>30221</v>
      </c>
      <c r="M70" s="336">
        <v>162563</v>
      </c>
      <c r="N70" s="336">
        <v>183043</v>
      </c>
      <c r="O70" s="336">
        <v>96128</v>
      </c>
      <c r="P70" s="336">
        <v>81359</v>
      </c>
      <c r="Q70" s="336">
        <v>219552</v>
      </c>
      <c r="R70" s="336">
        <v>94364</v>
      </c>
      <c r="S70" s="336">
        <v>247903</v>
      </c>
      <c r="T70" s="336">
        <v>154293</v>
      </c>
      <c r="U70" s="336">
        <v>610482</v>
      </c>
      <c r="V70" s="336">
        <v>46185</v>
      </c>
      <c r="W70" s="336">
        <v>144275</v>
      </c>
    </row>
    <row r="71" spans="1:24" x14ac:dyDescent="0.15">
      <c r="A71" s="338" t="s">
        <v>395</v>
      </c>
      <c r="B71" s="336">
        <v>3236974</v>
      </c>
      <c r="C71" s="336">
        <v>631945</v>
      </c>
      <c r="D71" s="336">
        <v>126697</v>
      </c>
      <c r="E71" s="336">
        <v>58875</v>
      </c>
      <c r="F71" s="336">
        <v>18367</v>
      </c>
      <c r="G71" s="336">
        <v>147259</v>
      </c>
      <c r="H71" s="336">
        <v>67365</v>
      </c>
      <c r="I71" s="336">
        <v>15571</v>
      </c>
      <c r="J71" s="336">
        <v>68834</v>
      </c>
      <c r="K71" s="336">
        <v>32250</v>
      </c>
      <c r="L71" s="336">
        <v>29428</v>
      </c>
      <c r="M71" s="336">
        <v>161589</v>
      </c>
      <c r="N71" s="336">
        <v>184871</v>
      </c>
      <c r="O71" s="336">
        <v>96392</v>
      </c>
      <c r="P71" s="336">
        <v>81704</v>
      </c>
      <c r="Q71" s="336">
        <v>219957</v>
      </c>
      <c r="R71" s="336">
        <v>93834</v>
      </c>
      <c r="S71" s="336">
        <v>247035</v>
      </c>
      <c r="T71" s="336">
        <v>154087</v>
      </c>
      <c r="U71" s="336">
        <v>610084</v>
      </c>
      <c r="V71" s="336">
        <v>45286</v>
      </c>
      <c r="W71" s="336">
        <v>145544</v>
      </c>
    </row>
    <row r="72" spans="1:24" x14ac:dyDescent="0.15">
      <c r="A72" s="338" t="s">
        <v>396</v>
      </c>
      <c r="B72" s="336">
        <v>3241400</v>
      </c>
      <c r="C72" s="336">
        <v>631070</v>
      </c>
      <c r="D72" s="336">
        <v>126577</v>
      </c>
      <c r="E72" s="336">
        <v>59032</v>
      </c>
      <c r="F72" s="336">
        <v>18500</v>
      </c>
      <c r="G72" s="336">
        <v>147695</v>
      </c>
      <c r="H72" s="336">
        <v>67136</v>
      </c>
      <c r="I72" s="336">
        <v>15198</v>
      </c>
      <c r="J72" s="336">
        <v>69484</v>
      </c>
      <c r="K72" s="336">
        <v>31932</v>
      </c>
      <c r="L72" s="336">
        <v>29757</v>
      </c>
      <c r="M72" s="336">
        <v>160579</v>
      </c>
      <c r="N72" s="336">
        <v>186929</v>
      </c>
      <c r="O72" s="336">
        <v>96280</v>
      </c>
      <c r="P72" s="336">
        <v>82214</v>
      </c>
      <c r="Q72" s="336">
        <v>217102</v>
      </c>
      <c r="R72" s="336">
        <v>92318</v>
      </c>
      <c r="S72" s="336">
        <v>248332</v>
      </c>
      <c r="T72" s="336">
        <v>154721</v>
      </c>
      <c r="U72" s="336">
        <v>614957</v>
      </c>
      <c r="V72" s="336">
        <v>45285</v>
      </c>
      <c r="W72" s="336">
        <v>146302</v>
      </c>
    </row>
    <row r="73" spans="1:24" x14ac:dyDescent="0.15">
      <c r="A73" s="41"/>
      <c r="B73" s="41"/>
      <c r="C73" s="41"/>
      <c r="D73" s="41"/>
      <c r="E73" s="41"/>
      <c r="F73" s="41"/>
      <c r="G73" s="41"/>
      <c r="H73" s="41"/>
      <c r="I73" s="41"/>
      <c r="J73" s="41"/>
      <c r="K73" s="41"/>
      <c r="L73" s="41"/>
      <c r="M73" s="41"/>
      <c r="N73" s="41"/>
      <c r="O73" s="41"/>
      <c r="P73" s="41"/>
      <c r="Q73" s="41"/>
      <c r="R73" s="41"/>
      <c r="S73" s="41"/>
      <c r="T73" s="41"/>
      <c r="U73" s="41"/>
      <c r="V73" s="41"/>
      <c r="W73" s="41"/>
    </row>
    <row r="74" spans="1:24" x14ac:dyDescent="0.15">
      <c r="A74" s="41" t="s">
        <v>516</v>
      </c>
      <c r="B74" s="41"/>
      <c r="C74" s="41"/>
      <c r="D74" s="41"/>
      <c r="E74" s="41"/>
      <c r="F74" s="41"/>
      <c r="G74" s="41"/>
      <c r="H74" s="41"/>
      <c r="I74" s="41"/>
      <c r="J74" s="41"/>
      <c r="K74" s="41"/>
      <c r="L74" s="41"/>
      <c r="M74" s="41"/>
      <c r="N74" s="41"/>
      <c r="O74" s="41"/>
      <c r="P74" s="41"/>
      <c r="Q74" s="41"/>
      <c r="R74" s="41"/>
      <c r="S74" s="41"/>
      <c r="T74" s="41"/>
      <c r="U74" s="41"/>
      <c r="V74" s="41"/>
      <c r="W74" s="41"/>
    </row>
    <row r="75" spans="1:24" x14ac:dyDescent="0.15">
      <c r="A75" s="41" t="s">
        <v>667</v>
      </c>
      <c r="B75" s="41"/>
      <c r="C75" s="41"/>
      <c r="D75" s="41"/>
      <c r="E75" s="41"/>
      <c r="F75" s="41"/>
      <c r="G75" s="41"/>
      <c r="H75" s="41"/>
      <c r="I75" s="41"/>
      <c r="J75" s="41"/>
      <c r="K75" s="41"/>
      <c r="L75" s="41"/>
      <c r="M75" s="41"/>
      <c r="N75" s="41"/>
      <c r="O75" s="41"/>
      <c r="P75" s="41"/>
      <c r="Q75" s="41"/>
      <c r="R75" s="41"/>
      <c r="S75" s="41"/>
      <c r="T75" s="41"/>
      <c r="U75" s="41"/>
      <c r="V75" s="41"/>
      <c r="W75" s="41"/>
    </row>
    <row r="76" spans="1:24" ht="21" x14ac:dyDescent="0.15">
      <c r="A76" s="463" t="s">
        <v>23</v>
      </c>
      <c r="B76" s="41"/>
      <c r="C76" s="41"/>
      <c r="D76" s="41"/>
      <c r="E76" s="41"/>
      <c r="F76" s="41"/>
      <c r="G76" s="41"/>
      <c r="H76" s="41"/>
      <c r="I76" s="41"/>
      <c r="J76" s="41"/>
      <c r="K76" s="41"/>
      <c r="L76" s="41"/>
      <c r="M76" s="41"/>
      <c r="N76" s="41"/>
      <c r="O76" s="41"/>
      <c r="P76" s="41"/>
      <c r="Q76" s="41"/>
      <c r="R76" s="41"/>
      <c r="S76" s="41"/>
      <c r="T76" s="41"/>
      <c r="U76" s="41"/>
      <c r="V76" s="41"/>
      <c r="W76" s="41"/>
    </row>
    <row r="77" spans="1:24" ht="12.75" x14ac:dyDescent="0.15">
      <c r="A77" s="283" t="s">
        <v>1200</v>
      </c>
      <c r="B77" s="41"/>
      <c r="C77" s="41"/>
      <c r="D77" s="41"/>
      <c r="E77" s="41"/>
      <c r="F77" s="41"/>
      <c r="G77" s="41"/>
      <c r="H77" s="41"/>
      <c r="I77" s="41"/>
      <c r="J77" s="41"/>
      <c r="K77" s="41"/>
      <c r="L77" s="41"/>
      <c r="M77" s="41"/>
      <c r="N77" s="41"/>
      <c r="O77" s="41"/>
      <c r="P77" s="41"/>
      <c r="Q77" s="41"/>
      <c r="R77" s="41"/>
      <c r="S77" s="41"/>
      <c r="T77" s="41"/>
      <c r="U77" s="41"/>
      <c r="V77" s="41"/>
      <c r="W77" s="41"/>
    </row>
    <row r="78" spans="1:24" ht="33.75" x14ac:dyDescent="0.15">
      <c r="A78" s="167" t="s">
        <v>311</v>
      </c>
      <c r="B78" s="167" t="s">
        <v>251</v>
      </c>
      <c r="C78" s="168" t="s">
        <v>25</v>
      </c>
      <c r="D78" s="168" t="s">
        <v>26</v>
      </c>
      <c r="E78" s="168" t="s">
        <v>27</v>
      </c>
      <c r="F78" s="168" t="s">
        <v>28</v>
      </c>
      <c r="G78" s="168" t="s">
        <v>29</v>
      </c>
      <c r="H78" s="168" t="s">
        <v>30</v>
      </c>
      <c r="I78" s="168" t="s">
        <v>31</v>
      </c>
      <c r="J78" s="168" t="s">
        <v>32</v>
      </c>
      <c r="K78" s="168" t="s">
        <v>33</v>
      </c>
      <c r="L78" s="168" t="s">
        <v>34</v>
      </c>
      <c r="M78" s="168" t="s">
        <v>35</v>
      </c>
      <c r="N78" s="168" t="s">
        <v>36</v>
      </c>
      <c r="O78" s="168" t="s">
        <v>37</v>
      </c>
      <c r="P78" s="168" t="s">
        <v>38</v>
      </c>
      <c r="Q78" s="168" t="s">
        <v>39</v>
      </c>
      <c r="R78" s="168" t="s">
        <v>40</v>
      </c>
      <c r="S78" s="168" t="s">
        <v>49</v>
      </c>
      <c r="T78" s="168" t="s">
        <v>41</v>
      </c>
      <c r="U78" s="168" t="s">
        <v>42</v>
      </c>
      <c r="V78" s="168" t="s">
        <v>43</v>
      </c>
      <c r="W78" s="168" t="s">
        <v>44</v>
      </c>
    </row>
    <row r="79" spans="1:24" ht="9" customHeight="1" x14ac:dyDescent="0.15">
      <c r="A79" s="464"/>
      <c r="B79" s="701" t="s">
        <v>999</v>
      </c>
      <c r="C79" s="701"/>
      <c r="D79" s="701"/>
      <c r="E79" s="701"/>
      <c r="F79" s="701"/>
      <c r="G79" s="701"/>
      <c r="H79" s="701"/>
      <c r="I79" s="701"/>
      <c r="J79" s="701"/>
      <c r="K79" s="701"/>
      <c r="L79" s="701"/>
      <c r="M79" s="701"/>
      <c r="N79" s="701"/>
      <c r="O79" s="701"/>
      <c r="P79" s="701"/>
      <c r="Q79" s="701"/>
      <c r="R79" s="701"/>
      <c r="S79" s="701"/>
      <c r="T79" s="701"/>
      <c r="U79" s="701"/>
      <c r="V79" s="701"/>
      <c r="W79" s="701"/>
    </row>
    <row r="80" spans="1:24" ht="11.25" x14ac:dyDescent="0.15">
      <c r="A80" s="171" t="s">
        <v>219</v>
      </c>
      <c r="B80" s="162">
        <v>-0.1054539525085687</v>
      </c>
      <c r="C80" s="162">
        <v>2.3278522438696001</v>
      </c>
      <c r="D80" s="162">
        <v>-1.3971132494448568</v>
      </c>
      <c r="E80" s="162">
        <v>-1.2935081191974689</v>
      </c>
      <c r="F80" s="162">
        <v>-4.2654317226251237E-2</v>
      </c>
      <c r="G80" s="162">
        <v>-0.99928899230819468</v>
      </c>
      <c r="H80" s="162">
        <v>1.8908595847761944E-3</v>
      </c>
      <c r="I80" s="162">
        <v>-3.5343599484431252</v>
      </c>
      <c r="J80" s="162">
        <v>-3.9259196039935773E-2</v>
      </c>
      <c r="K80" s="162">
        <v>-0.93788709962838368</v>
      </c>
      <c r="L80" s="162">
        <v>-4.0308569045798777</v>
      </c>
      <c r="M80" s="162">
        <v>-1.2326427083198581</v>
      </c>
      <c r="N80" s="162">
        <v>-1.2397025515624023</v>
      </c>
      <c r="O80" s="162">
        <v>-0.32105361829771084</v>
      </c>
      <c r="P80" s="162">
        <v>-0.30335861321776747</v>
      </c>
      <c r="Q80" s="162">
        <v>-2.4318630678077682</v>
      </c>
      <c r="R80" s="162">
        <v>-2.7307113358292554</v>
      </c>
      <c r="S80" s="162">
        <v>-5.5488341399032208</v>
      </c>
      <c r="T80" s="162">
        <v>2.5018146624727962</v>
      </c>
      <c r="U80" s="162">
        <v>1.338909689324268</v>
      </c>
      <c r="V80" s="162">
        <v>0.77536765883823477</v>
      </c>
      <c r="W80" s="162">
        <v>-2.3894821049702699</v>
      </c>
      <c r="X80" s="158"/>
    </row>
    <row r="81" spans="1:24" ht="11.25" x14ac:dyDescent="0.15">
      <c r="A81" s="171" t="s">
        <v>231</v>
      </c>
      <c r="B81" s="162">
        <v>-0.68834961687265661</v>
      </c>
      <c r="C81" s="162">
        <v>-1.0469476820153716</v>
      </c>
      <c r="D81" s="162">
        <v>-0.67022838302889909</v>
      </c>
      <c r="E81" s="162">
        <v>-3.4280403127335006</v>
      </c>
      <c r="F81" s="162">
        <v>-3.3817635270541047</v>
      </c>
      <c r="G81" s="162">
        <v>-2.1264561309002801</v>
      </c>
      <c r="H81" s="162">
        <v>-0.49715909090909349</v>
      </c>
      <c r="I81" s="162">
        <v>-4.0665165928400313</v>
      </c>
      <c r="J81" s="162">
        <v>-0.41977847834516524</v>
      </c>
      <c r="K81" s="162">
        <v>2.1371834818097994</v>
      </c>
      <c r="L81" s="162">
        <v>-1.5019274129027593</v>
      </c>
      <c r="M81" s="162">
        <v>-1.6678145899982582</v>
      </c>
      <c r="N81" s="162">
        <v>0.53721342835338248</v>
      </c>
      <c r="O81" s="162">
        <v>1.6287800746285654</v>
      </c>
      <c r="P81" s="162">
        <v>0.78388374300395469</v>
      </c>
      <c r="Q81" s="162">
        <v>-2.3154905655370044</v>
      </c>
      <c r="R81" s="162">
        <v>-1.0125793511703023</v>
      </c>
      <c r="S81" s="162">
        <v>1.5275310834813638</v>
      </c>
      <c r="T81" s="162">
        <v>1.1281467065394395</v>
      </c>
      <c r="U81" s="162">
        <v>4.9665339163212252E-2</v>
      </c>
      <c r="V81" s="162">
        <v>0.68559905898169404</v>
      </c>
      <c r="W81" s="162">
        <v>-3.9234070174173326</v>
      </c>
      <c r="X81" s="158"/>
    </row>
    <row r="82" spans="1:24" ht="11.25" x14ac:dyDescent="0.15">
      <c r="A82" s="250" t="s">
        <v>242</v>
      </c>
      <c r="B82" s="163">
        <f t="shared" ref="B82:W82" si="0">(B28/B16-1)*100</f>
        <v>-5.5963427048165819</v>
      </c>
      <c r="C82" s="163">
        <f t="shared" si="0"/>
        <v>1.4130041455316489</v>
      </c>
      <c r="D82" s="163">
        <f t="shared" si="0"/>
        <v>-0.1588656694257784</v>
      </c>
      <c r="E82" s="163">
        <f t="shared" si="0"/>
        <v>-9.4791817786159864</v>
      </c>
      <c r="F82" s="163">
        <f t="shared" si="0"/>
        <v>-10.76760003533257</v>
      </c>
      <c r="G82" s="163">
        <f t="shared" si="0"/>
        <v>-8.1181928723143333</v>
      </c>
      <c r="H82" s="163">
        <f t="shared" si="0"/>
        <v>-8.0523736647652662</v>
      </c>
      <c r="I82" s="163">
        <f t="shared" si="0"/>
        <v>-10.152915113200411</v>
      </c>
      <c r="J82" s="163">
        <f t="shared" si="0"/>
        <v>-0.97508283825010755</v>
      </c>
      <c r="K82" s="163">
        <f t="shared" si="0"/>
        <v>-1.8926769607093719</v>
      </c>
      <c r="L82" s="163">
        <f t="shared" si="0"/>
        <v>1.5451895043731678</v>
      </c>
      <c r="M82" s="163">
        <f t="shared" si="0"/>
        <v>-1.4283001880309398</v>
      </c>
      <c r="N82" s="163">
        <f t="shared" si="0"/>
        <v>-7.7088469697838446</v>
      </c>
      <c r="O82" s="163">
        <f t="shared" si="0"/>
        <v>-6.7528277647377006</v>
      </c>
      <c r="P82" s="163">
        <f t="shared" si="0"/>
        <v>-2.2721843229899452</v>
      </c>
      <c r="Q82" s="163">
        <f t="shared" si="0"/>
        <v>-1.2040660000414038</v>
      </c>
      <c r="R82" s="163">
        <f t="shared" si="0"/>
        <v>-2.6501468959206242</v>
      </c>
      <c r="S82" s="163">
        <f t="shared" si="0"/>
        <v>-13.242053083716343</v>
      </c>
      <c r="T82" s="163">
        <f t="shared" si="0"/>
        <v>-7.7122364014842955</v>
      </c>
      <c r="U82" s="163">
        <f t="shared" si="0"/>
        <v>-14.122658750901396</v>
      </c>
      <c r="V82" s="163">
        <f t="shared" si="0"/>
        <v>-7.1928953610237762</v>
      </c>
      <c r="W82" s="163">
        <f t="shared" si="0"/>
        <v>5.6162918625313196E-2</v>
      </c>
      <c r="X82" s="158"/>
    </row>
    <row r="83" spans="1:24" ht="11.25" x14ac:dyDescent="0.15">
      <c r="A83" s="250" t="s">
        <v>141</v>
      </c>
      <c r="B83" s="163">
        <f t="shared" ref="B83:W83" si="1">(B40/B28-1)*100</f>
        <v>-3.3523457110958943</v>
      </c>
      <c r="C83" s="163">
        <f t="shared" si="1"/>
        <v>-0.57372777509120398</v>
      </c>
      <c r="D83" s="163">
        <f t="shared" si="1"/>
        <v>2.7511134574060625</v>
      </c>
      <c r="E83" s="163">
        <f t="shared" si="1"/>
        <v>-2.3575229181357793</v>
      </c>
      <c r="F83" s="163">
        <f t="shared" si="1"/>
        <v>-2.9598099386260124</v>
      </c>
      <c r="G83" s="163">
        <f t="shared" si="1"/>
        <v>-5.0856795578855252</v>
      </c>
      <c r="H83" s="163">
        <f t="shared" si="1"/>
        <v>3.7710154673839869</v>
      </c>
      <c r="I83" s="163">
        <f t="shared" si="1"/>
        <v>-3.866971373586725</v>
      </c>
      <c r="J83" s="163">
        <f t="shared" si="1"/>
        <v>2.8007488317927098E-2</v>
      </c>
      <c r="K83" s="163">
        <f t="shared" si="1"/>
        <v>-2.6896465748301401</v>
      </c>
      <c r="L83" s="163">
        <f t="shared" si="1"/>
        <v>-2.9105656043640571</v>
      </c>
      <c r="M83" s="163">
        <f t="shared" si="1"/>
        <v>-2.5338792958822909</v>
      </c>
      <c r="N83" s="163">
        <f t="shared" si="1"/>
        <v>1.056130214642792E-2</v>
      </c>
      <c r="O83" s="163">
        <f t="shared" si="1"/>
        <v>-7.3143697687909182</v>
      </c>
      <c r="P83" s="163">
        <f t="shared" si="1"/>
        <v>-3.3001059293261248</v>
      </c>
      <c r="Q83" s="163">
        <f t="shared" si="1"/>
        <v>-7.5303742136651479</v>
      </c>
      <c r="R83" s="163">
        <f t="shared" si="1"/>
        <v>-12.053035831344072</v>
      </c>
      <c r="S83" s="163">
        <f t="shared" si="1"/>
        <v>-4.7623009929550157</v>
      </c>
      <c r="T83" s="163">
        <f t="shared" si="1"/>
        <v>-6.8587189702727596</v>
      </c>
      <c r="U83" s="163">
        <f t="shared" si="1"/>
        <v>-4.3222697858747106</v>
      </c>
      <c r="V83" s="163">
        <f t="shared" si="1"/>
        <v>-6.5854383358098119</v>
      </c>
      <c r="W83" s="163">
        <f t="shared" si="1"/>
        <v>-4.1637191277335228</v>
      </c>
      <c r="X83" s="158"/>
    </row>
    <row r="84" spans="1:24" ht="11.25" x14ac:dyDescent="0.15">
      <c r="A84" s="250" t="s">
        <v>382</v>
      </c>
      <c r="B84" s="163">
        <f t="shared" ref="B84:W84" si="2">(B52/B40-1)*100</f>
        <v>4.1459368708320232</v>
      </c>
      <c r="C84" s="163">
        <f t="shared" si="2"/>
        <v>-9.9635927487706777E-2</v>
      </c>
      <c r="D84" s="163">
        <f t="shared" si="2"/>
        <v>-5.9012526141355099</v>
      </c>
      <c r="E84" s="163">
        <f t="shared" si="2"/>
        <v>-2.9807139926138704</v>
      </c>
      <c r="F84" s="163">
        <f t="shared" si="2"/>
        <v>-5.9318575946138985</v>
      </c>
      <c r="G84" s="163">
        <f t="shared" si="2"/>
        <v>-6.197152756584023</v>
      </c>
      <c r="H84" s="163">
        <f t="shared" si="2"/>
        <v>1.4208641835296465</v>
      </c>
      <c r="I84" s="163">
        <f t="shared" si="2"/>
        <v>-2.7150453550203291</v>
      </c>
      <c r="J84" s="163">
        <f t="shared" si="2"/>
        <v>2.2267087152583409</v>
      </c>
      <c r="K84" s="163">
        <f t="shared" si="2"/>
        <v>3.2059699580437417</v>
      </c>
      <c r="L84" s="163">
        <f t="shared" si="2"/>
        <v>4.6501312238938386</v>
      </c>
      <c r="M84" s="163">
        <f t="shared" si="2"/>
        <v>0.47621779792299535</v>
      </c>
      <c r="N84" s="163">
        <f t="shared" si="2"/>
        <v>7.9002621411089491</v>
      </c>
      <c r="O84" s="163">
        <f t="shared" si="2"/>
        <v>5.8832075998882294</v>
      </c>
      <c r="P84" s="163">
        <f t="shared" si="2"/>
        <v>4.7693949778102374</v>
      </c>
      <c r="Q84" s="163">
        <f t="shared" si="2"/>
        <v>5.7528360806566425</v>
      </c>
      <c r="R84" s="163">
        <f t="shared" si="2"/>
        <v>18.082862205721039</v>
      </c>
      <c r="S84" s="163">
        <f t="shared" si="2"/>
        <v>6.7719536193776797</v>
      </c>
      <c r="T84" s="163">
        <f t="shared" si="2"/>
        <v>4.3044222163727275</v>
      </c>
      <c r="U84" s="163">
        <f t="shared" si="2"/>
        <v>14.198978407244024</v>
      </c>
      <c r="V84" s="163">
        <f t="shared" si="2"/>
        <v>0.74653771924242385</v>
      </c>
      <c r="W84" s="163">
        <f t="shared" si="2"/>
        <v>7.923008416441335</v>
      </c>
      <c r="X84" s="158"/>
    </row>
    <row r="85" spans="1:24" ht="11.25" x14ac:dyDescent="0.15">
      <c r="A85" s="250" t="s">
        <v>365</v>
      </c>
      <c r="B85" s="163">
        <f t="shared" ref="B85:W85" si="3">(B53/B41-1)*100</f>
        <v>4.5353497332632831</v>
      </c>
      <c r="C85" s="163">
        <f t="shared" si="3"/>
        <v>0.96830248226333904</v>
      </c>
      <c r="D85" s="163">
        <f t="shared" si="3"/>
        <v>-5.0581438967664543</v>
      </c>
      <c r="E85" s="163">
        <f t="shared" si="3"/>
        <v>2.4190079658654939</v>
      </c>
      <c r="F85" s="163">
        <f t="shared" si="3"/>
        <v>-1.2021737937091714</v>
      </c>
      <c r="G85" s="163">
        <f t="shared" si="3"/>
        <v>-3.6296104453947708</v>
      </c>
      <c r="H85" s="163">
        <f t="shared" si="3"/>
        <v>3.8928759547010694</v>
      </c>
      <c r="I85" s="163">
        <f t="shared" si="3"/>
        <v>0.42434690359369753</v>
      </c>
      <c r="J85" s="163">
        <f t="shared" si="3"/>
        <v>2.1926803171764764</v>
      </c>
      <c r="K85" s="163">
        <f t="shared" si="3"/>
        <v>3.6500096221694811</v>
      </c>
      <c r="L85" s="163">
        <f t="shared" si="3"/>
        <v>3.6776676039662615</v>
      </c>
      <c r="M85" s="163">
        <f t="shared" si="3"/>
        <v>1.1134649497824167</v>
      </c>
      <c r="N85" s="163">
        <f t="shared" si="3"/>
        <v>7.7125894125602557</v>
      </c>
      <c r="O85" s="163">
        <f t="shared" si="3"/>
        <v>4.3627396031834964</v>
      </c>
      <c r="P85" s="163">
        <f t="shared" si="3"/>
        <v>6.9649197557165143</v>
      </c>
      <c r="Q85" s="163">
        <f t="shared" si="3"/>
        <v>0.76213885062439424</v>
      </c>
      <c r="R85" s="163">
        <f t="shared" si="3"/>
        <v>13.457394450504134</v>
      </c>
      <c r="S85" s="163">
        <f t="shared" si="3"/>
        <v>5.3285827724262269</v>
      </c>
      <c r="T85" s="163">
        <f t="shared" si="3"/>
        <v>2.8523422810737387</v>
      </c>
      <c r="U85" s="163">
        <f t="shared" si="3"/>
        <v>17.249715054466641</v>
      </c>
      <c r="V85" s="163">
        <f t="shared" si="3"/>
        <v>-2.8262477698968724</v>
      </c>
      <c r="W85" s="163">
        <f t="shared" si="3"/>
        <v>7.3951804538857857</v>
      </c>
      <c r="X85" s="158"/>
    </row>
    <row r="86" spans="1:24" ht="11.25" x14ac:dyDescent="0.15">
      <c r="A86" s="250" t="s">
        <v>366</v>
      </c>
      <c r="B86" s="163">
        <f t="shared" ref="B86:W86" si="4">(B54/B42-1)*100</f>
        <v>4.6951886620589356</v>
      </c>
      <c r="C86" s="163">
        <f t="shared" si="4"/>
        <v>1.3961613937682582</v>
      </c>
      <c r="D86" s="163">
        <f t="shared" si="4"/>
        <v>-6.7380150414124262</v>
      </c>
      <c r="E86" s="163">
        <f t="shared" si="4"/>
        <v>1.836902237121163</v>
      </c>
      <c r="F86" s="163">
        <f t="shared" si="4"/>
        <v>-1.9973804846103449</v>
      </c>
      <c r="G86" s="163">
        <f t="shared" si="4"/>
        <v>-3.0518653091606396</v>
      </c>
      <c r="H86" s="163">
        <f t="shared" si="4"/>
        <v>2.6045314612415105</v>
      </c>
      <c r="I86" s="163">
        <f t="shared" si="4"/>
        <v>-1.2895282529808205</v>
      </c>
      <c r="J86" s="163">
        <f t="shared" si="4"/>
        <v>0.94639975576780166</v>
      </c>
      <c r="K86" s="163">
        <f t="shared" si="4"/>
        <v>3.971199999999997</v>
      </c>
      <c r="L86" s="163">
        <f t="shared" si="4"/>
        <v>3.7549189069912892</v>
      </c>
      <c r="M86" s="163">
        <f t="shared" si="4"/>
        <v>0.35398790488554432</v>
      </c>
      <c r="N86" s="163">
        <f t="shared" si="4"/>
        <v>6.5856265844048689</v>
      </c>
      <c r="O86" s="163">
        <f t="shared" si="4"/>
        <v>5.6620395992635908</v>
      </c>
      <c r="P86" s="163">
        <f t="shared" si="4"/>
        <v>6.8498978897209017</v>
      </c>
      <c r="Q86" s="163">
        <f t="shared" si="4"/>
        <v>0.47790984722697605</v>
      </c>
      <c r="R86" s="163">
        <f t="shared" si="4"/>
        <v>14.175488731571084</v>
      </c>
      <c r="S86" s="163">
        <f t="shared" si="4"/>
        <v>5.3196719945332482</v>
      </c>
      <c r="T86" s="163">
        <f t="shared" si="4"/>
        <v>4.0549261198448594</v>
      </c>
      <c r="U86" s="163">
        <f t="shared" si="4"/>
        <v>18.738318081698722</v>
      </c>
      <c r="V86" s="163">
        <f t="shared" si="4"/>
        <v>-2.5431485355648542</v>
      </c>
      <c r="W86" s="163">
        <f t="shared" si="4"/>
        <v>6.4810524248969159</v>
      </c>
      <c r="X86" s="158"/>
    </row>
    <row r="87" spans="1:24" ht="11.25" x14ac:dyDescent="0.15">
      <c r="A87" s="250" t="s">
        <v>367</v>
      </c>
      <c r="B87" s="163">
        <f t="shared" ref="B87:W87" si="5">(B55/B43-1)*100</f>
        <v>4.8877004136950175</v>
      </c>
      <c r="C87" s="163">
        <f t="shared" si="5"/>
        <v>1.8233404131333897</v>
      </c>
      <c r="D87" s="163">
        <f t="shared" si="5"/>
        <v>-3.145863896290535</v>
      </c>
      <c r="E87" s="163">
        <f t="shared" si="5"/>
        <v>-0.53836706539477364</v>
      </c>
      <c r="F87" s="163">
        <f t="shared" si="5"/>
        <v>-3.2871222787826282</v>
      </c>
      <c r="G87" s="163">
        <f t="shared" si="5"/>
        <v>-3.4581754863351799</v>
      </c>
      <c r="H87" s="163">
        <f t="shared" si="5"/>
        <v>3.9070459433672378</v>
      </c>
      <c r="I87" s="163">
        <f t="shared" si="5"/>
        <v>-2.30855855855856</v>
      </c>
      <c r="J87" s="163">
        <f t="shared" si="5"/>
        <v>0.80072977903913323</v>
      </c>
      <c r="K87" s="163">
        <f t="shared" si="5"/>
        <v>4.0594752929190125</v>
      </c>
      <c r="L87" s="163">
        <f t="shared" si="5"/>
        <v>3.0951776189266589</v>
      </c>
      <c r="M87" s="163">
        <f t="shared" si="5"/>
        <v>0.26401222793477341</v>
      </c>
      <c r="N87" s="163">
        <f t="shared" si="5"/>
        <v>6.9652883970287016</v>
      </c>
      <c r="O87" s="163">
        <f t="shared" si="5"/>
        <v>5.1110003875325161</v>
      </c>
      <c r="P87" s="163">
        <f t="shared" si="5"/>
        <v>8.102797529014282</v>
      </c>
      <c r="Q87" s="163">
        <f t="shared" si="5"/>
        <v>2.4762251323537932</v>
      </c>
      <c r="R87" s="163">
        <f t="shared" si="5"/>
        <v>12.511364784321643</v>
      </c>
      <c r="S87" s="163">
        <f t="shared" si="5"/>
        <v>1.1227529740793996</v>
      </c>
      <c r="T87" s="163">
        <f t="shared" si="5"/>
        <v>2.7163161182840456</v>
      </c>
      <c r="U87" s="163">
        <f t="shared" si="5"/>
        <v>21.087612034592173</v>
      </c>
      <c r="V87" s="163">
        <f t="shared" si="5"/>
        <v>-3.5896223373385161</v>
      </c>
      <c r="W87" s="163">
        <f t="shared" si="5"/>
        <v>5.4973882583502443</v>
      </c>
      <c r="X87" s="158"/>
    </row>
    <row r="88" spans="1:24" ht="11.25" x14ac:dyDescent="0.15">
      <c r="A88" s="250" t="s">
        <v>368</v>
      </c>
      <c r="B88" s="163">
        <f t="shared" ref="B88:W88" si="6">(B56/B44-1)*100</f>
        <v>4.2062821580700849</v>
      </c>
      <c r="C88" s="163">
        <f t="shared" si="6"/>
        <v>-0.19790003462858419</v>
      </c>
      <c r="D88" s="163">
        <f t="shared" si="6"/>
        <v>-4.3305831683975615</v>
      </c>
      <c r="E88" s="163">
        <f t="shared" si="6"/>
        <v>-1.82963407318536</v>
      </c>
      <c r="F88" s="163">
        <f t="shared" si="6"/>
        <v>-3.123490581226851</v>
      </c>
      <c r="G88" s="163">
        <f t="shared" si="6"/>
        <v>-4.6323807633379399</v>
      </c>
      <c r="H88" s="163">
        <f t="shared" si="6"/>
        <v>1.4094262427112536</v>
      </c>
      <c r="I88" s="163">
        <f t="shared" si="6"/>
        <v>-4.2829851482097725</v>
      </c>
      <c r="J88" s="163">
        <f t="shared" si="6"/>
        <v>-0.11016209565503088</v>
      </c>
      <c r="K88" s="163">
        <f t="shared" si="6"/>
        <v>6.0490480393392998</v>
      </c>
      <c r="L88" s="163">
        <f t="shared" si="6"/>
        <v>2.2968008844823196</v>
      </c>
      <c r="M88" s="163">
        <f t="shared" si="6"/>
        <v>8.741093831554636E-2</v>
      </c>
      <c r="N88" s="163">
        <f t="shared" si="6"/>
        <v>4.7501736348148249</v>
      </c>
      <c r="O88" s="163">
        <f t="shared" si="6"/>
        <v>4.5469980611451355</v>
      </c>
      <c r="P88" s="163">
        <f t="shared" si="6"/>
        <v>7.6279017669625526</v>
      </c>
      <c r="Q88" s="163">
        <f t="shared" si="6"/>
        <v>4.5871188633973992</v>
      </c>
      <c r="R88" s="163">
        <f t="shared" si="6"/>
        <v>11.141800246609135</v>
      </c>
      <c r="S88" s="163">
        <f t="shared" si="6"/>
        <v>2.7103212532603171</v>
      </c>
      <c r="T88" s="163">
        <f t="shared" si="6"/>
        <v>1.7325992170841076</v>
      </c>
      <c r="U88" s="163">
        <f t="shared" si="6"/>
        <v>20.378028651936432</v>
      </c>
      <c r="V88" s="163">
        <f t="shared" si="6"/>
        <v>-5.0803655846202282</v>
      </c>
      <c r="W88" s="163">
        <f t="shared" si="6"/>
        <v>6.0624711494076111</v>
      </c>
      <c r="X88" s="158"/>
    </row>
    <row r="89" spans="1:24" ht="11.25" x14ac:dyDescent="0.15">
      <c r="A89" s="250" t="s">
        <v>383</v>
      </c>
      <c r="B89" s="163">
        <f t="shared" ref="B89:W89" si="7">(B57/B45-1)*100</f>
        <v>2.9713115420460845</v>
      </c>
      <c r="C89" s="163">
        <f t="shared" si="7"/>
        <v>-1.0999040362689727</v>
      </c>
      <c r="D89" s="163">
        <f t="shared" si="7"/>
        <v>-5.3611133386307852</v>
      </c>
      <c r="E89" s="163">
        <f t="shared" si="7"/>
        <v>-1.4087096019518075</v>
      </c>
      <c r="F89" s="163">
        <f t="shared" si="7"/>
        <v>-2.6776074282012563</v>
      </c>
      <c r="G89" s="163">
        <f t="shared" si="7"/>
        <v>-5.6455344747801899</v>
      </c>
      <c r="H89" s="163">
        <f t="shared" si="7"/>
        <v>1.5401947372656322</v>
      </c>
      <c r="I89" s="163">
        <f t="shared" si="7"/>
        <v>-3.9918809201623828</v>
      </c>
      <c r="J89" s="163">
        <f t="shared" si="7"/>
        <v>-0.96714529769720281</v>
      </c>
      <c r="K89" s="163">
        <f t="shared" si="7"/>
        <v>4.2034780991351273</v>
      </c>
      <c r="L89" s="163">
        <f t="shared" si="7"/>
        <v>-2.1957822265298632</v>
      </c>
      <c r="M89" s="163">
        <f t="shared" si="7"/>
        <v>6.6008675425921481E-2</v>
      </c>
      <c r="N89" s="163">
        <f t="shared" si="7"/>
        <v>3.5881846456623734</v>
      </c>
      <c r="O89" s="163">
        <f t="shared" si="7"/>
        <v>4.1254732287723028</v>
      </c>
      <c r="P89" s="163">
        <f t="shared" si="7"/>
        <v>6.9542936288088608</v>
      </c>
      <c r="Q89" s="163">
        <f t="shared" si="7"/>
        <v>1.7680009849097678</v>
      </c>
      <c r="R89" s="163">
        <f t="shared" si="7"/>
        <v>9.2220264000287813</v>
      </c>
      <c r="S89" s="163">
        <f t="shared" si="7"/>
        <v>-0.12587176027722968</v>
      </c>
      <c r="T89" s="163">
        <f t="shared" si="7"/>
        <v>1.650912412183847</v>
      </c>
      <c r="U89" s="163">
        <f t="shared" si="7"/>
        <v>18.793506082719613</v>
      </c>
      <c r="V89" s="163">
        <f t="shared" si="7"/>
        <v>-3.8936312662147476</v>
      </c>
      <c r="W89" s="163">
        <f t="shared" si="7"/>
        <v>3.6498467763529829</v>
      </c>
      <c r="X89" s="158"/>
    </row>
    <row r="90" spans="1:24" ht="11.25" x14ac:dyDescent="0.15">
      <c r="A90" s="250" t="s">
        <v>384</v>
      </c>
      <c r="B90" s="163">
        <f t="shared" ref="B90:W90" si="8">(B58/B46-1)*100</f>
        <v>3.3137394687998922</v>
      </c>
      <c r="C90" s="163">
        <f t="shared" si="8"/>
        <v>-0.98733330506997063</v>
      </c>
      <c r="D90" s="163">
        <f t="shared" si="8"/>
        <v>-4.4180250126828025</v>
      </c>
      <c r="E90" s="163">
        <f t="shared" si="8"/>
        <v>-0.88408807644370091</v>
      </c>
      <c r="F90" s="163">
        <f t="shared" si="8"/>
        <v>-2.3026846720826333</v>
      </c>
      <c r="G90" s="163">
        <f t="shared" si="8"/>
        <v>-5.2215267550319133</v>
      </c>
      <c r="H90" s="163">
        <f t="shared" si="8"/>
        <v>1.720717960296092</v>
      </c>
      <c r="I90" s="163">
        <f t="shared" si="8"/>
        <v>-2.6117778745102904</v>
      </c>
      <c r="J90" s="163">
        <f t="shared" si="8"/>
        <v>-0.96373964898397446</v>
      </c>
      <c r="K90" s="163">
        <f t="shared" si="8"/>
        <v>6.1404328195547198</v>
      </c>
      <c r="L90" s="163">
        <f t="shared" si="8"/>
        <v>-0.29693846206355623</v>
      </c>
      <c r="M90" s="163">
        <f t="shared" si="8"/>
        <v>1.0772356437147579</v>
      </c>
      <c r="N90" s="163">
        <f t="shared" si="8"/>
        <v>4.3144881723210071</v>
      </c>
      <c r="O90" s="163">
        <f t="shared" si="8"/>
        <v>3.0011733425191256</v>
      </c>
      <c r="P90" s="163">
        <f t="shared" si="8"/>
        <v>7.2204260963276035</v>
      </c>
      <c r="Q90" s="163">
        <f t="shared" si="8"/>
        <v>1.9290822564896448</v>
      </c>
      <c r="R90" s="163">
        <f t="shared" si="8"/>
        <v>9.6758593173822192</v>
      </c>
      <c r="S90" s="163">
        <f t="shared" si="8"/>
        <v>0.16960354176784875</v>
      </c>
      <c r="T90" s="163">
        <f t="shared" si="8"/>
        <v>0.70481991757296303</v>
      </c>
      <c r="U90" s="163">
        <f t="shared" si="8"/>
        <v>18.959764081234166</v>
      </c>
      <c r="V90" s="163">
        <f t="shared" si="8"/>
        <v>-2.0346772508878175</v>
      </c>
      <c r="W90" s="163">
        <f t="shared" si="8"/>
        <v>4.8900682335102363</v>
      </c>
      <c r="X90" s="158"/>
    </row>
    <row r="91" spans="1:24" ht="11.25" x14ac:dyDescent="0.15">
      <c r="A91" s="250" t="s">
        <v>385</v>
      </c>
      <c r="B91" s="163">
        <f t="shared" ref="B91:W91" si="9">(B59/B47-1)*100</f>
        <v>2.2641277958572292</v>
      </c>
      <c r="C91" s="163">
        <f t="shared" si="9"/>
        <v>-0.81486602903215744</v>
      </c>
      <c r="D91" s="163">
        <f t="shared" si="9"/>
        <v>-3.7506947789676559</v>
      </c>
      <c r="E91" s="163">
        <f t="shared" si="9"/>
        <v>-1.3584082496033822</v>
      </c>
      <c r="F91" s="163">
        <f t="shared" si="9"/>
        <v>-3.5347837765243084</v>
      </c>
      <c r="G91" s="163">
        <f t="shared" si="9"/>
        <v>-5.0834616569140785</v>
      </c>
      <c r="H91" s="163">
        <f t="shared" si="9"/>
        <v>0.36204146730463016</v>
      </c>
      <c r="I91" s="163">
        <f t="shared" si="9"/>
        <v>-3.9219377510040121</v>
      </c>
      <c r="J91" s="163">
        <f t="shared" si="9"/>
        <v>-1.2048192771084376</v>
      </c>
      <c r="K91" s="163">
        <f t="shared" si="9"/>
        <v>4.2227794805114405</v>
      </c>
      <c r="L91" s="163">
        <f t="shared" si="9"/>
        <v>1.4940967506007707</v>
      </c>
      <c r="M91" s="163">
        <f t="shared" si="9"/>
        <v>1.0524266723599851</v>
      </c>
      <c r="N91" s="163">
        <f t="shared" si="9"/>
        <v>2.947302281744868</v>
      </c>
      <c r="O91" s="163">
        <f t="shared" si="9"/>
        <v>1.9631980646335423</v>
      </c>
      <c r="P91" s="163">
        <f t="shared" si="9"/>
        <v>6.8428704668897833</v>
      </c>
      <c r="Q91" s="163">
        <f t="shared" si="9"/>
        <v>-0.66416142121974442</v>
      </c>
      <c r="R91" s="163">
        <f t="shared" si="9"/>
        <v>8.0748990038240755</v>
      </c>
      <c r="S91" s="163">
        <f t="shared" si="9"/>
        <v>-2.87968286987067</v>
      </c>
      <c r="T91" s="163">
        <f t="shared" si="9"/>
        <v>-2.0659632553678198</v>
      </c>
      <c r="U91" s="163">
        <f t="shared" si="9"/>
        <v>16.902250603908065</v>
      </c>
      <c r="V91" s="163">
        <f t="shared" si="9"/>
        <v>-5.3301789755194395</v>
      </c>
      <c r="W91" s="163">
        <f t="shared" si="9"/>
        <v>4.7009242144177454</v>
      </c>
      <c r="X91" s="158"/>
    </row>
    <row r="92" spans="1:24" ht="11.25" x14ac:dyDescent="0.15">
      <c r="A92" s="250" t="s">
        <v>386</v>
      </c>
      <c r="B92" s="163">
        <f t="shared" ref="B92:W92" si="10">(B60/B48-1)*100</f>
        <v>1.7660255967970162</v>
      </c>
      <c r="C92" s="163">
        <f t="shared" si="10"/>
        <v>-1.5197967353903552</v>
      </c>
      <c r="D92" s="163">
        <f t="shared" si="10"/>
        <v>-4.062024706013279</v>
      </c>
      <c r="E92" s="163">
        <f t="shared" si="10"/>
        <v>-1.8269135557976046</v>
      </c>
      <c r="F92" s="163">
        <f t="shared" si="10"/>
        <v>-3.8035886966799159</v>
      </c>
      <c r="G92" s="163">
        <f t="shared" si="10"/>
        <v>-5.1009841067076733</v>
      </c>
      <c r="H92" s="163">
        <f t="shared" si="10"/>
        <v>1.2177627594121665</v>
      </c>
      <c r="I92" s="163">
        <f t="shared" si="10"/>
        <v>-3.2645499265316569</v>
      </c>
      <c r="J92" s="163">
        <f t="shared" si="10"/>
        <v>-1.1656260130516238</v>
      </c>
      <c r="K92" s="163">
        <f t="shared" si="10"/>
        <v>2.7421002135495698</v>
      </c>
      <c r="L92" s="163">
        <f t="shared" si="10"/>
        <v>1.7410868812737901</v>
      </c>
      <c r="M92" s="163">
        <f t="shared" si="10"/>
        <v>2.3239272608249539</v>
      </c>
      <c r="N92" s="163">
        <f t="shared" si="10"/>
        <v>2.0498106277975436</v>
      </c>
      <c r="O92" s="163">
        <f t="shared" si="10"/>
        <v>1.4700559919950562</v>
      </c>
      <c r="P92" s="163">
        <f t="shared" si="10"/>
        <v>6.1083020714402192</v>
      </c>
      <c r="Q92" s="163">
        <f t="shared" si="10"/>
        <v>-2.3055435169729743</v>
      </c>
      <c r="R92" s="163">
        <f t="shared" si="10"/>
        <v>7.0880030718279752</v>
      </c>
      <c r="S92" s="163">
        <f t="shared" si="10"/>
        <v>-3.350894127406856</v>
      </c>
      <c r="T92" s="163">
        <f t="shared" si="10"/>
        <v>-3.3594514578345169</v>
      </c>
      <c r="U92" s="163">
        <f t="shared" si="10"/>
        <v>15.99677908621484</v>
      </c>
      <c r="V92" s="163">
        <f t="shared" si="10"/>
        <v>-6.0741687979539609</v>
      </c>
      <c r="W92" s="163">
        <f t="shared" si="10"/>
        <v>5.7331258798251516</v>
      </c>
      <c r="X92" s="158"/>
    </row>
    <row r="93" spans="1:24" ht="11.25" x14ac:dyDescent="0.15">
      <c r="A93" s="250" t="s">
        <v>387</v>
      </c>
      <c r="B93" s="163">
        <f t="shared" ref="B93:W93" si="11">(B61/B49-1)*100</f>
        <v>1.7973181846517194</v>
      </c>
      <c r="C93" s="163">
        <f t="shared" si="11"/>
        <v>-0.70987896579332022</v>
      </c>
      <c r="D93" s="163">
        <f t="shared" si="11"/>
        <v>-4.3291749066956093</v>
      </c>
      <c r="E93" s="163">
        <f t="shared" si="11"/>
        <v>-0.88360096513853126</v>
      </c>
      <c r="F93" s="163">
        <f t="shared" si="11"/>
        <v>-4.6756439029603474</v>
      </c>
      <c r="G93" s="163">
        <f t="shared" si="11"/>
        <v>-5.4430340652892317</v>
      </c>
      <c r="H93" s="163">
        <f t="shared" si="11"/>
        <v>-1.7242190071631303E-2</v>
      </c>
      <c r="I93" s="163">
        <f t="shared" si="11"/>
        <v>-1.7124625602291998</v>
      </c>
      <c r="J93" s="163">
        <f t="shared" si="11"/>
        <v>-0.18335062609263764</v>
      </c>
      <c r="K93" s="163">
        <f t="shared" si="11"/>
        <v>-0.68582020389249543</v>
      </c>
      <c r="L93" s="163">
        <f t="shared" si="11"/>
        <v>12.718456762130682</v>
      </c>
      <c r="M93" s="163">
        <f t="shared" si="11"/>
        <v>0.29659199015090731</v>
      </c>
      <c r="N93" s="163">
        <f t="shared" si="11"/>
        <v>1.556351743443285</v>
      </c>
      <c r="O93" s="163">
        <f t="shared" si="11"/>
        <v>0.74672581326573617</v>
      </c>
      <c r="P93" s="163">
        <f t="shared" si="11"/>
        <v>5.8246797033041142</v>
      </c>
      <c r="Q93" s="163">
        <f t="shared" si="11"/>
        <v>-1.8989476232889158</v>
      </c>
      <c r="R93" s="163">
        <f t="shared" si="11"/>
        <v>8.3971941288106358</v>
      </c>
      <c r="S93" s="163">
        <f t="shared" si="11"/>
        <v>-3.8700752159406604</v>
      </c>
      <c r="T93" s="163">
        <f t="shared" si="11"/>
        <v>-3.1826944465040419</v>
      </c>
      <c r="U93" s="163">
        <f t="shared" si="11"/>
        <v>15.68136512572047</v>
      </c>
      <c r="V93" s="163">
        <f t="shared" si="11"/>
        <v>-6.2285082691992848</v>
      </c>
      <c r="W93" s="163">
        <f t="shared" si="11"/>
        <v>4.2733787593985051</v>
      </c>
      <c r="X93" s="158"/>
    </row>
    <row r="94" spans="1:24" ht="11.25" x14ac:dyDescent="0.15">
      <c r="A94" s="250" t="s">
        <v>388</v>
      </c>
      <c r="B94" s="163">
        <f t="shared" ref="B94:W94" si="12">(B62/B50-1)*100</f>
        <v>1.273446029174452</v>
      </c>
      <c r="C94" s="163">
        <f t="shared" si="12"/>
        <v>-0.31927317477459249</v>
      </c>
      <c r="D94" s="163">
        <f t="shared" si="12"/>
        <v>-4.0145142422865154</v>
      </c>
      <c r="E94" s="163">
        <f t="shared" si="12"/>
        <v>-1.3821653924481647</v>
      </c>
      <c r="F94" s="163">
        <f t="shared" si="12"/>
        <v>-4.3445852411883701</v>
      </c>
      <c r="G94" s="163">
        <f t="shared" si="12"/>
        <v>-5.3118993534859378</v>
      </c>
      <c r="H94" s="163">
        <f t="shared" si="12"/>
        <v>0.155084905069236</v>
      </c>
      <c r="I94" s="163">
        <f t="shared" si="12"/>
        <v>-5.0415866922584822</v>
      </c>
      <c r="J94" s="163">
        <f t="shared" si="12"/>
        <v>-0.21970545294759392</v>
      </c>
      <c r="K94" s="163">
        <f t="shared" si="12"/>
        <v>0.59978867549257409</v>
      </c>
      <c r="L94" s="163">
        <f t="shared" si="12"/>
        <v>3.3642616143265025</v>
      </c>
      <c r="M94" s="163">
        <f t="shared" si="12"/>
        <v>1.0795699193130615</v>
      </c>
      <c r="N94" s="163">
        <f t="shared" si="12"/>
        <v>1.2724559360549836</v>
      </c>
      <c r="O94" s="163">
        <f t="shared" si="12"/>
        <v>0.27721269486575828</v>
      </c>
      <c r="P94" s="163">
        <f t="shared" si="12"/>
        <v>5.4419220633285637</v>
      </c>
      <c r="Q94" s="163">
        <f t="shared" si="12"/>
        <v>-6.7686476821135377</v>
      </c>
      <c r="R94" s="163">
        <f t="shared" si="12"/>
        <v>7.9362399922832116</v>
      </c>
      <c r="S94" s="163">
        <f t="shared" si="12"/>
        <v>-4.5030450762988394</v>
      </c>
      <c r="T94" s="163">
        <f t="shared" si="12"/>
        <v>-4.3792779658504033</v>
      </c>
      <c r="U94" s="163">
        <f t="shared" si="12"/>
        <v>15.731313709699023</v>
      </c>
      <c r="V94" s="163">
        <f t="shared" si="12"/>
        <v>-7.31828125644941</v>
      </c>
      <c r="W94" s="163">
        <f t="shared" si="12"/>
        <v>3.0362090657202856</v>
      </c>
      <c r="X94" s="158"/>
    </row>
    <row r="95" spans="1:24" ht="11.25" x14ac:dyDescent="0.15">
      <c r="A95" s="250" t="s">
        <v>389</v>
      </c>
      <c r="B95" s="163">
        <f t="shared" ref="B95:W95" si="13">(B63/B51-1)*100</f>
        <v>1.5156725833011642</v>
      </c>
      <c r="C95" s="163">
        <f t="shared" si="13"/>
        <v>-6.438978536738027E-2</v>
      </c>
      <c r="D95" s="163">
        <f t="shared" si="13"/>
        <v>-3.454492191901215</v>
      </c>
      <c r="E95" s="163">
        <f t="shared" si="13"/>
        <v>-1.8307553536230925</v>
      </c>
      <c r="F95" s="163">
        <f t="shared" si="13"/>
        <v>-3.6000427304775151</v>
      </c>
      <c r="G95" s="163">
        <f t="shared" si="13"/>
        <v>-5.1239033497108233</v>
      </c>
      <c r="H95" s="163">
        <f t="shared" si="13"/>
        <v>0.35392383559058604</v>
      </c>
      <c r="I95" s="163">
        <f t="shared" si="13"/>
        <v>-4.1755404969344934</v>
      </c>
      <c r="J95" s="163">
        <f t="shared" si="13"/>
        <v>-0.5793461664692745</v>
      </c>
      <c r="K95" s="163">
        <f t="shared" si="13"/>
        <v>-0.36289826546930248</v>
      </c>
      <c r="L95" s="163">
        <f t="shared" si="13"/>
        <v>-4.3122035360065869E-2</v>
      </c>
      <c r="M95" s="163">
        <f t="shared" si="13"/>
        <v>2.0488718237426262</v>
      </c>
      <c r="N95" s="163">
        <f t="shared" si="13"/>
        <v>1.4123717185462459</v>
      </c>
      <c r="O95" s="163">
        <f t="shared" si="13"/>
        <v>-0.29186466751661699</v>
      </c>
      <c r="P95" s="163">
        <f t="shared" si="13"/>
        <v>5.4668943983347207</v>
      </c>
      <c r="Q95" s="163">
        <f t="shared" si="13"/>
        <v>-5.6252794623903313</v>
      </c>
      <c r="R95" s="163">
        <f t="shared" si="13"/>
        <v>7.5944959415974234</v>
      </c>
      <c r="S95" s="163">
        <f t="shared" si="13"/>
        <v>-4.257489922022728</v>
      </c>
      <c r="T95" s="163">
        <f t="shared" si="13"/>
        <v>-3.9820871932212287</v>
      </c>
      <c r="U95" s="163">
        <f t="shared" si="13"/>
        <v>15.399867677328704</v>
      </c>
      <c r="V95" s="163">
        <f t="shared" si="13"/>
        <v>-6.4270905321354483</v>
      </c>
      <c r="W95" s="163">
        <f t="shared" si="13"/>
        <v>4.0630041919299753</v>
      </c>
      <c r="X95" s="158"/>
    </row>
    <row r="96" spans="1:24" ht="11.25" x14ac:dyDescent="0.15">
      <c r="A96" s="250" t="s">
        <v>390</v>
      </c>
      <c r="B96" s="163">
        <f t="shared" ref="B96:W96" si="14">(B64/B52-1)*100</f>
        <v>1.4414137839568353</v>
      </c>
      <c r="C96" s="163">
        <f t="shared" si="14"/>
        <v>1.0751874960610142</v>
      </c>
      <c r="D96" s="163">
        <f t="shared" si="14"/>
        <v>-1.2957950106124438</v>
      </c>
      <c r="E96" s="163">
        <f t="shared" si="14"/>
        <v>-1.206246087736218</v>
      </c>
      <c r="F96" s="163">
        <f t="shared" si="14"/>
        <v>-3.5243723906088986</v>
      </c>
      <c r="G96" s="163">
        <f t="shared" si="14"/>
        <v>-5.8136048432884895</v>
      </c>
      <c r="H96" s="163">
        <f t="shared" si="14"/>
        <v>1.4361022364217213</v>
      </c>
      <c r="I96" s="163">
        <f t="shared" si="14"/>
        <v>-3.5946241399266943</v>
      </c>
      <c r="J96" s="163">
        <f t="shared" si="14"/>
        <v>-1.5295016505932013</v>
      </c>
      <c r="K96" s="163">
        <f t="shared" si="14"/>
        <v>-0.37549652432968816</v>
      </c>
      <c r="L96" s="163">
        <f t="shared" si="14"/>
        <v>6.0047331425947537</v>
      </c>
      <c r="M96" s="163">
        <f t="shared" si="14"/>
        <v>1.4142683112532417</v>
      </c>
      <c r="N96" s="163">
        <f t="shared" si="14"/>
        <v>1.3897524467472611</v>
      </c>
      <c r="O96" s="163">
        <f t="shared" si="14"/>
        <v>-0.75892715777029496</v>
      </c>
      <c r="P96" s="163">
        <f t="shared" si="14"/>
        <v>5.7962466487935682</v>
      </c>
      <c r="Q96" s="163">
        <f t="shared" si="14"/>
        <v>-7.8737592786244477</v>
      </c>
      <c r="R96" s="163">
        <f t="shared" si="14"/>
        <v>6.8469820399218673</v>
      </c>
      <c r="S96" s="163">
        <f t="shared" si="14"/>
        <v>-5.0612540719150889</v>
      </c>
      <c r="T96" s="163">
        <f t="shared" si="14"/>
        <v>-3.4719023854739128</v>
      </c>
      <c r="U96" s="163">
        <f t="shared" si="14"/>
        <v>14.431895578981614</v>
      </c>
      <c r="V96" s="163">
        <f t="shared" si="14"/>
        <v>-6.2080289665915833</v>
      </c>
      <c r="W96" s="163">
        <f t="shared" si="14"/>
        <v>3.1201677173783748</v>
      </c>
      <c r="X96" s="158"/>
    </row>
    <row r="97" spans="1:34" ht="11.25" x14ac:dyDescent="0.15">
      <c r="A97" s="250" t="s">
        <v>369</v>
      </c>
      <c r="B97" s="163">
        <f t="shared" ref="B97:W97" si="15">(B65/B53-1)*100</f>
        <v>2.2377592621306563</v>
      </c>
      <c r="C97" s="163">
        <f t="shared" si="15"/>
        <v>0.73194679996428924</v>
      </c>
      <c r="D97" s="163">
        <f t="shared" si="15"/>
        <v>-0.26472168663274065</v>
      </c>
      <c r="E97" s="163">
        <f t="shared" si="15"/>
        <v>-3.7074367115187523</v>
      </c>
      <c r="F97" s="163">
        <f t="shared" si="15"/>
        <v>-0.52228025336148454</v>
      </c>
      <c r="G97" s="163">
        <f t="shared" si="15"/>
        <v>-4.033087970215588</v>
      </c>
      <c r="H97" s="163">
        <f t="shared" si="15"/>
        <v>1.9899551626344714</v>
      </c>
      <c r="I97" s="163">
        <f t="shared" si="15"/>
        <v>-4.0208635943483451</v>
      </c>
      <c r="J97" s="163">
        <f t="shared" si="15"/>
        <v>-1.3811798115399454</v>
      </c>
      <c r="K97" s="163">
        <f t="shared" si="15"/>
        <v>-2.6797871023641506</v>
      </c>
      <c r="L97" s="163">
        <f t="shared" si="15"/>
        <v>0.7886660481050578</v>
      </c>
      <c r="M97" s="163">
        <f t="shared" si="15"/>
        <v>2.5854615904028044</v>
      </c>
      <c r="N97" s="163">
        <f t="shared" si="15"/>
        <v>0.43312233978216597</v>
      </c>
      <c r="O97" s="163">
        <f t="shared" si="15"/>
        <v>-3.65190865932008E-2</v>
      </c>
      <c r="P97" s="163">
        <f t="shared" si="15"/>
        <v>4.5688716573279775</v>
      </c>
      <c r="Q97" s="163">
        <f t="shared" si="15"/>
        <v>-1.2661338241798492</v>
      </c>
      <c r="R97" s="163">
        <f t="shared" si="15"/>
        <v>7.2102702385837381</v>
      </c>
      <c r="S97" s="163">
        <f t="shared" si="15"/>
        <v>-3.5141109137556747</v>
      </c>
      <c r="T97" s="163">
        <f t="shared" si="15"/>
        <v>-1.3405938026708197</v>
      </c>
      <c r="U97" s="163">
        <f t="shared" si="15"/>
        <v>14.110560211311785</v>
      </c>
      <c r="V97" s="163">
        <f t="shared" si="15"/>
        <v>-1.2851801267268259</v>
      </c>
      <c r="W97" s="163">
        <f t="shared" si="15"/>
        <v>2.696020196020199</v>
      </c>
      <c r="X97" s="158"/>
    </row>
    <row r="98" spans="1:34" ht="11.25" x14ac:dyDescent="0.15">
      <c r="A98" s="250" t="s">
        <v>370</v>
      </c>
      <c r="B98" s="163">
        <f t="shared" ref="B98:W98" si="16">(B66/B54-1)*100</f>
        <v>1.9289917240115084</v>
      </c>
      <c r="C98" s="163">
        <f t="shared" si="16"/>
        <v>1.1283300369291593</v>
      </c>
      <c r="D98" s="163">
        <f t="shared" si="16"/>
        <v>0.39879879879880509</v>
      </c>
      <c r="E98" s="163">
        <f t="shared" si="16"/>
        <v>-3.6763964932316706</v>
      </c>
      <c r="F98" s="163">
        <f t="shared" si="16"/>
        <v>0.46775810223855796</v>
      </c>
      <c r="G98" s="163">
        <f t="shared" si="16"/>
        <v>-5.0791213367341603</v>
      </c>
      <c r="H98" s="163">
        <f t="shared" si="16"/>
        <v>3.1242062484124977</v>
      </c>
      <c r="I98" s="163">
        <f t="shared" si="16"/>
        <v>-2.3239020547495604</v>
      </c>
      <c r="J98" s="163">
        <f t="shared" si="16"/>
        <v>-0.66534174371382093</v>
      </c>
      <c r="K98" s="163">
        <f t="shared" si="16"/>
        <v>-3.9826413468345034</v>
      </c>
      <c r="L98" s="163">
        <f t="shared" si="16"/>
        <v>0.72664114561180604</v>
      </c>
      <c r="M98" s="163">
        <f t="shared" si="16"/>
        <v>2.383356260332925</v>
      </c>
      <c r="N98" s="163">
        <f t="shared" si="16"/>
        <v>1.6614513485322613</v>
      </c>
      <c r="O98" s="163">
        <f t="shared" si="16"/>
        <v>0.88722608230893396</v>
      </c>
      <c r="P98" s="163">
        <f t="shared" si="16"/>
        <v>4.8671391786785589</v>
      </c>
      <c r="Q98" s="163">
        <f t="shared" si="16"/>
        <v>-3.8610511222054167</v>
      </c>
      <c r="R98" s="163">
        <f t="shared" si="16"/>
        <v>5.084302259437079</v>
      </c>
      <c r="S98" s="163">
        <f t="shared" si="16"/>
        <v>-4.4211375873842274</v>
      </c>
      <c r="T98" s="163">
        <f t="shared" si="16"/>
        <v>-2.8202242880707939</v>
      </c>
      <c r="U98" s="163">
        <f t="shared" si="16"/>
        <v>13.351317927441331</v>
      </c>
      <c r="V98" s="163">
        <f t="shared" si="16"/>
        <v>-0.52771628541401494</v>
      </c>
      <c r="W98" s="163">
        <f t="shared" si="16"/>
        <v>2.1685094079379352</v>
      </c>
      <c r="X98" s="158"/>
    </row>
    <row r="99" spans="1:34" ht="11.25" x14ac:dyDescent="0.15">
      <c r="A99" s="250" t="s">
        <v>391</v>
      </c>
      <c r="B99" s="163">
        <f t="shared" ref="B99:W99" si="17">(B67/B55-1)*100</f>
        <v>1.5892856689410317</v>
      </c>
      <c r="C99" s="163">
        <f t="shared" si="17"/>
        <v>0.70958360045658697</v>
      </c>
      <c r="D99" s="163">
        <f t="shared" si="17"/>
        <v>-2.6035347485722671</v>
      </c>
      <c r="E99" s="163">
        <f t="shared" si="17"/>
        <v>-2.2598487795801647</v>
      </c>
      <c r="F99" s="163">
        <f t="shared" si="17"/>
        <v>0.56554118371689999</v>
      </c>
      <c r="G99" s="163">
        <f t="shared" si="17"/>
        <v>-5.5440628878775318</v>
      </c>
      <c r="H99" s="163">
        <f t="shared" si="17"/>
        <v>1.7150950150187638</v>
      </c>
      <c r="I99" s="163">
        <f t="shared" si="17"/>
        <v>-2.9458853666346485</v>
      </c>
      <c r="J99" s="163">
        <f t="shared" si="17"/>
        <v>-0.42375924728865755</v>
      </c>
      <c r="K99" s="163">
        <f t="shared" si="17"/>
        <v>-3.3993207477893694</v>
      </c>
      <c r="L99" s="163">
        <f t="shared" si="17"/>
        <v>0.922145572293398</v>
      </c>
      <c r="M99" s="163">
        <f t="shared" si="17"/>
        <v>2.5197802751599996</v>
      </c>
      <c r="N99" s="163">
        <f t="shared" si="17"/>
        <v>1.0702197510354727</v>
      </c>
      <c r="O99" s="163">
        <f t="shared" si="17"/>
        <v>0.38343639064162272</v>
      </c>
      <c r="P99" s="163">
        <f t="shared" si="17"/>
        <v>4.2289435487034677</v>
      </c>
      <c r="Q99" s="163">
        <f t="shared" si="17"/>
        <v>-4.752666473239997</v>
      </c>
      <c r="R99" s="163">
        <f t="shared" si="17"/>
        <v>4.022446689113357</v>
      </c>
      <c r="S99" s="163">
        <f t="shared" si="17"/>
        <v>-3.0114034911918552</v>
      </c>
      <c r="T99" s="163">
        <f t="shared" si="17"/>
        <v>-3.1259899390514323</v>
      </c>
      <c r="U99" s="163">
        <f t="shared" si="17"/>
        <v>12.589704631673504</v>
      </c>
      <c r="V99" s="163">
        <f t="shared" si="17"/>
        <v>1.2128508683923123</v>
      </c>
      <c r="W99" s="163">
        <f t="shared" si="17"/>
        <v>2.2971945118918757</v>
      </c>
      <c r="X99" s="158"/>
    </row>
    <row r="100" spans="1:34" ht="11.25" x14ac:dyDescent="0.15">
      <c r="A100" s="250" t="s">
        <v>392</v>
      </c>
      <c r="B100" s="163">
        <f t="shared" ref="B100:W100" si="18">(B68/B56-1)*100</f>
        <v>1.718548479148474</v>
      </c>
      <c r="C100" s="163">
        <f t="shared" si="18"/>
        <v>0.98408322317085073</v>
      </c>
      <c r="D100" s="163">
        <f t="shared" si="18"/>
        <v>-1.522559449554084</v>
      </c>
      <c r="E100" s="163">
        <f t="shared" si="18"/>
        <v>-2.4136877482431984</v>
      </c>
      <c r="F100" s="163">
        <f t="shared" si="18"/>
        <v>0.70910198880949071</v>
      </c>
      <c r="G100" s="163">
        <f t="shared" si="18"/>
        <v>-4.8704022895053489</v>
      </c>
      <c r="H100" s="163">
        <f t="shared" si="18"/>
        <v>4.6301443842622803</v>
      </c>
      <c r="I100" s="163">
        <f t="shared" si="18"/>
        <v>-1.0043780582024153</v>
      </c>
      <c r="J100" s="163">
        <f t="shared" si="18"/>
        <v>-0.93955886565454394</v>
      </c>
      <c r="K100" s="163">
        <f t="shared" si="18"/>
        <v>-4.1375620485687996</v>
      </c>
      <c r="L100" s="163">
        <f t="shared" si="18"/>
        <v>1.1086706411463254</v>
      </c>
      <c r="M100" s="163">
        <f t="shared" si="18"/>
        <v>2.1953027808844006</v>
      </c>
      <c r="N100" s="163">
        <f t="shared" si="18"/>
        <v>1.7539485092854523</v>
      </c>
      <c r="O100" s="163">
        <f t="shared" si="18"/>
        <v>-0.21688564782800235</v>
      </c>
      <c r="P100" s="163">
        <f t="shared" si="18"/>
        <v>4.5154156367893883</v>
      </c>
      <c r="Q100" s="163">
        <f t="shared" si="18"/>
        <v>-5.6515743211022151</v>
      </c>
      <c r="R100" s="163">
        <f t="shared" si="18"/>
        <v>4.6019348539984017</v>
      </c>
      <c r="S100" s="163">
        <f t="shared" si="18"/>
        <v>-3.7815457413249209</v>
      </c>
      <c r="T100" s="163">
        <f t="shared" si="18"/>
        <v>-4.3184192908582446</v>
      </c>
      <c r="U100" s="163">
        <f t="shared" si="18"/>
        <v>13.414742695031157</v>
      </c>
      <c r="V100" s="163">
        <f t="shared" si="18"/>
        <v>1.2882661531310236</v>
      </c>
      <c r="W100" s="163">
        <f t="shared" si="18"/>
        <v>1.4739590889307985</v>
      </c>
      <c r="X100" s="158"/>
    </row>
    <row r="101" spans="1:34" ht="11.25" x14ac:dyDescent="0.15">
      <c r="A101" s="250" t="s">
        <v>393</v>
      </c>
      <c r="B101" s="163">
        <f t="shared" ref="B101:W101" si="19">(B69/B57-1)*100</f>
        <v>2.2360634470292018</v>
      </c>
      <c r="C101" s="163">
        <f t="shared" si="19"/>
        <v>0.9566969578493012</v>
      </c>
      <c r="D101" s="163">
        <f t="shared" si="19"/>
        <v>-1.850268450689041</v>
      </c>
      <c r="E101" s="163">
        <f t="shared" si="19"/>
        <v>-2.211901896642321</v>
      </c>
      <c r="F101" s="163">
        <f t="shared" si="19"/>
        <v>1.5032172176614234</v>
      </c>
      <c r="G101" s="163">
        <f t="shared" si="19"/>
        <v>-4.2465260748733025</v>
      </c>
      <c r="H101" s="163">
        <f t="shared" si="19"/>
        <v>5.537944588854371</v>
      </c>
      <c r="I101" s="163">
        <f t="shared" si="19"/>
        <v>-1.1019283746556474</v>
      </c>
      <c r="J101" s="163">
        <f t="shared" si="19"/>
        <v>-1.8134641156511089</v>
      </c>
      <c r="K101" s="163">
        <f t="shared" si="19"/>
        <v>-3.7126282909415442</v>
      </c>
      <c r="L101" s="163">
        <f t="shared" si="19"/>
        <v>-0.92946965554947525</v>
      </c>
      <c r="M101" s="163">
        <f t="shared" si="19"/>
        <v>2.2786241558033549</v>
      </c>
      <c r="N101" s="163">
        <f t="shared" si="19"/>
        <v>3.0680847935856237</v>
      </c>
      <c r="O101" s="163">
        <f t="shared" si="19"/>
        <v>-8.206598520734687E-2</v>
      </c>
      <c r="P101" s="163">
        <f t="shared" si="19"/>
        <v>4.6127348778182142</v>
      </c>
      <c r="Q101" s="163">
        <f t="shared" si="19"/>
        <v>-4.4004614327746943</v>
      </c>
      <c r="R101" s="163">
        <f t="shared" si="19"/>
        <v>4.3720705590498454</v>
      </c>
      <c r="S101" s="163">
        <f t="shared" si="19"/>
        <v>-2.9475359088170117</v>
      </c>
      <c r="T101" s="163">
        <f t="shared" si="19"/>
        <v>-4.7399839990153296</v>
      </c>
      <c r="U101" s="163">
        <f t="shared" si="19"/>
        <v>14.812471791927816</v>
      </c>
      <c r="V101" s="163">
        <f t="shared" si="19"/>
        <v>0.81854794818765342</v>
      </c>
      <c r="W101" s="163">
        <f t="shared" si="19"/>
        <v>3.0132543002920675</v>
      </c>
      <c r="X101" s="158"/>
    </row>
    <row r="102" spans="1:34" ht="11.25" x14ac:dyDescent="0.15">
      <c r="A102" s="250" t="s">
        <v>394</v>
      </c>
      <c r="B102" s="163">
        <f t="shared" ref="B102:W102" si="20">(B70/B58-1)*100</f>
        <v>2.1745325426477224</v>
      </c>
      <c r="C102" s="163">
        <f t="shared" si="20"/>
        <v>0.90488265546426749</v>
      </c>
      <c r="D102" s="163">
        <f t="shared" si="20"/>
        <v>-2.8699558468331277</v>
      </c>
      <c r="E102" s="163">
        <f t="shared" si="20"/>
        <v>-2.8670590010562824</v>
      </c>
      <c r="F102" s="163">
        <f t="shared" si="20"/>
        <v>0.71039154138443639</v>
      </c>
      <c r="G102" s="163">
        <f t="shared" si="20"/>
        <v>-4.1191057357996996</v>
      </c>
      <c r="H102" s="163">
        <f t="shared" si="20"/>
        <v>5.9420381761684293</v>
      </c>
      <c r="I102" s="163">
        <f t="shared" si="20"/>
        <v>-1.4686163080263048</v>
      </c>
      <c r="J102" s="163">
        <f t="shared" si="20"/>
        <v>-1.1286456252497024</v>
      </c>
      <c r="K102" s="163">
        <f t="shared" si="20"/>
        <v>-4.7496112887611126</v>
      </c>
      <c r="L102" s="163">
        <f t="shared" si="20"/>
        <v>3.4540599753525969</v>
      </c>
      <c r="M102" s="163">
        <f t="shared" si="20"/>
        <v>1.7933737844319619</v>
      </c>
      <c r="N102" s="163">
        <f t="shared" si="20"/>
        <v>3.101325357531115</v>
      </c>
      <c r="O102" s="163">
        <f t="shared" si="20"/>
        <v>0.46297747818362378</v>
      </c>
      <c r="P102" s="163">
        <f t="shared" si="20"/>
        <v>4.8386681098912421</v>
      </c>
      <c r="Q102" s="163">
        <f t="shared" si="20"/>
        <v>-5.262612838082747</v>
      </c>
      <c r="R102" s="163">
        <f t="shared" si="20"/>
        <v>4.0236347201093592</v>
      </c>
      <c r="S102" s="163">
        <f t="shared" si="20"/>
        <v>-1.4693958664546924</v>
      </c>
      <c r="T102" s="163">
        <f t="shared" si="20"/>
        <v>-4.1813123346540308</v>
      </c>
      <c r="U102" s="163">
        <f t="shared" si="20"/>
        <v>14.389306111435896</v>
      </c>
      <c r="V102" s="163">
        <f t="shared" si="20"/>
        <v>-1.5161207778915053</v>
      </c>
      <c r="W102" s="163">
        <f t="shared" si="20"/>
        <v>2.237859364924133</v>
      </c>
      <c r="X102" s="158"/>
    </row>
    <row r="103" spans="1:34" ht="11.25" x14ac:dyDescent="0.15">
      <c r="A103" s="250" t="s">
        <v>395</v>
      </c>
      <c r="B103" s="163">
        <f t="shared" ref="B103:W103" si="21">(B71/B59-1)*100</f>
        <v>2.1910802286926545</v>
      </c>
      <c r="C103" s="163">
        <f t="shared" si="21"/>
        <v>0.34424883728685352</v>
      </c>
      <c r="D103" s="163">
        <f t="shared" si="21"/>
        <v>-2.4462171027303414</v>
      </c>
      <c r="E103" s="163">
        <f t="shared" si="21"/>
        <v>-1.3653878371586492</v>
      </c>
      <c r="F103" s="163">
        <f t="shared" si="21"/>
        <v>2.283232165729232</v>
      </c>
      <c r="G103" s="163">
        <f t="shared" si="21"/>
        <v>-4.4374647137841787</v>
      </c>
      <c r="H103" s="163">
        <f t="shared" si="21"/>
        <v>7.0526165239086502</v>
      </c>
      <c r="I103" s="163">
        <f t="shared" si="21"/>
        <v>1.6981255306642185</v>
      </c>
      <c r="J103" s="163">
        <f t="shared" si="21"/>
        <v>-1.8199971473398913</v>
      </c>
      <c r="K103" s="163">
        <f t="shared" si="21"/>
        <v>-4.2031783751670826</v>
      </c>
      <c r="L103" s="163">
        <f t="shared" si="21"/>
        <v>0.98140141376708012</v>
      </c>
      <c r="M103" s="163">
        <f t="shared" si="21"/>
        <v>0.4113666445034081</v>
      </c>
      <c r="N103" s="163">
        <f t="shared" si="21"/>
        <v>4.475224919752252</v>
      </c>
      <c r="O103" s="163">
        <f t="shared" si="21"/>
        <v>1.1957628631119155</v>
      </c>
      <c r="P103" s="163">
        <f t="shared" si="21"/>
        <v>4.8872228712273813</v>
      </c>
      <c r="Q103" s="163">
        <f t="shared" si="21"/>
        <v>-5.1201973885699248</v>
      </c>
      <c r="R103" s="163">
        <f t="shared" si="21"/>
        <v>4.0807498197548586</v>
      </c>
      <c r="S103" s="163">
        <f t="shared" si="21"/>
        <v>-0.16690375351589015</v>
      </c>
      <c r="T103" s="163">
        <f t="shared" si="21"/>
        <v>-3.2578668474848693</v>
      </c>
      <c r="U103" s="163">
        <f t="shared" si="21"/>
        <v>13.470644908101438</v>
      </c>
      <c r="V103" s="163">
        <f t="shared" si="21"/>
        <v>-1.5928203568091437</v>
      </c>
      <c r="W103" s="163">
        <f t="shared" si="21"/>
        <v>2.7795039828258261</v>
      </c>
      <c r="X103" s="158"/>
    </row>
    <row r="104" spans="1:34" ht="11.25" x14ac:dyDescent="0.15">
      <c r="A104" s="250" t="s">
        <v>396</v>
      </c>
      <c r="B104" s="163">
        <f t="shared" ref="B104:W104" si="22">(B72/B60-1)*100</f>
        <v>2.2161227375529835</v>
      </c>
      <c r="C104" s="163">
        <f t="shared" si="22"/>
        <v>0.1336024422907256</v>
      </c>
      <c r="D104" s="163">
        <f t="shared" si="22"/>
        <v>-2.1135256360683585</v>
      </c>
      <c r="E104" s="163">
        <f t="shared" si="22"/>
        <v>-0.76487299746162973</v>
      </c>
      <c r="F104" s="163">
        <f t="shared" si="22"/>
        <v>3.3173238020775209</v>
      </c>
      <c r="G104" s="163">
        <f t="shared" si="22"/>
        <v>-3.4906591216503191</v>
      </c>
      <c r="H104" s="163">
        <f t="shared" si="22"/>
        <v>5.7226544045856809</v>
      </c>
      <c r="I104" s="163">
        <f t="shared" si="22"/>
        <v>0.36983225465592184</v>
      </c>
      <c r="J104" s="163">
        <f t="shared" si="22"/>
        <v>-0.90984284532671378</v>
      </c>
      <c r="K104" s="163">
        <f t="shared" si="22"/>
        <v>-3.8105852938518536</v>
      </c>
      <c r="L104" s="163">
        <f t="shared" si="22"/>
        <v>1.2383900928792491</v>
      </c>
      <c r="M104" s="163">
        <f t="shared" si="22"/>
        <v>-1.2192346257712483</v>
      </c>
      <c r="N104" s="163">
        <f t="shared" si="22"/>
        <v>5.1155022718071042</v>
      </c>
      <c r="O104" s="163">
        <f t="shared" si="22"/>
        <v>1.003954974140564</v>
      </c>
      <c r="P104" s="163">
        <f t="shared" si="22"/>
        <v>5.313452719493772</v>
      </c>
      <c r="Q104" s="163">
        <f t="shared" si="22"/>
        <v>-4.643481469118127</v>
      </c>
      <c r="R104" s="163">
        <f t="shared" si="22"/>
        <v>3.4433301585522935</v>
      </c>
      <c r="S104" s="163">
        <f t="shared" si="22"/>
        <v>-0.3950793568027855</v>
      </c>
      <c r="T104" s="163">
        <f t="shared" si="22"/>
        <v>-1.4572413046385901</v>
      </c>
      <c r="U104" s="163">
        <f t="shared" si="22"/>
        <v>12.93436860682502</v>
      </c>
      <c r="V104" s="163">
        <f t="shared" si="22"/>
        <v>-0.55776367509168256</v>
      </c>
      <c r="W104" s="163">
        <f t="shared" si="22"/>
        <v>2.518429240126685</v>
      </c>
      <c r="X104" s="158"/>
    </row>
    <row r="105" spans="1:34" ht="11.25" x14ac:dyDescent="0.15">
      <c r="A105" s="250" t="s">
        <v>1000</v>
      </c>
      <c r="B105" s="163">
        <f>(POWER(B72/B12,1/5)-1)*100</f>
        <v>-0.35246480813154735</v>
      </c>
      <c r="C105" s="163">
        <f t="shared" ref="C105:W105" si="23">(POWER(C72/C12,1/5)-1)*100</f>
        <v>0.51800802134782664</v>
      </c>
      <c r="D105" s="163">
        <f t="shared" si="23"/>
        <v>-1.696822727392544</v>
      </c>
      <c r="E105" s="163">
        <f t="shared" si="23"/>
        <v>-3.7409947234676832</v>
      </c>
      <c r="F105" s="163">
        <f t="shared" si="23"/>
        <v>-4.4940808265532706</v>
      </c>
      <c r="G105" s="163">
        <f t="shared" si="23"/>
        <v>-5.6804852664627088</v>
      </c>
      <c r="H105" s="163">
        <f t="shared" si="23"/>
        <v>0.21920105343720131</v>
      </c>
      <c r="I105" s="163">
        <f t="shared" si="23"/>
        <v>-3.9398033504920771</v>
      </c>
      <c r="J105" s="163">
        <f t="shared" si="23"/>
        <v>8.1657258469247651E-2</v>
      </c>
      <c r="K105" s="163">
        <f t="shared" si="23"/>
        <v>-0.5155422484605543</v>
      </c>
      <c r="L105" s="163">
        <f t="shared" si="23"/>
        <v>0.52571595842729746</v>
      </c>
      <c r="M105" s="163">
        <f t="shared" si="23"/>
        <v>-0.51251607784252862</v>
      </c>
      <c r="N105" s="163">
        <f t="shared" si="23"/>
        <v>1.0645806850379413</v>
      </c>
      <c r="O105" s="163">
        <f t="shared" si="23"/>
        <v>-1.4474265541577713</v>
      </c>
      <c r="P105" s="163">
        <f t="shared" si="23"/>
        <v>1.5794525378468594</v>
      </c>
      <c r="Q105" s="163">
        <f t="shared" si="23"/>
        <v>-1.559141694947308</v>
      </c>
      <c r="R105" s="163">
        <f t="shared" si="23"/>
        <v>1.93188645317528</v>
      </c>
      <c r="S105" s="163">
        <f t="shared" si="23"/>
        <v>-3.4475803503006386</v>
      </c>
      <c r="T105" s="163">
        <f t="shared" si="23"/>
        <v>-3.1529925628232314</v>
      </c>
      <c r="U105" s="163">
        <f t="shared" si="23"/>
        <v>2.9549852191524284</v>
      </c>
      <c r="V105" s="163">
        <f t="shared" si="23"/>
        <v>-3.7312133595987507</v>
      </c>
      <c r="W105" s="163">
        <f t="shared" si="23"/>
        <v>1.8570029309086911</v>
      </c>
      <c r="X105" s="158"/>
    </row>
    <row r="106" spans="1:34" ht="11.25" x14ac:dyDescent="0.15">
      <c r="A106" s="465" t="s">
        <v>998</v>
      </c>
      <c r="B106" s="466">
        <f>B72/B12*100</f>
        <v>98.250055393341214</v>
      </c>
      <c r="C106" s="466">
        <f t="shared" ref="C106:V106" si="24">C72/C12*100</f>
        <v>102.61701269643042</v>
      </c>
      <c r="D106" s="466">
        <f t="shared" si="24"/>
        <v>91.798962903869167</v>
      </c>
      <c r="E106" s="466">
        <f t="shared" si="24"/>
        <v>82.643147137057255</v>
      </c>
      <c r="F106" s="466">
        <f t="shared" si="24"/>
        <v>79.460527446095696</v>
      </c>
      <c r="G106" s="466">
        <f t="shared" si="24"/>
        <v>74.646214495097539</v>
      </c>
      <c r="H106" s="466">
        <f t="shared" si="24"/>
        <v>101.10082072133122</v>
      </c>
      <c r="I106" s="466">
        <f t="shared" si="24"/>
        <v>81.793229643183892</v>
      </c>
      <c r="J106" s="466">
        <f t="shared" si="24"/>
        <v>100.40895362783775</v>
      </c>
      <c r="K106" s="466">
        <f t="shared" si="24"/>
        <v>97.44873046875</v>
      </c>
      <c r="L106" s="466">
        <f t="shared" si="24"/>
        <v>102.65636319729535</v>
      </c>
      <c r="M106" s="466">
        <f t="shared" si="24"/>
        <v>97.463552604425885</v>
      </c>
      <c r="N106" s="466">
        <f t="shared" si="24"/>
        <v>105.43744958796091</v>
      </c>
      <c r="O106" s="466">
        <f t="shared" si="24"/>
        <v>92.969361052906024</v>
      </c>
      <c r="P106" s="466">
        <f t="shared" si="24"/>
        <v>108.15070114972769</v>
      </c>
      <c r="Q106" s="466">
        <f t="shared" si="24"/>
        <v>92.443623109415455</v>
      </c>
      <c r="R106" s="466">
        <f t="shared" si="24"/>
        <v>110.0399308659634</v>
      </c>
      <c r="S106" s="466">
        <f t="shared" si="24"/>
        <v>83.910403481680959</v>
      </c>
      <c r="T106" s="466">
        <f t="shared" si="24"/>
        <v>85.19831939251435</v>
      </c>
      <c r="U106" s="466">
        <f t="shared" si="24"/>
        <v>115.67430609373473</v>
      </c>
      <c r="V106" s="466">
        <f t="shared" si="24"/>
        <v>82.685144609991241</v>
      </c>
      <c r="W106" s="466">
        <f>W72/W12*100</f>
        <v>109.63632412340849</v>
      </c>
      <c r="X106" s="159"/>
    </row>
    <row r="107" spans="1:34" ht="7.5" customHeight="1" x14ac:dyDescent="0.15">
      <c r="A107" s="464"/>
      <c r="B107" s="701" t="s">
        <v>431</v>
      </c>
      <c r="C107" s="701"/>
      <c r="D107" s="701"/>
      <c r="E107" s="701"/>
      <c r="F107" s="701"/>
      <c r="G107" s="701"/>
      <c r="H107" s="701"/>
      <c r="I107" s="701"/>
      <c r="J107" s="701"/>
      <c r="K107" s="701"/>
      <c r="L107" s="701"/>
      <c r="M107" s="701"/>
      <c r="N107" s="701"/>
      <c r="O107" s="701"/>
      <c r="P107" s="701"/>
      <c r="Q107" s="701"/>
      <c r="R107" s="701"/>
      <c r="S107" s="701"/>
      <c r="T107" s="701"/>
      <c r="U107" s="701"/>
      <c r="V107" s="701"/>
      <c r="W107" s="701"/>
      <c r="X107" s="158"/>
    </row>
    <row r="108" spans="1:34" ht="11.25" x14ac:dyDescent="0.15">
      <c r="A108" s="171" t="s">
        <v>207</v>
      </c>
      <c r="B108" s="164">
        <v>100</v>
      </c>
      <c r="C108" s="165">
        <v>19.09828644522522</v>
      </c>
      <c r="D108" s="165">
        <v>5.5099037830591984</v>
      </c>
      <c r="E108" s="165">
        <v>3.7133515940423321</v>
      </c>
      <c r="F108" s="165">
        <v>1.0444001024848748</v>
      </c>
      <c r="G108" s="165">
        <v>4.9448952117711924</v>
      </c>
      <c r="H108" s="165">
        <v>3.3120376919435008</v>
      </c>
      <c r="I108" s="165">
        <v>0.93124504427487165</v>
      </c>
      <c r="J108" s="165">
        <v>3.6958448261430994</v>
      </c>
      <c r="K108" s="165">
        <v>1.4289100631329832</v>
      </c>
      <c r="L108" s="165">
        <v>1.785243072527217</v>
      </c>
      <c r="M108" s="165">
        <v>9.7741435261058491</v>
      </c>
      <c r="N108" s="165">
        <v>6.2632698425477074</v>
      </c>
      <c r="O108" s="165">
        <v>5.3590516698836952</v>
      </c>
      <c r="P108" s="165">
        <v>3.815133642449184</v>
      </c>
      <c r="Q108" s="165">
        <v>4.697628088522908</v>
      </c>
      <c r="R108" s="165">
        <v>3.1337114539626314</v>
      </c>
      <c r="S108" s="165">
        <v>1.0707880409607253</v>
      </c>
      <c r="T108" s="165">
        <v>3.946817761574434</v>
      </c>
      <c r="U108" s="165">
        <v>12.670235747158824</v>
      </c>
      <c r="V108" s="165">
        <v>2.007080657002164</v>
      </c>
      <c r="W108" s="165">
        <v>1.7980217352273866</v>
      </c>
      <c r="X108" s="158"/>
    </row>
    <row r="109" spans="1:34" ht="11.25" x14ac:dyDescent="0.15">
      <c r="A109" s="171" t="s">
        <v>219</v>
      </c>
      <c r="B109" s="164">
        <v>100</v>
      </c>
      <c r="C109" s="165">
        <v>19.351343924734167</v>
      </c>
      <c r="D109" s="165">
        <v>5.3731779748609689</v>
      </c>
      <c r="E109" s="165">
        <v>3.5781271270615167</v>
      </c>
      <c r="F109" s="165">
        <v>1.033846433091153</v>
      </c>
      <c r="G109" s="165">
        <v>4.8265074091067222</v>
      </c>
      <c r="H109" s="165">
        <v>3.3331526644045235</v>
      </c>
      <c r="I109" s="165">
        <v>0.89620191895612011</v>
      </c>
      <c r="J109" s="165">
        <v>3.6908141194028348</v>
      </c>
      <c r="K109" s="165">
        <v>1.4112344141536879</v>
      </c>
      <c r="L109" s="165">
        <v>1.7405980729768022</v>
      </c>
      <c r="M109" s="165">
        <v>9.6200532427131602</v>
      </c>
      <c r="N109" s="165">
        <v>6.2107045079838858</v>
      </c>
      <c r="O109" s="165">
        <v>5.3614555025033148</v>
      </c>
      <c r="P109" s="165">
        <v>3.7696571996147967</v>
      </c>
      <c r="Q109" s="165">
        <v>4.6702708017162715</v>
      </c>
      <c r="R109" s="165">
        <v>3.1766009367894039</v>
      </c>
      <c r="S109" s="165">
        <v>1.0824379717349764</v>
      </c>
      <c r="T109" s="165">
        <v>4.0049259593520121</v>
      </c>
      <c r="U109" s="165">
        <v>13.117887736529241</v>
      </c>
      <c r="V109" s="165">
        <v>1.9822952852972464</v>
      </c>
      <c r="W109" s="165">
        <v>1.7687067970171981</v>
      </c>
      <c r="X109" s="158"/>
      <c r="AA109" s="31"/>
      <c r="AB109" s="31"/>
      <c r="AC109" s="31"/>
      <c r="AD109" s="31"/>
      <c r="AE109" s="31"/>
      <c r="AF109" s="31"/>
      <c r="AG109" s="31"/>
      <c r="AH109" s="31"/>
    </row>
    <row r="110" spans="1:34" ht="11.25" x14ac:dyDescent="0.15">
      <c r="A110" s="250" t="s">
        <v>231</v>
      </c>
      <c r="B110" s="166">
        <f>SUM(C110:W110)</f>
        <v>100</v>
      </c>
      <c r="C110" s="163">
        <f t="shared" ref="C110:W110" si="25">C16/$B16*100</f>
        <v>19.2261874247828</v>
      </c>
      <c r="D110" s="163">
        <f t="shared" si="25"/>
        <v>4.1103987091324967</v>
      </c>
      <c r="E110" s="163">
        <f t="shared" si="25"/>
        <v>2.1033353106455066</v>
      </c>
      <c r="F110" s="163">
        <f t="shared" si="25"/>
        <v>0.69089972586153447</v>
      </c>
      <c r="G110" s="163">
        <f t="shared" si="25"/>
        <v>5.8470768735032843</v>
      </c>
      <c r="H110" s="163">
        <f t="shared" si="25"/>
        <v>1.9739251111322675</v>
      </c>
      <c r="I110" s="163">
        <f t="shared" si="25"/>
        <v>0.56472401848420717</v>
      </c>
      <c r="J110" s="163">
        <f t="shared" si="25"/>
        <v>2.0904278561786125</v>
      </c>
      <c r="K110" s="163">
        <f t="shared" si="25"/>
        <v>0.9979628802359104</v>
      </c>
      <c r="L110" s="163">
        <f t="shared" si="25"/>
        <v>0.83730626612668957</v>
      </c>
      <c r="M110" s="163">
        <f t="shared" si="25"/>
        <v>4.9820638256840644</v>
      </c>
      <c r="N110" s="163">
        <f t="shared" si="25"/>
        <v>5.3219601266456245</v>
      </c>
      <c r="O110" s="163">
        <f t="shared" si="25"/>
        <v>3.1590308240997742</v>
      </c>
      <c r="P110" s="163">
        <f t="shared" si="25"/>
        <v>2.2991136270984533</v>
      </c>
      <c r="Q110" s="163">
        <f t="shared" si="25"/>
        <v>7.3696072472152858</v>
      </c>
      <c r="R110" s="163">
        <f t="shared" si="25"/>
        <v>2.5342551025639146</v>
      </c>
      <c r="S110" s="163">
        <f t="shared" si="25"/>
        <v>8.8765144136292946</v>
      </c>
      <c r="T110" s="163">
        <f t="shared" si="25"/>
        <v>5.3944005448593551</v>
      </c>
      <c r="U110" s="163">
        <f t="shared" si="25"/>
        <v>15.995051837313589</v>
      </c>
      <c r="V110" s="163">
        <f t="shared" si="25"/>
        <v>1.6595690924137125</v>
      </c>
      <c r="W110" s="163">
        <f t="shared" si="25"/>
        <v>3.9661891823936215</v>
      </c>
      <c r="X110" s="157"/>
      <c r="Y110" s="31"/>
      <c r="Z110" s="31"/>
      <c r="AA110" s="31"/>
      <c r="AB110" s="31"/>
      <c r="AC110" s="31"/>
      <c r="AD110" s="31"/>
      <c r="AE110" s="31"/>
      <c r="AF110" s="31"/>
      <c r="AG110" s="31"/>
      <c r="AH110" s="31"/>
    </row>
    <row r="111" spans="1:34" ht="11.25" x14ac:dyDescent="0.15">
      <c r="A111" s="250" t="s">
        <v>242</v>
      </c>
      <c r="B111" s="166">
        <f t="shared" ref="B111:B132" si="26">SUM(C111:W111)</f>
        <v>99.999999999999972</v>
      </c>
      <c r="C111" s="163">
        <f t="shared" ref="C111:W111" si="27">C28/$B28*100</f>
        <v>20.653706443974254</v>
      </c>
      <c r="D111" s="163">
        <f t="shared" si="27"/>
        <v>4.3471501150374916</v>
      </c>
      <c r="E111" s="163">
        <f t="shared" si="27"/>
        <v>2.0168247583695513</v>
      </c>
      <c r="F111" s="163">
        <f t="shared" si="27"/>
        <v>0.65305351974643266</v>
      </c>
      <c r="G111" s="163">
        <f t="shared" si="27"/>
        <v>5.6908811050839523</v>
      </c>
      <c r="H111" s="163">
        <f t="shared" si="27"/>
        <v>1.9225709440961105</v>
      </c>
      <c r="I111" s="163">
        <f t="shared" si="27"/>
        <v>0.53746653763332419</v>
      </c>
      <c r="J111" s="163">
        <f t="shared" si="27"/>
        <v>2.1927587470836589</v>
      </c>
      <c r="K111" s="163">
        <f t="shared" si="27"/>
        <v>1.0371151868236013</v>
      </c>
      <c r="L111" s="163">
        <f t="shared" si="27"/>
        <v>0.9006475586128786</v>
      </c>
      <c r="M111" s="163">
        <f t="shared" si="27"/>
        <v>5.2020283317398102</v>
      </c>
      <c r="N111" s="163">
        <f t="shared" si="27"/>
        <v>5.2028687292607669</v>
      </c>
      <c r="O111" s="163">
        <f t="shared" si="27"/>
        <v>3.1203313493487244</v>
      </c>
      <c r="P111" s="163">
        <f t="shared" si="27"/>
        <v>2.380070425312256</v>
      </c>
      <c r="Q111" s="163">
        <f t="shared" si="27"/>
        <v>7.7124896647266423</v>
      </c>
      <c r="R111" s="163">
        <f t="shared" si="27"/>
        <v>2.6133453833408646</v>
      </c>
      <c r="S111" s="163">
        <f t="shared" si="27"/>
        <v>8.1576094439994655</v>
      </c>
      <c r="T111" s="163">
        <f t="shared" si="27"/>
        <v>5.2734944440026972</v>
      </c>
      <c r="U111" s="163">
        <f t="shared" si="27"/>
        <v>14.550416416971634</v>
      </c>
      <c r="V111" s="163">
        <f t="shared" si="27"/>
        <v>1.6315024950109478</v>
      </c>
      <c r="W111" s="163">
        <f t="shared" si="27"/>
        <v>4.203668399824938</v>
      </c>
      <c r="X111" s="157"/>
      <c r="Y111" s="31"/>
      <c r="Z111" s="31"/>
      <c r="AA111" s="31"/>
      <c r="AB111" s="31"/>
      <c r="AC111" s="31"/>
      <c r="AD111" s="31"/>
      <c r="AE111" s="31"/>
      <c r="AF111" s="31"/>
      <c r="AG111" s="31"/>
      <c r="AH111" s="31"/>
    </row>
    <row r="112" spans="1:34" ht="11.25" x14ac:dyDescent="0.15">
      <c r="A112" s="250" t="s">
        <v>141</v>
      </c>
      <c r="B112" s="166">
        <f t="shared" si="26"/>
        <v>100</v>
      </c>
      <c r="C112" s="163">
        <f t="shared" ref="C112:W112" si="28">C40/$B40*100</f>
        <v>21.247500050166217</v>
      </c>
      <c r="D112" s="163">
        <f t="shared" si="28"/>
        <v>4.6216798325117221</v>
      </c>
      <c r="E112" s="163">
        <f t="shared" si="28"/>
        <v>2.0375845300763196</v>
      </c>
      <c r="F112" s="163">
        <f t="shared" si="28"/>
        <v>0.65570590556711239</v>
      </c>
      <c r="G112" s="163">
        <f t="shared" si="28"/>
        <v>5.5888176157000196</v>
      </c>
      <c r="H112" s="163">
        <f t="shared" si="28"/>
        <v>2.0642729577332894</v>
      </c>
      <c r="I112" s="163">
        <f t="shared" si="28"/>
        <v>0.53460465676274049</v>
      </c>
      <c r="J112" s="163">
        <f t="shared" si="28"/>
        <v>2.2694527869005974</v>
      </c>
      <c r="K112" s="163">
        <f t="shared" si="28"/>
        <v>1.0442265372601218</v>
      </c>
      <c r="L112" s="163">
        <f t="shared" si="28"/>
        <v>0.90476445288723306</v>
      </c>
      <c r="M112" s="163">
        <f t="shared" si="28"/>
        <v>5.2460820184210357</v>
      </c>
      <c r="N112" s="163">
        <f t="shared" si="28"/>
        <v>5.3839053396921797</v>
      </c>
      <c r="O112" s="163">
        <f t="shared" si="28"/>
        <v>2.9924148679290714</v>
      </c>
      <c r="P112" s="163">
        <f t="shared" si="28"/>
        <v>2.3813568958482438</v>
      </c>
      <c r="Q112" s="163">
        <f t="shared" si="28"/>
        <v>7.3790826939927623</v>
      </c>
      <c r="R112" s="163">
        <f t="shared" si="28"/>
        <v>2.3780793696447566</v>
      </c>
      <c r="S112" s="163">
        <f t="shared" si="28"/>
        <v>8.0386012320822999</v>
      </c>
      <c r="T112" s="163">
        <f t="shared" si="28"/>
        <v>5.0821722641017235</v>
      </c>
      <c r="U112" s="163">
        <f t="shared" si="28"/>
        <v>14.40439322287847</v>
      </c>
      <c r="V112" s="163">
        <f t="shared" si="28"/>
        <v>1.5769248777616502</v>
      </c>
      <c r="W112" s="163">
        <f t="shared" si="28"/>
        <v>4.1683778920824333</v>
      </c>
      <c r="X112" s="157"/>
      <c r="Y112" s="31"/>
      <c r="Z112" s="31"/>
      <c r="AA112" s="31"/>
      <c r="AB112" s="31"/>
      <c r="AC112" s="31"/>
      <c r="AD112" s="31"/>
      <c r="AE112" s="31"/>
      <c r="AF112" s="31"/>
      <c r="AG112" s="31"/>
      <c r="AH112" s="31"/>
    </row>
    <row r="113" spans="1:34" ht="11.25" x14ac:dyDescent="0.15">
      <c r="A113" s="250" t="s">
        <v>382</v>
      </c>
      <c r="B113" s="166">
        <f t="shared" si="26"/>
        <v>100.00000000000001</v>
      </c>
      <c r="C113" s="163">
        <f t="shared" ref="C113:W113" si="29">C52/$B52*100</f>
        <v>20.381332718480834</v>
      </c>
      <c r="D113" s="163">
        <f t="shared" si="29"/>
        <v>4.1758161299873535</v>
      </c>
      <c r="E113" s="163">
        <f t="shared" si="29"/>
        <v>1.8981537084147662</v>
      </c>
      <c r="F113" s="163">
        <f t="shared" si="29"/>
        <v>0.59225581289302009</v>
      </c>
      <c r="G113" s="163">
        <f t="shared" si="29"/>
        <v>5.0337729999685301</v>
      </c>
      <c r="H113" s="163">
        <f t="shared" si="29"/>
        <v>2.0102593876865513</v>
      </c>
      <c r="I113" s="163">
        <f t="shared" si="29"/>
        <v>0.49938568271427403</v>
      </c>
      <c r="J113" s="163">
        <f t="shared" si="29"/>
        <v>2.2276307262688237</v>
      </c>
      <c r="K113" s="163">
        <f t="shared" si="29"/>
        <v>1.0348018931120035</v>
      </c>
      <c r="L113" s="163">
        <f t="shared" si="29"/>
        <v>0.90914462499670845</v>
      </c>
      <c r="M113" s="163">
        <f t="shared" si="29"/>
        <v>5.0612294181230348</v>
      </c>
      <c r="N113" s="163">
        <f t="shared" si="29"/>
        <v>5.5779881092836092</v>
      </c>
      <c r="O113" s="163">
        <f t="shared" si="29"/>
        <v>3.0423316953679898</v>
      </c>
      <c r="P113" s="163">
        <f t="shared" si="29"/>
        <v>2.3956126249427592</v>
      </c>
      <c r="Q113" s="163">
        <f t="shared" si="29"/>
        <v>7.4929367962887916</v>
      </c>
      <c r="R113" s="163">
        <f t="shared" si="29"/>
        <v>2.6963166010816866</v>
      </c>
      <c r="S113" s="163">
        <f t="shared" si="29"/>
        <v>8.2412927830403468</v>
      </c>
      <c r="T113" s="163">
        <f t="shared" si="29"/>
        <v>5.0899061215288501</v>
      </c>
      <c r="U113" s="163">
        <f t="shared" si="29"/>
        <v>15.794826375887677</v>
      </c>
      <c r="V113" s="163">
        <f t="shared" si="29"/>
        <v>1.5254529024484702</v>
      </c>
      <c r="W113" s="163">
        <f t="shared" si="29"/>
        <v>4.31955288748392</v>
      </c>
      <c r="X113" s="157"/>
      <c r="Y113" s="31"/>
      <c r="Z113" s="31"/>
      <c r="AA113" s="31"/>
      <c r="AB113" s="31"/>
      <c r="AC113" s="31"/>
      <c r="AD113" s="31"/>
      <c r="AE113" s="31"/>
      <c r="AF113" s="31"/>
      <c r="AG113" s="31"/>
      <c r="AH113" s="31"/>
    </row>
    <row r="114" spans="1:34" ht="11.25" x14ac:dyDescent="0.15">
      <c r="A114" s="250" t="s">
        <v>365</v>
      </c>
      <c r="B114" s="166">
        <f t="shared" si="26"/>
        <v>99.999999999999986</v>
      </c>
      <c r="C114" s="163">
        <f t="shared" ref="C114:W114" si="30">C53/$B53*100</f>
        <v>20.584980405342023</v>
      </c>
      <c r="D114" s="163">
        <f t="shared" si="30"/>
        <v>4.0794024475512076</v>
      </c>
      <c r="E114" s="163">
        <f t="shared" si="30"/>
        <v>1.9189773706441495</v>
      </c>
      <c r="F114" s="163">
        <f t="shared" si="30"/>
        <v>0.58018368722561109</v>
      </c>
      <c r="G114" s="163">
        <f t="shared" si="30"/>
        <v>4.918022217702017</v>
      </c>
      <c r="H114" s="163">
        <f t="shared" si="30"/>
        <v>2.0346401703866484</v>
      </c>
      <c r="I114" s="163">
        <f t="shared" si="30"/>
        <v>0.48824658999439413</v>
      </c>
      <c r="J114" s="163">
        <f t="shared" si="30"/>
        <v>2.2475912448289415</v>
      </c>
      <c r="K114" s="163">
        <f t="shared" si="30"/>
        <v>1.0417388618948131</v>
      </c>
      <c r="L114" s="163">
        <f t="shared" si="30"/>
        <v>0.9033174399064382</v>
      </c>
      <c r="M114" s="163">
        <f t="shared" si="30"/>
        <v>5.1082146698984339</v>
      </c>
      <c r="N114" s="163">
        <f t="shared" si="30"/>
        <v>5.5969125640166837</v>
      </c>
      <c r="O114" s="163">
        <f t="shared" si="30"/>
        <v>3.0012368956594537</v>
      </c>
      <c r="P114" s="163">
        <f t="shared" si="30"/>
        <v>2.427822770291681</v>
      </c>
      <c r="Q114" s="163">
        <f t="shared" si="30"/>
        <v>7.2154180961993424</v>
      </c>
      <c r="R114" s="163">
        <f t="shared" si="30"/>
        <v>2.7495703745920936</v>
      </c>
      <c r="S114" s="163">
        <f t="shared" si="30"/>
        <v>8.166992841349515</v>
      </c>
      <c r="T114" s="163">
        <f t="shared" si="30"/>
        <v>4.9727267247151223</v>
      </c>
      <c r="U114" s="163">
        <f t="shared" si="30"/>
        <v>16.182702093180762</v>
      </c>
      <c r="V114" s="163">
        <f t="shared" si="30"/>
        <v>1.4397568631268736</v>
      </c>
      <c r="W114" s="163">
        <f t="shared" si="30"/>
        <v>4.3415456714937939</v>
      </c>
      <c r="X114" s="157"/>
      <c r="Y114" s="31"/>
      <c r="Z114" s="31"/>
      <c r="AA114" s="31"/>
      <c r="AB114" s="31"/>
      <c r="AC114" s="31"/>
      <c r="AD114" s="31"/>
      <c r="AE114" s="31"/>
      <c r="AF114" s="31"/>
      <c r="AG114" s="31"/>
      <c r="AH114" s="31"/>
    </row>
    <row r="115" spans="1:34" ht="11.25" x14ac:dyDescent="0.15">
      <c r="A115" s="250" t="s">
        <v>366</v>
      </c>
      <c r="B115" s="166">
        <f t="shared" si="26"/>
        <v>100</v>
      </c>
      <c r="C115" s="163">
        <f t="shared" ref="C115:W115" si="31">C54/$B54*100</f>
        <v>20.366026468037816</v>
      </c>
      <c r="D115" s="163">
        <f t="shared" si="31"/>
        <v>4.0016419950817053</v>
      </c>
      <c r="E115" s="163">
        <f t="shared" si="31"/>
        <v>1.9080341755447841</v>
      </c>
      <c r="F115" s="163">
        <f t="shared" si="31"/>
        <v>0.57546736294436251</v>
      </c>
      <c r="G115" s="163">
        <f t="shared" si="31"/>
        <v>4.9249597993202574</v>
      </c>
      <c r="H115" s="163">
        <f t="shared" si="31"/>
        <v>2.0185900504839784</v>
      </c>
      <c r="I115" s="163">
        <f t="shared" si="31"/>
        <v>0.48814424433296988</v>
      </c>
      <c r="J115" s="163">
        <f t="shared" si="31"/>
        <v>2.2251532881239919</v>
      </c>
      <c r="K115" s="163">
        <f t="shared" si="31"/>
        <v>1.0411799804780757</v>
      </c>
      <c r="L115" s="163">
        <f t="shared" si="31"/>
        <v>0.90405865037233302</v>
      </c>
      <c r="M115" s="163">
        <f t="shared" si="31"/>
        <v>5.0783280362648906</v>
      </c>
      <c r="N115" s="163">
        <f t="shared" si="31"/>
        <v>5.5914354767073187</v>
      </c>
      <c r="O115" s="163">
        <f t="shared" si="31"/>
        <v>2.9978266958149637</v>
      </c>
      <c r="P115" s="163">
        <f t="shared" si="31"/>
        <v>2.4143480375851523</v>
      </c>
      <c r="Q115" s="163">
        <f t="shared" si="31"/>
        <v>7.3302070054611397</v>
      </c>
      <c r="R115" s="163">
        <f t="shared" si="31"/>
        <v>2.8167073320015357</v>
      </c>
      <c r="S115" s="163">
        <f t="shared" si="31"/>
        <v>8.0998361209436407</v>
      </c>
      <c r="T115" s="163">
        <f t="shared" si="31"/>
        <v>5.0120586016636572</v>
      </c>
      <c r="U115" s="163">
        <f t="shared" si="31"/>
        <v>16.428314609333992</v>
      </c>
      <c r="V115" s="163">
        <f t="shared" si="31"/>
        <v>1.4330925458422339</v>
      </c>
      <c r="W115" s="163">
        <f t="shared" si="31"/>
        <v>4.3445895236612007</v>
      </c>
      <c r="X115" s="157"/>
      <c r="Y115" s="31"/>
      <c r="Z115" s="31"/>
      <c r="AA115" s="31"/>
      <c r="AB115" s="31"/>
      <c r="AC115" s="31"/>
      <c r="AD115" s="31"/>
      <c r="AE115" s="31"/>
      <c r="AF115" s="31"/>
      <c r="AG115" s="31"/>
      <c r="AH115" s="31"/>
    </row>
    <row r="116" spans="1:34" ht="11.25" x14ac:dyDescent="0.15">
      <c r="A116" s="250" t="s">
        <v>367</v>
      </c>
      <c r="B116" s="166">
        <f t="shared" si="26"/>
        <v>100</v>
      </c>
      <c r="C116" s="163">
        <f t="shared" ref="C116:W116" si="32">C55/$B55*100</f>
        <v>20.299497979985219</v>
      </c>
      <c r="D116" s="163">
        <f t="shared" si="32"/>
        <v>4.1073528030085651</v>
      </c>
      <c r="E116" s="163">
        <f t="shared" si="32"/>
        <v>1.8765124717820061</v>
      </c>
      <c r="F116" s="163">
        <f t="shared" si="32"/>
        <v>0.56686744081521756</v>
      </c>
      <c r="G116" s="163">
        <f t="shared" si="32"/>
        <v>4.9099944389285159</v>
      </c>
      <c r="H116" s="163">
        <f t="shared" si="32"/>
        <v>2.0394721806764191</v>
      </c>
      <c r="I116" s="163">
        <f t="shared" si="32"/>
        <v>0.4956400183845468</v>
      </c>
      <c r="J116" s="163">
        <f t="shared" si="32"/>
        <v>2.2096689004060344</v>
      </c>
      <c r="K116" s="163">
        <f t="shared" si="32"/>
        <v>1.0374001102057089</v>
      </c>
      <c r="L116" s="163">
        <f t="shared" si="32"/>
        <v>0.90183312214804634</v>
      </c>
      <c r="M116" s="163">
        <f t="shared" si="32"/>
        <v>5.0387370527336852</v>
      </c>
      <c r="N116" s="163">
        <f t="shared" si="32"/>
        <v>5.6173487655183099</v>
      </c>
      <c r="O116" s="163">
        <f t="shared" si="32"/>
        <v>3.0132310333181822</v>
      </c>
      <c r="P116" s="163">
        <f t="shared" si="32"/>
        <v>2.4273505684227632</v>
      </c>
      <c r="Q116" s="163">
        <f t="shared" si="32"/>
        <v>7.3297905837601469</v>
      </c>
      <c r="R116" s="163">
        <f t="shared" si="32"/>
        <v>2.8281476553354548</v>
      </c>
      <c r="S116" s="163">
        <f t="shared" si="32"/>
        <v>7.9189721413172371</v>
      </c>
      <c r="T116" s="163">
        <f t="shared" si="32"/>
        <v>5.0099794570464358</v>
      </c>
      <c r="U116" s="163">
        <f t="shared" si="32"/>
        <v>16.608463747654319</v>
      </c>
      <c r="V116" s="163">
        <f t="shared" si="32"/>
        <v>1.4236914341724034</v>
      </c>
      <c r="W116" s="163">
        <f t="shared" si="32"/>
        <v>4.3400480943807791</v>
      </c>
      <c r="X116" s="157"/>
      <c r="Y116" s="31"/>
      <c r="Z116" s="31"/>
      <c r="AA116" s="31"/>
      <c r="AB116" s="31"/>
      <c r="AC116" s="31"/>
      <c r="AD116" s="31"/>
      <c r="AE116" s="31"/>
      <c r="AF116" s="31"/>
      <c r="AG116" s="31"/>
      <c r="AH116" s="31"/>
    </row>
    <row r="117" spans="1:34" ht="11.25" x14ac:dyDescent="0.15">
      <c r="A117" s="250" t="s">
        <v>368</v>
      </c>
      <c r="B117" s="166">
        <f t="shared" si="26"/>
        <v>100</v>
      </c>
      <c r="C117" s="163">
        <f t="shared" ref="C117:W117" si="33">C56/$B56*100</f>
        <v>20.139255799452929</v>
      </c>
      <c r="D117" s="163">
        <f t="shared" si="33"/>
        <v>4.0806989286580411</v>
      </c>
      <c r="E117" s="163">
        <f t="shared" si="33"/>
        <v>1.8627937352912998</v>
      </c>
      <c r="F117" s="163">
        <f t="shared" si="33"/>
        <v>0.57075210842487778</v>
      </c>
      <c r="G117" s="163">
        <f t="shared" si="33"/>
        <v>4.8612421976501494</v>
      </c>
      <c r="H117" s="163">
        <f t="shared" si="33"/>
        <v>1.9906288011802689</v>
      </c>
      <c r="I117" s="163">
        <f t="shared" si="33"/>
        <v>0.49110419079581197</v>
      </c>
      <c r="J117" s="163">
        <f t="shared" si="33"/>
        <v>2.2076290626682717</v>
      </c>
      <c r="K117" s="163">
        <f t="shared" si="33"/>
        <v>1.0637534310419461</v>
      </c>
      <c r="L117" s="163">
        <f t="shared" si="33"/>
        <v>0.90692386715144713</v>
      </c>
      <c r="M117" s="163">
        <f t="shared" si="33"/>
        <v>5.0323951067911317</v>
      </c>
      <c r="N117" s="163">
        <f t="shared" si="33"/>
        <v>5.5794330674503092</v>
      </c>
      <c r="O117" s="163">
        <f t="shared" si="33"/>
        <v>3.0177675880719734</v>
      </c>
      <c r="P117" s="163">
        <f t="shared" si="33"/>
        <v>2.4305420516658556</v>
      </c>
      <c r="Q117" s="163">
        <f t="shared" si="33"/>
        <v>7.3598280439717207</v>
      </c>
      <c r="R117" s="163">
        <f t="shared" si="33"/>
        <v>2.8499978973455646</v>
      </c>
      <c r="S117" s="163">
        <f t="shared" si="33"/>
        <v>8.0185438311755028</v>
      </c>
      <c r="T117" s="163">
        <f t="shared" si="33"/>
        <v>5.0535481265981366</v>
      </c>
      <c r="U117" s="163">
        <f t="shared" si="33"/>
        <v>16.695740211827413</v>
      </c>
      <c r="V117" s="163">
        <f t="shared" si="33"/>
        <v>1.428445404814731</v>
      </c>
      <c r="W117" s="163">
        <f t="shared" si="33"/>
        <v>4.3589765479726141</v>
      </c>
      <c r="X117" s="157"/>
      <c r="Y117" s="31"/>
      <c r="Z117" s="31"/>
      <c r="AA117" s="31"/>
      <c r="AB117" s="31"/>
      <c r="AC117" s="31"/>
      <c r="AD117" s="31"/>
      <c r="AE117" s="31"/>
      <c r="AF117" s="31"/>
      <c r="AG117" s="31"/>
      <c r="AH117" s="31"/>
    </row>
    <row r="118" spans="1:34" ht="11.25" x14ac:dyDescent="0.15">
      <c r="A118" s="250" t="s">
        <v>383</v>
      </c>
      <c r="B118" s="166">
        <f t="shared" si="26"/>
        <v>100.00000000000003</v>
      </c>
      <c r="C118" s="163">
        <f t="shared" ref="C118:W118" si="34">C57/$B57*100</f>
        <v>19.950974989475917</v>
      </c>
      <c r="D118" s="163">
        <f t="shared" si="34"/>
        <v>4.0997022940130048</v>
      </c>
      <c r="E118" s="163">
        <f t="shared" si="34"/>
        <v>1.8631967250130821</v>
      </c>
      <c r="F118" s="163">
        <f t="shared" si="34"/>
        <v>0.56932677771717899</v>
      </c>
      <c r="G118" s="163">
        <f t="shared" si="34"/>
        <v>4.8293930265364766</v>
      </c>
      <c r="H118" s="163">
        <f t="shared" si="34"/>
        <v>1.9924542411655346</v>
      </c>
      <c r="I118" s="163">
        <f t="shared" si="34"/>
        <v>0.49293441720587122</v>
      </c>
      <c r="J118" s="163">
        <f t="shared" si="34"/>
        <v>2.2150942335610364</v>
      </c>
      <c r="K118" s="163">
        <f t="shared" si="34"/>
        <v>1.0615664318262132</v>
      </c>
      <c r="L118" s="163">
        <f t="shared" si="34"/>
        <v>0.92416123935630834</v>
      </c>
      <c r="M118" s="163">
        <f t="shared" si="34"/>
        <v>5.026768906319723</v>
      </c>
      <c r="N118" s="163">
        <f t="shared" si="34"/>
        <v>5.5850426347690396</v>
      </c>
      <c r="O118" s="163">
        <f t="shared" si="34"/>
        <v>3.0400306706327114</v>
      </c>
      <c r="P118" s="163">
        <f t="shared" si="34"/>
        <v>2.4386500500387331</v>
      </c>
      <c r="Q118" s="163">
        <f t="shared" si="34"/>
        <v>7.3093183205554819</v>
      </c>
      <c r="R118" s="163">
        <f t="shared" si="34"/>
        <v>2.8769824038613669</v>
      </c>
      <c r="S118" s="163">
        <f t="shared" si="34"/>
        <v>8.0184188012999655</v>
      </c>
      <c r="T118" s="163">
        <f t="shared" si="34"/>
        <v>5.1314570729567572</v>
      </c>
      <c r="U118" s="163">
        <f t="shared" si="34"/>
        <v>16.723168801852616</v>
      </c>
      <c r="V118" s="163">
        <f t="shared" si="34"/>
        <v>1.4506337660549489</v>
      </c>
      <c r="W118" s="163">
        <f t="shared" si="34"/>
        <v>4.4007241957880305</v>
      </c>
      <c r="X118" s="157"/>
      <c r="Y118" s="31"/>
      <c r="Z118" s="31"/>
      <c r="AA118" s="31"/>
      <c r="AB118" s="31"/>
      <c r="AC118" s="31"/>
      <c r="AD118" s="31"/>
      <c r="AE118" s="31"/>
      <c r="AF118" s="31"/>
      <c r="AG118" s="31"/>
      <c r="AH118" s="31"/>
    </row>
    <row r="119" spans="1:34" ht="11.25" x14ac:dyDescent="0.15">
      <c r="A119" s="250" t="s">
        <v>384</v>
      </c>
      <c r="B119" s="166">
        <f t="shared" si="26"/>
        <v>100.00000000000001</v>
      </c>
      <c r="C119" s="163">
        <f t="shared" ref="C119:W119" si="35">C58/$B58*100</f>
        <v>19.877860256447438</v>
      </c>
      <c r="D119" s="163">
        <f t="shared" si="35"/>
        <v>4.0980774638208377</v>
      </c>
      <c r="E119" s="163">
        <f t="shared" si="35"/>
        <v>1.8801374915360243</v>
      </c>
      <c r="F119" s="163">
        <f t="shared" si="35"/>
        <v>0.57242956774143927</v>
      </c>
      <c r="G119" s="163">
        <f t="shared" si="35"/>
        <v>4.8687878829909703</v>
      </c>
      <c r="H119" s="163">
        <f t="shared" si="35"/>
        <v>1.9883565953444033</v>
      </c>
      <c r="I119" s="163">
        <f t="shared" si="35"/>
        <v>0.49368464455083871</v>
      </c>
      <c r="J119" s="163">
        <f t="shared" si="35"/>
        <v>2.2092710956325252</v>
      </c>
      <c r="K119" s="163">
        <f t="shared" si="35"/>
        <v>1.0745309034419539</v>
      </c>
      <c r="L119" s="163">
        <f t="shared" si="35"/>
        <v>0.92085536278775948</v>
      </c>
      <c r="M119" s="163">
        <f t="shared" si="35"/>
        <v>5.0342215727044497</v>
      </c>
      <c r="N119" s="163">
        <f t="shared" si="35"/>
        <v>5.5965321971535822</v>
      </c>
      <c r="O119" s="163">
        <f t="shared" si="35"/>
        <v>3.0162962271787883</v>
      </c>
      <c r="P119" s="163">
        <f t="shared" si="35"/>
        <v>2.4463254680878159</v>
      </c>
      <c r="Q119" s="163">
        <f t="shared" si="35"/>
        <v>7.3054357324160506</v>
      </c>
      <c r="R119" s="163">
        <f t="shared" si="35"/>
        <v>2.8595944604932493</v>
      </c>
      <c r="S119" s="163">
        <f t="shared" si="35"/>
        <v>7.9312340571477566</v>
      </c>
      <c r="T119" s="163">
        <f t="shared" si="35"/>
        <v>5.0760528429502179</v>
      </c>
      <c r="U119" s="163">
        <f t="shared" si="35"/>
        <v>16.823547064749889</v>
      </c>
      <c r="V119" s="163">
        <f t="shared" si="35"/>
        <v>1.4783114163116107</v>
      </c>
      <c r="W119" s="163">
        <f t="shared" si="35"/>
        <v>4.448457696512401</v>
      </c>
      <c r="X119" s="157"/>
      <c r="Y119" s="31"/>
      <c r="Z119" s="31"/>
      <c r="AA119" s="31"/>
      <c r="AB119" s="31"/>
      <c r="AC119" s="31"/>
      <c r="AD119" s="31"/>
      <c r="AE119" s="31"/>
      <c r="AF119" s="31"/>
      <c r="AG119" s="31"/>
      <c r="AH119" s="31"/>
    </row>
    <row r="120" spans="1:34" ht="11.25" x14ac:dyDescent="0.15">
      <c r="A120" s="250" t="s">
        <v>385</v>
      </c>
      <c r="B120" s="166">
        <f t="shared" si="26"/>
        <v>100.00000000000001</v>
      </c>
      <c r="C120" s="163">
        <f t="shared" ref="C120:W120" si="36">C59/$B59*100</f>
        <v>19.882023128139238</v>
      </c>
      <c r="D120" s="163">
        <f t="shared" si="36"/>
        <v>4.1001145988881067</v>
      </c>
      <c r="E120" s="163">
        <f t="shared" si="36"/>
        <v>1.8844098157262508</v>
      </c>
      <c r="F120" s="163">
        <f t="shared" si="36"/>
        <v>0.56690144179923407</v>
      </c>
      <c r="G120" s="163">
        <f t="shared" si="36"/>
        <v>4.8648332949232378</v>
      </c>
      <c r="H120" s="163">
        <f t="shared" si="36"/>
        <v>1.9866017167734258</v>
      </c>
      <c r="I120" s="163">
        <f t="shared" si="36"/>
        <v>0.48336737625372134</v>
      </c>
      <c r="J120" s="163">
        <f t="shared" si="36"/>
        <v>2.2133686074814447</v>
      </c>
      <c r="K120" s="163">
        <f t="shared" si="36"/>
        <v>1.062802084878945</v>
      </c>
      <c r="L120" s="163">
        <f t="shared" si="36"/>
        <v>0.92001123889921921</v>
      </c>
      <c r="M120" s="163">
        <f t="shared" si="36"/>
        <v>5.0804559962368625</v>
      </c>
      <c r="N120" s="163">
        <f t="shared" si="36"/>
        <v>5.5863643108123897</v>
      </c>
      <c r="O120" s="163">
        <f t="shared" si="36"/>
        <v>3.0071316498135792</v>
      </c>
      <c r="P120" s="163">
        <f t="shared" si="36"/>
        <v>2.4592037429322793</v>
      </c>
      <c r="Q120" s="163">
        <f t="shared" si="36"/>
        <v>7.318764857603778</v>
      </c>
      <c r="R120" s="163">
        <f t="shared" si="36"/>
        <v>2.8461880873982262</v>
      </c>
      <c r="S120" s="163">
        <f t="shared" si="36"/>
        <v>7.8119189157619244</v>
      </c>
      <c r="T120" s="163">
        <f t="shared" si="36"/>
        <v>5.0283340226103928</v>
      </c>
      <c r="U120" s="163">
        <f t="shared" si="36"/>
        <v>16.973831675385231</v>
      </c>
      <c r="V120" s="163">
        <f t="shared" si="36"/>
        <v>1.452817143741101</v>
      </c>
      <c r="W120" s="163">
        <f t="shared" si="36"/>
        <v>4.4705562939414127</v>
      </c>
      <c r="X120" s="157"/>
      <c r="Y120" s="31"/>
      <c r="Z120" s="31"/>
      <c r="AA120" s="31"/>
      <c r="AB120" s="31"/>
      <c r="AC120" s="31"/>
      <c r="AD120" s="31"/>
      <c r="AE120" s="31"/>
      <c r="AF120" s="31"/>
      <c r="AG120" s="31"/>
      <c r="AH120" s="31"/>
    </row>
    <row r="121" spans="1:34" ht="11.25" x14ac:dyDescent="0.15">
      <c r="A121" s="250" t="s">
        <v>386</v>
      </c>
      <c r="B121" s="166">
        <f t="shared" si="26"/>
        <v>100</v>
      </c>
      <c r="C121" s="163">
        <f t="shared" ref="C121:W121" si="37">C60/$B60*100</f>
        <v>19.87396267064927</v>
      </c>
      <c r="D121" s="163">
        <f t="shared" si="37"/>
        <v>4.0777339517470779</v>
      </c>
      <c r="E121" s="163">
        <f t="shared" si="37"/>
        <v>1.8758963698675926</v>
      </c>
      <c r="F121" s="163">
        <f t="shared" si="37"/>
        <v>0.56465783110341949</v>
      </c>
      <c r="G121" s="163">
        <f t="shared" si="37"/>
        <v>4.8259544565270867</v>
      </c>
      <c r="H121" s="163">
        <f t="shared" si="37"/>
        <v>2.0025076282100605</v>
      </c>
      <c r="I121" s="163">
        <f t="shared" si="37"/>
        <v>0.47749630730302567</v>
      </c>
      <c r="J121" s="163">
        <f t="shared" si="37"/>
        <v>2.2112664153152006</v>
      </c>
      <c r="K121" s="163">
        <f t="shared" si="37"/>
        <v>1.0468527878443101</v>
      </c>
      <c r="L121" s="163">
        <f t="shared" si="37"/>
        <v>0.92689532165881883</v>
      </c>
      <c r="M121" s="163">
        <f t="shared" si="37"/>
        <v>5.126289605830614</v>
      </c>
      <c r="N121" s="163">
        <f t="shared" si="37"/>
        <v>5.6078538713717911</v>
      </c>
      <c r="O121" s="163">
        <f t="shared" si="37"/>
        <v>3.0059688615140878</v>
      </c>
      <c r="P121" s="163">
        <f t="shared" si="37"/>
        <v>2.4617769598413686</v>
      </c>
      <c r="Q121" s="163">
        <f t="shared" si="37"/>
        <v>7.1795994101775893</v>
      </c>
      <c r="R121" s="163">
        <f t="shared" si="37"/>
        <v>2.8143018059211813</v>
      </c>
      <c r="S121" s="163">
        <f t="shared" si="37"/>
        <v>7.8621018919474608</v>
      </c>
      <c r="T121" s="163">
        <f t="shared" si="37"/>
        <v>4.95120972879017</v>
      </c>
      <c r="U121" s="163">
        <f t="shared" si="37"/>
        <v>17.17138781075732</v>
      </c>
      <c r="V121" s="163">
        <f t="shared" si="37"/>
        <v>1.4360523271874579</v>
      </c>
      <c r="W121" s="163">
        <f t="shared" si="37"/>
        <v>4.5002339864350933</v>
      </c>
      <c r="X121" s="157"/>
      <c r="Y121" s="31"/>
      <c r="Z121" s="31"/>
      <c r="AA121" s="31"/>
      <c r="AB121" s="31"/>
      <c r="AC121" s="31"/>
      <c r="AD121" s="31"/>
      <c r="AE121" s="31"/>
      <c r="AF121" s="31"/>
      <c r="AG121" s="31"/>
      <c r="AH121" s="31"/>
    </row>
    <row r="122" spans="1:34" ht="11.25" x14ac:dyDescent="0.15">
      <c r="A122" s="250" t="s">
        <v>387</v>
      </c>
      <c r="B122" s="166">
        <f t="shared" si="26"/>
        <v>100</v>
      </c>
      <c r="C122" s="163">
        <f t="shared" ref="C122:W122" si="38">C61/$B61*100</f>
        <v>19.862532962224044</v>
      </c>
      <c r="D122" s="163">
        <f t="shared" si="38"/>
        <v>4.041136478759876</v>
      </c>
      <c r="E122" s="163">
        <f t="shared" si="38"/>
        <v>1.8705365372337703</v>
      </c>
      <c r="F122" s="163">
        <f t="shared" si="38"/>
        <v>0.56021256610894543</v>
      </c>
      <c r="G122" s="163">
        <f t="shared" si="38"/>
        <v>4.8073894421018952</v>
      </c>
      <c r="H122" s="163">
        <f t="shared" si="38"/>
        <v>2.0031234229399177</v>
      </c>
      <c r="I122" s="163">
        <f t="shared" si="38"/>
        <v>0.47404051154294141</v>
      </c>
      <c r="J122" s="163">
        <f t="shared" si="38"/>
        <v>2.2054267667862</v>
      </c>
      <c r="K122" s="163">
        <f t="shared" si="38"/>
        <v>1.0095696830130825</v>
      </c>
      <c r="L122" s="163">
        <f t="shared" si="38"/>
        <v>1.0147513116586331</v>
      </c>
      <c r="M122" s="163">
        <f t="shared" si="38"/>
        <v>5.0655601638902041</v>
      </c>
      <c r="N122" s="163">
        <f t="shared" si="38"/>
        <v>5.6168226441568345</v>
      </c>
      <c r="O122" s="163">
        <f t="shared" si="38"/>
        <v>2.995515221897751</v>
      </c>
      <c r="P122" s="163">
        <f t="shared" si="38"/>
        <v>2.4642255647739693</v>
      </c>
      <c r="Q122" s="163">
        <f t="shared" si="38"/>
        <v>7.1253360600214739</v>
      </c>
      <c r="R122" s="163">
        <f t="shared" si="38"/>
        <v>2.8340368310164123</v>
      </c>
      <c r="S122" s="163">
        <f t="shared" si="38"/>
        <v>7.7903431400104317</v>
      </c>
      <c r="T122" s="163">
        <f t="shared" si="38"/>
        <v>4.920757196104546</v>
      </c>
      <c r="U122" s="163">
        <f t="shared" si="38"/>
        <v>17.440262887574047</v>
      </c>
      <c r="V122" s="163">
        <f t="shared" si="38"/>
        <v>1.4387027462945858</v>
      </c>
      <c r="W122" s="163">
        <f t="shared" si="38"/>
        <v>4.4597178618904403</v>
      </c>
      <c r="X122" s="157"/>
      <c r="Y122" s="31"/>
      <c r="Z122" s="31"/>
      <c r="AA122" s="31"/>
      <c r="AB122" s="31"/>
      <c r="AC122" s="31"/>
      <c r="AD122" s="31"/>
      <c r="AE122" s="31"/>
      <c r="AF122" s="31"/>
      <c r="AG122" s="31"/>
      <c r="AH122" s="31"/>
    </row>
    <row r="123" spans="1:34" ht="11.25" x14ac:dyDescent="0.15">
      <c r="A123" s="250" t="s">
        <v>388</v>
      </c>
      <c r="B123" s="166">
        <f t="shared" si="26"/>
        <v>100</v>
      </c>
      <c r="C123" s="163">
        <f t="shared" ref="C123:W123" si="39">C62/$B62*100</f>
        <v>19.958457463843569</v>
      </c>
      <c r="D123" s="163">
        <f t="shared" si="39"/>
        <v>4.0488101228267404</v>
      </c>
      <c r="E123" s="163">
        <f t="shared" si="39"/>
        <v>1.8567483363971138</v>
      </c>
      <c r="F123" s="163">
        <f t="shared" si="39"/>
        <v>0.56464911831325615</v>
      </c>
      <c r="G123" s="163">
        <f t="shared" si="39"/>
        <v>4.7687487487424569</v>
      </c>
      <c r="H123" s="163">
        <f t="shared" si="39"/>
        <v>2.0093978280840492</v>
      </c>
      <c r="I123" s="163">
        <f t="shared" si="39"/>
        <v>0.46646566926446331</v>
      </c>
      <c r="J123" s="163">
        <f t="shared" si="39"/>
        <v>2.2123961947313453</v>
      </c>
      <c r="K123" s="163">
        <f t="shared" si="39"/>
        <v>1.0173804190648121</v>
      </c>
      <c r="L123" s="163">
        <f t="shared" si="39"/>
        <v>1.0013517510062704</v>
      </c>
      <c r="M123" s="163">
        <f t="shared" si="39"/>
        <v>5.0907992616755493</v>
      </c>
      <c r="N123" s="163">
        <f t="shared" si="39"/>
        <v>5.6305568013567164</v>
      </c>
      <c r="O123" s="163">
        <f t="shared" si="39"/>
        <v>2.9900065968969125</v>
      </c>
      <c r="P123" s="163">
        <f t="shared" si="39"/>
        <v>2.477246362828073</v>
      </c>
      <c r="Q123" s="163">
        <f t="shared" si="39"/>
        <v>6.8497727229155574</v>
      </c>
      <c r="R123" s="163">
        <f t="shared" si="39"/>
        <v>2.8134398181657612</v>
      </c>
      <c r="S123" s="163">
        <f t="shared" si="39"/>
        <v>7.8555559292086024</v>
      </c>
      <c r="T123" s="163">
        <f t="shared" si="39"/>
        <v>4.8647636132892114</v>
      </c>
      <c r="U123" s="163">
        <f t="shared" si="39"/>
        <v>17.659160745226206</v>
      </c>
      <c r="V123" s="163">
        <f t="shared" si="39"/>
        <v>1.4114027944568466</v>
      </c>
      <c r="W123" s="163">
        <f t="shared" si="39"/>
        <v>4.4528897017064875</v>
      </c>
      <c r="X123" s="157"/>
      <c r="Y123" s="31"/>
      <c r="Z123" s="31"/>
      <c r="AA123" s="31"/>
      <c r="AB123" s="31"/>
      <c r="AC123" s="31"/>
      <c r="AD123" s="31"/>
      <c r="AE123" s="31"/>
      <c r="AF123" s="31"/>
      <c r="AG123" s="31"/>
      <c r="AH123" s="31"/>
    </row>
    <row r="124" spans="1:34" ht="11.25" x14ac:dyDescent="0.15">
      <c r="A124" s="250" t="s">
        <v>389</v>
      </c>
      <c r="B124" s="166">
        <f t="shared" si="26"/>
        <v>100</v>
      </c>
      <c r="C124" s="163">
        <f t="shared" ref="C124:W124" si="40">C63/$B63*100</f>
        <v>20.064797296128361</v>
      </c>
      <c r="D124" s="163">
        <f t="shared" si="40"/>
        <v>4.0429738184323147</v>
      </c>
      <c r="E124" s="163">
        <f t="shared" si="40"/>
        <v>1.8486102395455382</v>
      </c>
      <c r="F124" s="163">
        <f t="shared" si="40"/>
        <v>0.56769980607993653</v>
      </c>
      <c r="G124" s="163">
        <f t="shared" si="40"/>
        <v>4.7316810022820599</v>
      </c>
      <c r="H124" s="163">
        <f t="shared" si="40"/>
        <v>2.0067659700957332</v>
      </c>
      <c r="I124" s="163">
        <f t="shared" si="40"/>
        <v>0.4670438120941322</v>
      </c>
      <c r="J124" s="163">
        <f t="shared" si="40"/>
        <v>2.191564084054046</v>
      </c>
      <c r="K124" s="163">
        <f t="shared" si="40"/>
        <v>1.019079029110028</v>
      </c>
      <c r="L124" s="163">
        <f t="shared" si="40"/>
        <v>0.94786491336507139</v>
      </c>
      <c r="M124" s="163">
        <f t="shared" si="40"/>
        <v>5.0745090267980864</v>
      </c>
      <c r="N124" s="163">
        <f t="shared" si="40"/>
        <v>5.6260724188421731</v>
      </c>
      <c r="O124" s="163">
        <f t="shared" si="40"/>
        <v>2.9765864721489583</v>
      </c>
      <c r="P124" s="163">
        <f t="shared" si="40"/>
        <v>2.4861715964512467</v>
      </c>
      <c r="Q124" s="163">
        <f t="shared" si="40"/>
        <v>6.838159316419981</v>
      </c>
      <c r="R124" s="163">
        <f t="shared" si="40"/>
        <v>2.8186509265856072</v>
      </c>
      <c r="S124" s="163">
        <f t="shared" si="40"/>
        <v>7.8517022658607898</v>
      </c>
      <c r="T124" s="163">
        <f t="shared" si="40"/>
        <v>4.8154456622771216</v>
      </c>
      <c r="U124" s="163">
        <f t="shared" si="40"/>
        <v>17.776068722879891</v>
      </c>
      <c r="V124" s="163">
        <f t="shared" si="40"/>
        <v>1.4054722260230346</v>
      </c>
      <c r="W124" s="163">
        <f t="shared" si="40"/>
        <v>4.443081394525886</v>
      </c>
      <c r="X124" s="157"/>
      <c r="Y124" s="31"/>
      <c r="Z124" s="31"/>
      <c r="AA124" s="31"/>
      <c r="AB124" s="31"/>
      <c r="AC124" s="31"/>
      <c r="AD124" s="31"/>
      <c r="AE124" s="31"/>
      <c r="AF124" s="31"/>
      <c r="AG124" s="31"/>
      <c r="AH124" s="31"/>
    </row>
    <row r="125" spans="1:34" ht="11.25" x14ac:dyDescent="0.15">
      <c r="A125" s="250" t="s">
        <v>390</v>
      </c>
      <c r="B125" s="166">
        <f t="shared" si="26"/>
        <v>100</v>
      </c>
      <c r="C125" s="163">
        <f t="shared" ref="C125:W125" si="41">C64/$B64*100</f>
        <v>20.307751529640587</v>
      </c>
      <c r="D125" s="163">
        <f t="shared" si="41"/>
        <v>4.0631394606750675</v>
      </c>
      <c r="E125" s="163">
        <f t="shared" si="41"/>
        <v>1.8486111673892784</v>
      </c>
      <c r="F125" s="163">
        <f t="shared" si="41"/>
        <v>0.56326355403379391</v>
      </c>
      <c r="G125" s="163">
        <f t="shared" si="41"/>
        <v>4.6737610924267603</v>
      </c>
      <c r="H125" s="163">
        <f t="shared" si="41"/>
        <v>2.010154129016573</v>
      </c>
      <c r="I125" s="163">
        <f t="shared" si="41"/>
        <v>0.47459378418898657</v>
      </c>
      <c r="J125" s="163">
        <f t="shared" si="41"/>
        <v>2.1623900887394143</v>
      </c>
      <c r="K125" s="163">
        <f t="shared" si="41"/>
        <v>1.0162676263219741</v>
      </c>
      <c r="L125" s="163">
        <f t="shared" si="41"/>
        <v>0.95004229304266785</v>
      </c>
      <c r="M125" s="163">
        <f t="shared" si="41"/>
        <v>5.059875045585315</v>
      </c>
      <c r="N125" s="163">
        <f t="shared" si="41"/>
        <v>5.5751473925199564</v>
      </c>
      <c r="O125" s="163">
        <f t="shared" si="41"/>
        <v>2.9763412212812512</v>
      </c>
      <c r="P125" s="163">
        <f t="shared" si="41"/>
        <v>2.4984551643097372</v>
      </c>
      <c r="Q125" s="163">
        <f t="shared" si="41"/>
        <v>6.8048745897321616</v>
      </c>
      <c r="R125" s="163">
        <f t="shared" si="41"/>
        <v>2.8399968090279186</v>
      </c>
      <c r="S125" s="163">
        <f t="shared" si="41"/>
        <v>7.7130037177357265</v>
      </c>
      <c r="T125" s="163">
        <f t="shared" si="41"/>
        <v>4.8433764536650594</v>
      </c>
      <c r="U125" s="163">
        <f t="shared" si="41"/>
        <v>17.817495390818106</v>
      </c>
      <c r="V125" s="163">
        <f t="shared" si="41"/>
        <v>1.4104223226224726</v>
      </c>
      <c r="W125" s="163">
        <f t="shared" si="41"/>
        <v>4.3910371672271973</v>
      </c>
      <c r="X125" s="157"/>
      <c r="Y125" s="31"/>
      <c r="Z125" s="31"/>
      <c r="AA125" s="31"/>
      <c r="AB125" s="31"/>
      <c r="AC125" s="31"/>
      <c r="AD125" s="31"/>
      <c r="AE125" s="31"/>
      <c r="AF125" s="31"/>
      <c r="AG125" s="31"/>
      <c r="AH125" s="31"/>
    </row>
    <row r="126" spans="1:34" ht="11.25" x14ac:dyDescent="0.15">
      <c r="A126" s="250" t="s">
        <v>369</v>
      </c>
      <c r="B126" s="166">
        <f t="shared" si="26"/>
        <v>100</v>
      </c>
      <c r="C126" s="163">
        <f t="shared" ref="C126:W126" si="42">C65/$B65*100</f>
        <v>20.281793791594556</v>
      </c>
      <c r="D126" s="163">
        <f t="shared" si="42"/>
        <v>3.9795506219535688</v>
      </c>
      <c r="E126" s="163">
        <f t="shared" si="42"/>
        <v>1.807387517542745</v>
      </c>
      <c r="F126" s="163">
        <f t="shared" si="42"/>
        <v>0.56452088402507428</v>
      </c>
      <c r="G126" s="163">
        <f t="shared" si="42"/>
        <v>4.6163707903323905</v>
      </c>
      <c r="H126" s="163">
        <f t="shared" si="42"/>
        <v>2.0297086051913595</v>
      </c>
      <c r="I126" s="163">
        <f t="shared" si="42"/>
        <v>0.45835791393389769</v>
      </c>
      <c r="J126" s="163">
        <f t="shared" si="42"/>
        <v>2.1680326176029996</v>
      </c>
      <c r="K126" s="163">
        <f t="shared" si="42"/>
        <v>0.99163213821428653</v>
      </c>
      <c r="L126" s="163">
        <f t="shared" si="42"/>
        <v>0.89051403750671199</v>
      </c>
      <c r="M126" s="163">
        <f t="shared" si="42"/>
        <v>5.1255872937397271</v>
      </c>
      <c r="N126" s="163">
        <f t="shared" si="42"/>
        <v>5.4981193672850939</v>
      </c>
      <c r="O126" s="163">
        <f t="shared" si="42"/>
        <v>2.9344743987067474</v>
      </c>
      <c r="P126" s="163">
        <f t="shared" si="42"/>
        <v>2.4831793019098929</v>
      </c>
      <c r="Q126" s="163">
        <f t="shared" si="42"/>
        <v>6.9681312447994497</v>
      </c>
      <c r="R126" s="163">
        <f t="shared" si="42"/>
        <v>2.8833005048968343</v>
      </c>
      <c r="S126" s="163">
        <f t="shared" si="42"/>
        <v>7.7075199138336314</v>
      </c>
      <c r="T126" s="163">
        <f t="shared" si="42"/>
        <v>4.7986797576823115</v>
      </c>
      <c r="U126" s="163">
        <f t="shared" si="42"/>
        <v>18.061988201942338</v>
      </c>
      <c r="V126" s="163">
        <f t="shared" si="42"/>
        <v>1.3901452890852044</v>
      </c>
      <c r="W126" s="163">
        <f t="shared" si="42"/>
        <v>4.361005808221182</v>
      </c>
      <c r="X126" s="157"/>
      <c r="Y126" s="31"/>
      <c r="Z126" s="31"/>
      <c r="AA126" s="31"/>
      <c r="AB126" s="31"/>
      <c r="AC126" s="31"/>
      <c r="AD126" s="31"/>
      <c r="AE126" s="31"/>
      <c r="AF126" s="31"/>
      <c r="AG126" s="31"/>
      <c r="AH126" s="31"/>
    </row>
    <row r="127" spans="1:34" ht="11.25" x14ac:dyDescent="0.15">
      <c r="A127" s="250" t="s">
        <v>370</v>
      </c>
      <c r="B127" s="166">
        <f t="shared" si="26"/>
        <v>100</v>
      </c>
      <c r="C127" s="163">
        <f t="shared" ref="C127:W127" si="43">C66/$B66*100</f>
        <v>20.206049440547787</v>
      </c>
      <c r="D127" s="163">
        <f t="shared" si="43"/>
        <v>3.9415679752514308</v>
      </c>
      <c r="E127" s="163">
        <f t="shared" si="43"/>
        <v>1.8031055178116127</v>
      </c>
      <c r="F127" s="163">
        <f t="shared" si="43"/>
        <v>0.56721757802306971</v>
      </c>
      <c r="G127" s="163">
        <f t="shared" si="43"/>
        <v>4.5863449017382472</v>
      </c>
      <c r="H127" s="163">
        <f t="shared" si="43"/>
        <v>2.0422599417125933</v>
      </c>
      <c r="I127" s="163">
        <f t="shared" si="43"/>
        <v>0.46777687304097409</v>
      </c>
      <c r="J127" s="163">
        <f t="shared" si="43"/>
        <v>2.1685178839219188</v>
      </c>
      <c r="K127" s="163">
        <f t="shared" si="43"/>
        <v>0.9807940794582477</v>
      </c>
      <c r="L127" s="163">
        <f t="shared" si="43"/>
        <v>0.89339440830737016</v>
      </c>
      <c r="M127" s="163">
        <f t="shared" si="43"/>
        <v>5.1009654834176414</v>
      </c>
      <c r="N127" s="163">
        <f t="shared" si="43"/>
        <v>5.5767592327692173</v>
      </c>
      <c r="O127" s="163">
        <f t="shared" si="43"/>
        <v>2.9671873968416649</v>
      </c>
      <c r="P127" s="163">
        <f t="shared" si="43"/>
        <v>2.4839426683308234</v>
      </c>
      <c r="Q127" s="163">
        <f t="shared" si="43"/>
        <v>6.9138170077244956</v>
      </c>
      <c r="R127" s="163">
        <f t="shared" si="43"/>
        <v>2.9039012320838533</v>
      </c>
      <c r="S127" s="163">
        <f t="shared" si="43"/>
        <v>7.5952200553950435</v>
      </c>
      <c r="T127" s="163">
        <f t="shared" si="43"/>
        <v>4.7785298620782886</v>
      </c>
      <c r="U127" s="163">
        <f t="shared" si="43"/>
        <v>18.269297878828844</v>
      </c>
      <c r="V127" s="163">
        <f t="shared" si="43"/>
        <v>1.3985519320671909</v>
      </c>
      <c r="W127" s="163">
        <f t="shared" si="43"/>
        <v>4.3547986506496814</v>
      </c>
      <c r="X127" s="157"/>
      <c r="Y127" s="31"/>
      <c r="Z127" s="31"/>
      <c r="AA127" s="31"/>
      <c r="AB127" s="31"/>
      <c r="AC127" s="31"/>
      <c r="AD127" s="31"/>
      <c r="AE127" s="31"/>
      <c r="AF127" s="31"/>
      <c r="AG127" s="31"/>
      <c r="AH127" s="31"/>
    </row>
    <row r="128" spans="1:34" ht="11.25" x14ac:dyDescent="0.15">
      <c r="A128" s="250" t="s">
        <v>391</v>
      </c>
      <c r="B128" s="166">
        <f t="shared" si="26"/>
        <v>100</v>
      </c>
      <c r="C128" s="163">
        <f t="shared" ref="C128:W128" si="44">C67/$B67*100</f>
        <v>20.123716545510103</v>
      </c>
      <c r="D128" s="163">
        <f t="shared" si="44"/>
        <v>3.9378330295306232</v>
      </c>
      <c r="E128" s="163">
        <f t="shared" si="44"/>
        <v>1.8054129581802081</v>
      </c>
      <c r="F128" s="163">
        <f t="shared" si="44"/>
        <v>0.56115495437960194</v>
      </c>
      <c r="G128" s="163">
        <f t="shared" si="44"/>
        <v>4.5652267647167264</v>
      </c>
      <c r="H128" s="163">
        <f t="shared" si="44"/>
        <v>2.0419978866079558</v>
      </c>
      <c r="I128" s="163">
        <f t="shared" si="44"/>
        <v>0.47351354864269862</v>
      </c>
      <c r="J128" s="163">
        <f t="shared" si="44"/>
        <v>2.1658831535408689</v>
      </c>
      <c r="K128" s="163">
        <f t="shared" si="44"/>
        <v>0.98645791869002197</v>
      </c>
      <c r="L128" s="163">
        <f t="shared" si="44"/>
        <v>0.89591075511585228</v>
      </c>
      <c r="M128" s="163">
        <f t="shared" si="44"/>
        <v>5.084888746968482</v>
      </c>
      <c r="N128" s="163">
        <f t="shared" si="44"/>
        <v>5.5886471728850928</v>
      </c>
      <c r="O128" s="163">
        <f t="shared" si="44"/>
        <v>2.977464441960143</v>
      </c>
      <c r="P128" s="163">
        <f t="shared" si="44"/>
        <v>2.4904219347847958</v>
      </c>
      <c r="Q128" s="163">
        <f t="shared" si="44"/>
        <v>6.8722110192586134</v>
      </c>
      <c r="R128" s="163">
        <f t="shared" si="44"/>
        <v>2.8958845095611934</v>
      </c>
      <c r="S128" s="163">
        <f t="shared" si="44"/>
        <v>7.5603444666559607</v>
      </c>
      <c r="T128" s="163">
        <f t="shared" si="44"/>
        <v>4.7774408209609502</v>
      </c>
      <c r="U128" s="163">
        <f t="shared" si="44"/>
        <v>18.406882334304626</v>
      </c>
      <c r="V128" s="163">
        <f t="shared" si="44"/>
        <v>1.4184160057890196</v>
      </c>
      <c r="W128" s="163">
        <f t="shared" si="44"/>
        <v>4.3702910319564623</v>
      </c>
      <c r="X128" s="157"/>
      <c r="Y128" s="31"/>
      <c r="Z128" s="31"/>
      <c r="AA128" s="31"/>
      <c r="AB128" s="31"/>
      <c r="AC128" s="31"/>
      <c r="AD128" s="31"/>
      <c r="AE128" s="31"/>
      <c r="AF128" s="31"/>
      <c r="AG128" s="31"/>
      <c r="AH128" s="31"/>
    </row>
    <row r="129" spans="1:34" ht="11.25" x14ac:dyDescent="0.15">
      <c r="A129" s="250" t="s">
        <v>392</v>
      </c>
      <c r="B129" s="166">
        <f t="shared" si="26"/>
        <v>99.999999999999986</v>
      </c>
      <c r="C129" s="163">
        <f t="shared" ref="C129:W129" si="45">C68/$B68*100</f>
        <v>19.993839020634308</v>
      </c>
      <c r="D129" s="163">
        <f t="shared" si="45"/>
        <v>3.9506736200975991</v>
      </c>
      <c r="E129" s="163">
        <f t="shared" si="45"/>
        <v>1.7871192012734762</v>
      </c>
      <c r="F129" s="163">
        <f t="shared" si="45"/>
        <v>0.56508801154857236</v>
      </c>
      <c r="G129" s="163">
        <f t="shared" si="45"/>
        <v>4.5463489358633344</v>
      </c>
      <c r="H129" s="163">
        <f t="shared" si="45"/>
        <v>2.047608641659473</v>
      </c>
      <c r="I129" s="163">
        <f t="shared" si="45"/>
        <v>0.47795771305191981</v>
      </c>
      <c r="J129" s="163">
        <f t="shared" si="45"/>
        <v>2.1499393382884353</v>
      </c>
      <c r="K129" s="163">
        <f t="shared" si="45"/>
        <v>1.0025113295810006</v>
      </c>
      <c r="L129" s="163">
        <f t="shared" si="45"/>
        <v>0.9014861886198442</v>
      </c>
      <c r="M129" s="163">
        <f t="shared" si="45"/>
        <v>5.0559819161889212</v>
      </c>
      <c r="N129" s="163">
        <f t="shared" si="45"/>
        <v>5.5813748185044494</v>
      </c>
      <c r="O129" s="163">
        <f t="shared" si="45"/>
        <v>2.9603474767494524</v>
      </c>
      <c r="P129" s="163">
        <f t="shared" si="45"/>
        <v>2.4973725692185407</v>
      </c>
      <c r="Q129" s="163">
        <f t="shared" si="45"/>
        <v>6.8265640790035249</v>
      </c>
      <c r="R129" s="163">
        <f t="shared" si="45"/>
        <v>2.9307859662712805</v>
      </c>
      <c r="S129" s="163">
        <f t="shared" si="45"/>
        <v>7.584967583363615</v>
      </c>
      <c r="T129" s="163">
        <f t="shared" si="45"/>
        <v>4.75362144045687</v>
      </c>
      <c r="U129" s="163">
        <f t="shared" si="45"/>
        <v>18.615514166677805</v>
      </c>
      <c r="V129" s="163">
        <f t="shared" si="45"/>
        <v>1.4224029000743235</v>
      </c>
      <c r="W129" s="163">
        <f t="shared" si="45"/>
        <v>4.3484950828732538</v>
      </c>
      <c r="X129" s="157"/>
      <c r="Y129" s="31"/>
      <c r="Z129" s="31"/>
      <c r="AA129" s="31"/>
      <c r="AB129" s="31"/>
      <c r="AC129" s="31"/>
      <c r="AD129" s="31"/>
      <c r="AE129" s="31"/>
      <c r="AF129" s="31"/>
      <c r="AG129" s="31"/>
      <c r="AH129" s="31"/>
    </row>
    <row r="130" spans="1:34" ht="11.25" x14ac:dyDescent="0.15">
      <c r="A130" s="250" t="s">
        <v>393</v>
      </c>
      <c r="B130" s="166">
        <f t="shared" si="26"/>
        <v>99.999999999999986</v>
      </c>
      <c r="C130" s="163">
        <f t="shared" ref="C130:W130" si="46">C69/$B69*100</f>
        <v>19.701311534454227</v>
      </c>
      <c r="D130" s="163">
        <f t="shared" si="46"/>
        <v>3.9358389400229137</v>
      </c>
      <c r="E130" s="163">
        <f t="shared" si="46"/>
        <v>1.7821349726149727</v>
      </c>
      <c r="F130" s="163">
        <f t="shared" si="46"/>
        <v>0.56524574243216597</v>
      </c>
      <c r="G130" s="163">
        <f t="shared" si="46"/>
        <v>4.5231706273613037</v>
      </c>
      <c r="H130" s="163">
        <f t="shared" si="46"/>
        <v>2.0568038147214716</v>
      </c>
      <c r="I130" s="163">
        <f t="shared" si="46"/>
        <v>0.47684018394039823</v>
      </c>
      <c r="J130" s="163">
        <f t="shared" si="46"/>
        <v>2.1273552806876483</v>
      </c>
      <c r="K130" s="163">
        <f t="shared" si="46"/>
        <v>0.99979829199966763</v>
      </c>
      <c r="L130" s="163">
        <f t="shared" si="46"/>
        <v>0.89554645415560186</v>
      </c>
      <c r="M130" s="163">
        <f t="shared" si="46"/>
        <v>5.0288615421302527</v>
      </c>
      <c r="N130" s="163">
        <f t="shared" si="46"/>
        <v>5.6304950371491778</v>
      </c>
      <c r="O130" s="163">
        <f t="shared" si="46"/>
        <v>2.9711001549722877</v>
      </c>
      <c r="P130" s="163">
        <f t="shared" si="46"/>
        <v>2.4953411012021238</v>
      </c>
      <c r="Q130" s="163">
        <f t="shared" si="46"/>
        <v>6.8348431573572608</v>
      </c>
      <c r="R130" s="163">
        <f t="shared" si="46"/>
        <v>2.9370908887600455</v>
      </c>
      <c r="S130" s="163">
        <f t="shared" si="46"/>
        <v>7.6118668554216979</v>
      </c>
      <c r="T130" s="163">
        <f t="shared" si="46"/>
        <v>4.7813136225799289</v>
      </c>
      <c r="U130" s="163">
        <f t="shared" si="46"/>
        <v>18.780343076581392</v>
      </c>
      <c r="V130" s="163">
        <f t="shared" si="46"/>
        <v>1.4305205518211948</v>
      </c>
      <c r="W130" s="163">
        <f t="shared" si="46"/>
        <v>4.4341781696342659</v>
      </c>
      <c r="X130" s="157"/>
      <c r="Y130" s="31"/>
      <c r="Z130" s="31"/>
      <c r="AA130" s="31"/>
      <c r="AB130" s="31"/>
      <c r="AC130" s="31"/>
      <c r="AD130" s="31"/>
      <c r="AE130" s="31"/>
      <c r="AF130" s="31"/>
      <c r="AG130" s="31"/>
      <c r="AH130" s="31"/>
    </row>
    <row r="131" spans="1:34" ht="11.25" x14ac:dyDescent="0.15">
      <c r="A131" s="250" t="s">
        <v>394</v>
      </c>
      <c r="B131" s="166">
        <f t="shared" si="26"/>
        <v>100.00000000000001</v>
      </c>
      <c r="C131" s="163">
        <f t="shared" ref="C131:W131" si="47">C70/$B70*100</f>
        <v>19.630852294639414</v>
      </c>
      <c r="D131" s="163">
        <f t="shared" si="47"/>
        <v>3.8957500964134208</v>
      </c>
      <c r="E131" s="163">
        <f t="shared" si="47"/>
        <v>1.78736598534516</v>
      </c>
      <c r="F131" s="163">
        <f t="shared" si="47"/>
        <v>0.56422676436559971</v>
      </c>
      <c r="G131" s="163">
        <f t="shared" si="47"/>
        <v>4.5688854608561513</v>
      </c>
      <c r="H131" s="163">
        <f t="shared" si="47"/>
        <v>2.0616737369841882</v>
      </c>
      <c r="I131" s="163">
        <f t="shared" si="47"/>
        <v>0.47608175858079443</v>
      </c>
      <c r="J131" s="163">
        <f t="shared" si="47"/>
        <v>2.1378480524489007</v>
      </c>
      <c r="K131" s="163">
        <f t="shared" si="47"/>
        <v>1.0017123023524874</v>
      </c>
      <c r="L131" s="163">
        <f t="shared" si="47"/>
        <v>0.9323871962977246</v>
      </c>
      <c r="M131" s="163">
        <f t="shared" si="47"/>
        <v>5.0154415734670259</v>
      </c>
      <c r="N131" s="163">
        <f t="shared" si="47"/>
        <v>5.647296567682222</v>
      </c>
      <c r="O131" s="163">
        <f t="shared" si="47"/>
        <v>2.9657693790975705</v>
      </c>
      <c r="P131" s="163">
        <f t="shared" si="47"/>
        <v>2.5101118395680677</v>
      </c>
      <c r="Q131" s="163">
        <f t="shared" si="47"/>
        <v>6.7736829926725806</v>
      </c>
      <c r="R131" s="163">
        <f t="shared" si="47"/>
        <v>2.9113459313536443</v>
      </c>
      <c r="S131" s="163">
        <f t="shared" si="47"/>
        <v>7.6483763979946007</v>
      </c>
      <c r="T131" s="163">
        <f t="shared" si="47"/>
        <v>4.7602930967990744</v>
      </c>
      <c r="U131" s="163">
        <f t="shared" si="47"/>
        <v>18.83477053605862</v>
      </c>
      <c r="V131" s="163">
        <f t="shared" si="47"/>
        <v>1.4249132279213266</v>
      </c>
      <c r="W131" s="163">
        <f t="shared" si="47"/>
        <v>4.451214809101427</v>
      </c>
      <c r="X131" s="157"/>
      <c r="Y131" s="31"/>
      <c r="Z131" s="31"/>
      <c r="AA131" s="31"/>
      <c r="AB131" s="31"/>
      <c r="AC131" s="31"/>
      <c r="AD131" s="31"/>
      <c r="AE131" s="31"/>
      <c r="AF131" s="31"/>
      <c r="AG131" s="31"/>
      <c r="AH131" s="31"/>
    </row>
    <row r="132" spans="1:34" ht="11.25" x14ac:dyDescent="0.15">
      <c r="A132" s="250" t="s">
        <v>395</v>
      </c>
      <c r="B132" s="166">
        <f t="shared" si="26"/>
        <v>100</v>
      </c>
      <c r="C132" s="163">
        <f t="shared" ref="C132:W132" si="48">C71/$B71*100</f>
        <v>19.522708554347361</v>
      </c>
      <c r="D132" s="163">
        <f t="shared" si="48"/>
        <v>3.9140567703046116</v>
      </c>
      <c r="E132" s="163">
        <f t="shared" si="48"/>
        <v>1.8188283254669331</v>
      </c>
      <c r="F132" s="163">
        <f t="shared" si="48"/>
        <v>0.56741265144545494</v>
      </c>
      <c r="G132" s="163">
        <f t="shared" si="48"/>
        <v>4.5492796667504898</v>
      </c>
      <c r="H132" s="163">
        <f t="shared" si="48"/>
        <v>2.0811103209355406</v>
      </c>
      <c r="I132" s="163">
        <f t="shared" si="48"/>
        <v>0.48103568332646474</v>
      </c>
      <c r="J132" s="163">
        <f t="shared" si="48"/>
        <v>2.1264922115531357</v>
      </c>
      <c r="K132" s="163">
        <f t="shared" si="48"/>
        <v>0.99630086617933911</v>
      </c>
      <c r="L132" s="163">
        <f t="shared" si="48"/>
        <v>0.90912067875738267</v>
      </c>
      <c r="M132" s="163">
        <f t="shared" si="48"/>
        <v>4.9919770748853711</v>
      </c>
      <c r="N132" s="163">
        <f t="shared" si="48"/>
        <v>5.7112290676415691</v>
      </c>
      <c r="O132" s="163">
        <f t="shared" si="48"/>
        <v>2.9778428865971738</v>
      </c>
      <c r="P132" s="163">
        <f t="shared" si="48"/>
        <v>2.5240857665214484</v>
      </c>
      <c r="Q132" s="163">
        <f t="shared" si="48"/>
        <v>6.7951426239444608</v>
      </c>
      <c r="R132" s="163">
        <f t="shared" si="48"/>
        <v>2.8988184644053367</v>
      </c>
      <c r="S132" s="163">
        <f t="shared" si="48"/>
        <v>7.6316646349337383</v>
      </c>
      <c r="T132" s="163">
        <f t="shared" si="48"/>
        <v>4.7602174129294825</v>
      </c>
      <c r="U132" s="163">
        <f t="shared" si="48"/>
        <v>18.847355585803285</v>
      </c>
      <c r="V132" s="163">
        <f t="shared" si="48"/>
        <v>1.3990226674665909</v>
      </c>
      <c r="W132" s="163">
        <f t="shared" si="48"/>
        <v>4.4962980858048294</v>
      </c>
      <c r="X132" s="157"/>
      <c r="Y132" s="31"/>
      <c r="Z132" s="31"/>
      <c r="AA132" s="31"/>
      <c r="AB132" s="31"/>
      <c r="AC132" s="31"/>
      <c r="AD132" s="31"/>
      <c r="AE132" s="31"/>
      <c r="AF132" s="31"/>
      <c r="AG132" s="31"/>
      <c r="AH132" s="31"/>
    </row>
    <row r="133" spans="1:34" ht="11.25" x14ac:dyDescent="0.15">
      <c r="A133" s="172" t="s">
        <v>396</v>
      </c>
      <c r="B133" s="169">
        <f>SUM(C133:W133)</f>
        <v>100</v>
      </c>
      <c r="C133" s="170">
        <f t="shared" ref="C133:W133" si="49">C72/$B72*100</f>
        <v>19.469056580489912</v>
      </c>
      <c r="D133" s="170">
        <f t="shared" si="49"/>
        <v>3.9050101807860802</v>
      </c>
      <c r="E133" s="170">
        <f t="shared" si="49"/>
        <v>1.8211883753933487</v>
      </c>
      <c r="F133" s="170">
        <f t="shared" si="49"/>
        <v>0.57074103782316277</v>
      </c>
      <c r="G133" s="170">
        <f t="shared" si="49"/>
        <v>4.5565187881779474</v>
      </c>
      <c r="H133" s="170">
        <f t="shared" si="49"/>
        <v>2.0712038008268032</v>
      </c>
      <c r="I133" s="170">
        <f t="shared" si="49"/>
        <v>0.46887147528845557</v>
      </c>
      <c r="J133" s="170">
        <f t="shared" si="49"/>
        <v>2.1436416363299808</v>
      </c>
      <c r="K133" s="170">
        <f t="shared" si="49"/>
        <v>0.98512988214968844</v>
      </c>
      <c r="L133" s="170">
        <f t="shared" si="49"/>
        <v>0.91802924662183016</v>
      </c>
      <c r="M133" s="170">
        <f t="shared" si="49"/>
        <v>4.9540013574381438</v>
      </c>
      <c r="N133" s="170">
        <f t="shared" si="49"/>
        <v>5.7669217004997835</v>
      </c>
      <c r="O133" s="170">
        <f t="shared" si="49"/>
        <v>2.9703214660331954</v>
      </c>
      <c r="P133" s="170">
        <f t="shared" si="49"/>
        <v>2.5363731720861358</v>
      </c>
      <c r="Q133" s="170">
        <f t="shared" si="49"/>
        <v>6.6977849077559073</v>
      </c>
      <c r="R133" s="170">
        <f t="shared" si="49"/>
        <v>2.8480903313383106</v>
      </c>
      <c r="S133" s="170">
        <f t="shared" si="49"/>
        <v>7.661257481335225</v>
      </c>
      <c r="T133" s="170">
        <f t="shared" si="49"/>
        <v>4.7732769790831124</v>
      </c>
      <c r="U133" s="170">
        <f t="shared" si="49"/>
        <v>18.971956561979393</v>
      </c>
      <c r="V133" s="170">
        <f t="shared" si="49"/>
        <v>1.3970815079903747</v>
      </c>
      <c r="W133" s="170">
        <f t="shared" si="49"/>
        <v>4.5135435305732097</v>
      </c>
      <c r="X133" s="157"/>
      <c r="Y133" s="31"/>
      <c r="Z133" s="31"/>
      <c r="AA133" s="31"/>
      <c r="AB133" s="31"/>
      <c r="AC133" s="31"/>
      <c r="AD133" s="31"/>
      <c r="AE133" s="31"/>
      <c r="AF133" s="31"/>
      <c r="AG133" s="31"/>
      <c r="AH133" s="31"/>
    </row>
    <row r="134" spans="1:34" x14ac:dyDescent="0.15">
      <c r="A134" s="160"/>
      <c r="B134" s="160"/>
      <c r="C134" s="161"/>
      <c r="D134" s="161"/>
      <c r="E134" s="161"/>
      <c r="F134" s="161"/>
      <c r="G134" s="161"/>
      <c r="H134" s="161"/>
      <c r="I134" s="161"/>
      <c r="J134" s="161"/>
      <c r="K134" s="161"/>
      <c r="L134" s="161"/>
      <c r="M134" s="161"/>
      <c r="N134" s="161"/>
      <c r="O134" s="161"/>
      <c r="P134" s="161"/>
      <c r="Q134" s="161"/>
      <c r="R134" s="161"/>
      <c r="S134" s="161"/>
      <c r="T134" s="161"/>
      <c r="U134" s="160"/>
      <c r="V134" s="160"/>
      <c r="W134" s="160"/>
      <c r="X134" s="31"/>
      <c r="Y134" s="31"/>
      <c r="Z134" s="31"/>
      <c r="AA134" s="31"/>
      <c r="AB134" s="31"/>
      <c r="AC134" s="31"/>
      <c r="AD134" s="31"/>
      <c r="AE134" s="31"/>
      <c r="AF134" s="31"/>
      <c r="AG134" s="31"/>
      <c r="AH134" s="31"/>
    </row>
    <row r="135" spans="1:34" x14ac:dyDescent="0.15">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31"/>
      <c r="Y135" s="31"/>
      <c r="Z135" s="31"/>
      <c r="AA135" s="31"/>
      <c r="AB135" s="31"/>
      <c r="AC135" s="31"/>
      <c r="AD135" s="31"/>
      <c r="AE135" s="31"/>
      <c r="AF135" s="31"/>
      <c r="AG135" s="31"/>
      <c r="AH135" s="31"/>
    </row>
    <row r="136" spans="1:34" x14ac:dyDescent="0.15">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31"/>
      <c r="Y136" s="31"/>
      <c r="Z136" s="31"/>
      <c r="AA136" s="31"/>
      <c r="AB136" s="31"/>
      <c r="AC136" s="31"/>
      <c r="AD136" s="31"/>
      <c r="AE136" s="31"/>
      <c r="AF136" s="31"/>
      <c r="AG136" s="31"/>
      <c r="AH136" s="31"/>
    </row>
    <row r="137" spans="1:34" x14ac:dyDescent="0.15">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31"/>
      <c r="Y137" s="31"/>
      <c r="Z137" s="31"/>
      <c r="AA137" s="31"/>
      <c r="AB137" s="31"/>
      <c r="AC137" s="31"/>
      <c r="AD137" s="31"/>
      <c r="AE137" s="31"/>
      <c r="AF137" s="31"/>
      <c r="AG137" s="31"/>
      <c r="AH137" s="31"/>
    </row>
    <row r="138" spans="1:34" x14ac:dyDescent="0.15">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31"/>
      <c r="Y138" s="31"/>
      <c r="Z138" s="31"/>
      <c r="AA138" s="31"/>
      <c r="AB138" s="31"/>
      <c r="AC138" s="31"/>
      <c r="AD138" s="31"/>
      <c r="AE138" s="31"/>
      <c r="AF138" s="31"/>
      <c r="AG138" s="31"/>
      <c r="AH138" s="31"/>
    </row>
    <row r="139" spans="1:34" x14ac:dyDescent="0.15">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31"/>
      <c r="Y139" s="31"/>
      <c r="Z139" s="31"/>
      <c r="AA139" s="31"/>
      <c r="AB139" s="31"/>
      <c r="AC139" s="31"/>
      <c r="AD139" s="31"/>
      <c r="AE139" s="31"/>
      <c r="AF139" s="31"/>
      <c r="AG139" s="31"/>
      <c r="AH139" s="31"/>
    </row>
    <row r="140" spans="1:34" x14ac:dyDescent="0.15">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31"/>
      <c r="Y140" s="31"/>
      <c r="Z140" s="31"/>
      <c r="AA140" s="31"/>
      <c r="AB140" s="31"/>
      <c r="AC140" s="31"/>
      <c r="AD140" s="31"/>
      <c r="AE140" s="31"/>
      <c r="AF140" s="31"/>
      <c r="AG140" s="31"/>
      <c r="AH140" s="31"/>
    </row>
    <row r="141" spans="1:34" x14ac:dyDescent="0.15">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31"/>
      <c r="Y141" s="31"/>
      <c r="Z141" s="31"/>
      <c r="AA141" s="31"/>
      <c r="AB141" s="31"/>
      <c r="AC141" s="31"/>
      <c r="AD141" s="31"/>
      <c r="AE141" s="31"/>
      <c r="AF141" s="31"/>
      <c r="AG141" s="31"/>
      <c r="AH141" s="31"/>
    </row>
    <row r="142" spans="1:34" x14ac:dyDescent="0.15">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31"/>
      <c r="Y142" s="31"/>
      <c r="Z142" s="31"/>
      <c r="AA142" s="31"/>
      <c r="AB142" s="31"/>
      <c r="AC142" s="31"/>
      <c r="AD142" s="31"/>
      <c r="AE142" s="31"/>
      <c r="AF142" s="31"/>
      <c r="AG142" s="31"/>
      <c r="AH142" s="31"/>
    </row>
    <row r="143" spans="1:34" x14ac:dyDescent="0.15">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31"/>
      <c r="Y143" s="31"/>
      <c r="Z143" s="31"/>
      <c r="AA143" s="31"/>
      <c r="AB143" s="31"/>
      <c r="AC143" s="31"/>
      <c r="AD143" s="31"/>
      <c r="AE143" s="31"/>
      <c r="AF143" s="31"/>
      <c r="AG143" s="31"/>
      <c r="AH143" s="31"/>
    </row>
    <row r="144" spans="1:34" x14ac:dyDescent="0.15">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31"/>
      <c r="Y144" s="31"/>
      <c r="Z144" s="31"/>
      <c r="AA144" s="31"/>
      <c r="AB144" s="31"/>
      <c r="AC144" s="31"/>
      <c r="AD144" s="31"/>
      <c r="AE144" s="31"/>
      <c r="AF144" s="31"/>
      <c r="AG144" s="31"/>
      <c r="AH144" s="31"/>
    </row>
    <row r="145" spans="1:34" x14ac:dyDescent="0.15">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31"/>
      <c r="Y145" s="31"/>
      <c r="Z145" s="31"/>
      <c r="AA145" s="31"/>
      <c r="AB145" s="31"/>
      <c r="AC145" s="31"/>
      <c r="AD145" s="31"/>
      <c r="AE145" s="31"/>
      <c r="AF145" s="31"/>
      <c r="AG145" s="31"/>
      <c r="AH145" s="31"/>
    </row>
    <row r="146" spans="1:34" x14ac:dyDescent="0.15">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31"/>
      <c r="Y146" s="31"/>
      <c r="Z146" s="31"/>
      <c r="AA146" s="31"/>
      <c r="AB146" s="31"/>
      <c r="AC146" s="31"/>
      <c r="AD146" s="31"/>
      <c r="AE146" s="31"/>
      <c r="AF146" s="31"/>
      <c r="AG146" s="31"/>
      <c r="AH146" s="31"/>
    </row>
    <row r="147" spans="1:34" x14ac:dyDescent="0.1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row>
    <row r="148" spans="1:34" x14ac:dyDescent="0.1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row>
    <row r="149" spans="1:34" x14ac:dyDescent="0.1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row>
    <row r="150" spans="1:34" x14ac:dyDescent="0.1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row>
    <row r="151" spans="1:34" x14ac:dyDescent="0.1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row>
    <row r="152" spans="1:34" x14ac:dyDescent="0.1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row>
    <row r="153" spans="1:34" x14ac:dyDescent="0.1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row>
    <row r="154" spans="1:34" x14ac:dyDescent="0.1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row>
    <row r="155" spans="1:34" x14ac:dyDescent="0.1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row>
    <row r="156" spans="1:34" x14ac:dyDescent="0.1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row>
    <row r="157" spans="1:34" x14ac:dyDescent="0.1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row>
    <row r="158" spans="1:34" x14ac:dyDescent="0.1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row>
    <row r="159" spans="1:34" x14ac:dyDescent="0.1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row>
    <row r="160" spans="1:34" x14ac:dyDescent="0.1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row>
  </sheetData>
  <sheetProtection password="DD17" sheet="1" objects="1" scenarios="1" selectLockedCells="1"/>
  <mergeCells count="2">
    <mergeCell ref="B79:W79"/>
    <mergeCell ref="B107:W107"/>
  </mergeCells>
  <phoneticPr fontId="35" type="noConversion"/>
  <pageMargins left="0.70866141732283472" right="0.70866141732283472" top="0.74803149606299213" bottom="0.74803149606299213" header="0.31496062992125984" footer="0.31496062992125984"/>
  <pageSetup paperSize="9" scale="48" orientation="landscape"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ES85"/>
  <sheetViews>
    <sheetView topLeftCell="DI36" workbookViewId="0">
      <selection activeCell="DL72" sqref="DL72"/>
    </sheetView>
  </sheetViews>
  <sheetFormatPr baseColWidth="10" defaultColWidth="8" defaultRowHeight="11.25" x14ac:dyDescent="0.2"/>
  <cols>
    <col min="1" max="1" width="13.625" style="65" customWidth="1"/>
    <col min="2" max="2" width="4.125" style="65" bestFit="1" customWidth="1"/>
    <col min="3" max="3" width="6.125" style="65" bestFit="1" customWidth="1"/>
    <col min="4" max="4" width="9.125" style="65" bestFit="1" customWidth="1"/>
    <col min="5" max="5" width="4.875" style="65" bestFit="1" customWidth="1"/>
    <col min="6" max="6" width="7" style="65" bestFit="1" customWidth="1"/>
    <col min="7" max="7" width="9.875" style="65" bestFit="1" customWidth="1"/>
    <col min="8" max="8" width="4.125" style="65" bestFit="1" customWidth="1"/>
    <col min="9" max="9" width="4.875" style="65" bestFit="1" customWidth="1"/>
    <col min="10" max="10" width="4.125" style="65" bestFit="1" customWidth="1"/>
    <col min="11" max="11" width="6" style="65" bestFit="1" customWidth="1"/>
    <col min="12" max="12" width="10.125" style="65" bestFit="1" customWidth="1"/>
    <col min="13" max="13" width="5.125" style="65" bestFit="1" customWidth="1"/>
    <col min="14" max="14" width="8.375" style="65" bestFit="1" customWidth="1"/>
    <col min="15" max="15" width="13" style="65" bestFit="1" customWidth="1"/>
    <col min="16" max="16" width="10.125" style="65" bestFit="1" customWidth="1"/>
    <col min="17" max="17" width="11.875" style="65" bestFit="1" customWidth="1"/>
    <col min="18" max="18" width="11.125" style="65" bestFit="1" customWidth="1"/>
    <col min="19" max="19" width="13.125" style="65" bestFit="1" customWidth="1"/>
    <col min="20" max="20" width="16.625" style="65" bestFit="1" customWidth="1"/>
    <col min="21" max="21" width="11.625" style="65" bestFit="1" customWidth="1"/>
    <col min="22" max="22" width="5.375" style="65" bestFit="1" customWidth="1"/>
    <col min="23" max="23" width="9" style="65" bestFit="1" customWidth="1"/>
    <col min="24" max="116" width="8" style="65"/>
    <col min="117" max="117" width="6.5" style="65" customWidth="1"/>
    <col min="118" max="120" width="8" style="65"/>
    <col min="121" max="121" width="9" style="65" customWidth="1"/>
    <col min="122" max="122" width="6.5" style="65" customWidth="1"/>
    <col min="123" max="123" width="5.5" style="65" customWidth="1"/>
    <col min="124" max="124" width="7.125" style="65" customWidth="1"/>
    <col min="125" max="125" width="6.375" style="65" customWidth="1"/>
    <col min="126" max="127" width="8" style="65"/>
    <col min="128" max="128" width="6" style="65" customWidth="1"/>
    <col min="129" max="129" width="6.5" style="65" customWidth="1"/>
    <col min="130" max="130" width="7.125" style="65" customWidth="1"/>
    <col min="131" max="131" width="7.375" style="65" customWidth="1"/>
    <col min="132" max="132" width="7.625" style="65" customWidth="1"/>
    <col min="133" max="133" width="8" style="65"/>
    <col min="134" max="134" width="10" style="65" customWidth="1"/>
    <col min="135" max="136" width="8" style="65"/>
    <col min="137" max="137" width="6.625" style="65" customWidth="1"/>
    <col min="138" max="138" width="7.375" style="65" customWidth="1"/>
    <col min="139" max="256" width="8" style="65"/>
    <col min="257" max="257" width="13.625" style="65" customWidth="1"/>
    <col min="258" max="258" width="4.125" style="65" bestFit="1" customWidth="1"/>
    <col min="259" max="259" width="6.125" style="65" bestFit="1" customWidth="1"/>
    <col min="260" max="260" width="9.125" style="65" bestFit="1" customWidth="1"/>
    <col min="261" max="261" width="4.875" style="65" bestFit="1" customWidth="1"/>
    <col min="262" max="262" width="7" style="65" bestFit="1" customWidth="1"/>
    <col min="263" max="263" width="9.875" style="65" bestFit="1" customWidth="1"/>
    <col min="264" max="264" width="4.125" style="65" bestFit="1" customWidth="1"/>
    <col min="265" max="265" width="4.875" style="65" bestFit="1" customWidth="1"/>
    <col min="266" max="266" width="4.125" style="65" bestFit="1" customWidth="1"/>
    <col min="267" max="267" width="6" style="65" bestFit="1" customWidth="1"/>
    <col min="268" max="268" width="10.125" style="65" bestFit="1" customWidth="1"/>
    <col min="269" max="269" width="5.125" style="65" bestFit="1" customWidth="1"/>
    <col min="270" max="270" width="8.375" style="65" bestFit="1" customWidth="1"/>
    <col min="271" max="271" width="13" style="65" bestFit="1" customWidth="1"/>
    <col min="272" max="272" width="10.125" style="65" bestFit="1" customWidth="1"/>
    <col min="273" max="273" width="11.875" style="65" bestFit="1" customWidth="1"/>
    <col min="274" max="274" width="11.125" style="65" bestFit="1" customWidth="1"/>
    <col min="275" max="275" width="13.125" style="65" bestFit="1" customWidth="1"/>
    <col min="276" max="276" width="16.625" style="65" bestFit="1" customWidth="1"/>
    <col min="277" max="277" width="11.625" style="65" bestFit="1" customWidth="1"/>
    <col min="278" max="278" width="5.375" style="65" bestFit="1" customWidth="1"/>
    <col min="279" max="279" width="9" style="65" bestFit="1" customWidth="1"/>
    <col min="280" max="512" width="8" style="65"/>
    <col min="513" max="513" width="13.625" style="65" customWidth="1"/>
    <col min="514" max="514" width="4.125" style="65" bestFit="1" customWidth="1"/>
    <col min="515" max="515" width="6.125" style="65" bestFit="1" customWidth="1"/>
    <col min="516" max="516" width="9.125" style="65" bestFit="1" customWidth="1"/>
    <col min="517" max="517" width="4.875" style="65" bestFit="1" customWidth="1"/>
    <col min="518" max="518" width="7" style="65" bestFit="1" customWidth="1"/>
    <col min="519" max="519" width="9.875" style="65" bestFit="1" customWidth="1"/>
    <col min="520" max="520" width="4.125" style="65" bestFit="1" customWidth="1"/>
    <col min="521" max="521" width="4.875" style="65" bestFit="1" customWidth="1"/>
    <col min="522" max="522" width="4.125" style="65" bestFit="1" customWidth="1"/>
    <col min="523" max="523" width="6" style="65" bestFit="1" customWidth="1"/>
    <col min="524" max="524" width="10.125" style="65" bestFit="1" customWidth="1"/>
    <col min="525" max="525" width="5.125" style="65" bestFit="1" customWidth="1"/>
    <col min="526" max="526" width="8.375" style="65" bestFit="1" customWidth="1"/>
    <col min="527" max="527" width="13" style="65" bestFit="1" customWidth="1"/>
    <col min="528" max="528" width="10.125" style="65" bestFit="1" customWidth="1"/>
    <col min="529" max="529" width="11.875" style="65" bestFit="1" customWidth="1"/>
    <col min="530" max="530" width="11.125" style="65" bestFit="1" customWidth="1"/>
    <col min="531" max="531" width="13.125" style="65" bestFit="1" customWidth="1"/>
    <col min="532" max="532" width="16.625" style="65" bestFit="1" customWidth="1"/>
    <col min="533" max="533" width="11.625" style="65" bestFit="1" customWidth="1"/>
    <col min="534" max="534" width="5.375" style="65" bestFit="1" customWidth="1"/>
    <col min="535" max="535" width="9" style="65" bestFit="1" customWidth="1"/>
    <col min="536" max="768" width="8" style="65"/>
    <col min="769" max="769" width="13.625" style="65" customWidth="1"/>
    <col min="770" max="770" width="4.125" style="65" bestFit="1" customWidth="1"/>
    <col min="771" max="771" width="6.125" style="65" bestFit="1" customWidth="1"/>
    <col min="772" max="772" width="9.125" style="65" bestFit="1" customWidth="1"/>
    <col min="773" max="773" width="4.875" style="65" bestFit="1" customWidth="1"/>
    <col min="774" max="774" width="7" style="65" bestFit="1" customWidth="1"/>
    <col min="775" max="775" width="9.875" style="65" bestFit="1" customWidth="1"/>
    <col min="776" max="776" width="4.125" style="65" bestFit="1" customWidth="1"/>
    <col min="777" max="777" width="4.875" style="65" bestFit="1" customWidth="1"/>
    <col min="778" max="778" width="4.125" style="65" bestFit="1" customWidth="1"/>
    <col min="779" max="779" width="6" style="65" bestFit="1" customWidth="1"/>
    <col min="780" max="780" width="10.125" style="65" bestFit="1" customWidth="1"/>
    <col min="781" max="781" width="5.125" style="65" bestFit="1" customWidth="1"/>
    <col min="782" max="782" width="8.375" style="65" bestFit="1" customWidth="1"/>
    <col min="783" max="783" width="13" style="65" bestFit="1" customWidth="1"/>
    <col min="784" max="784" width="10.125" style="65" bestFit="1" customWidth="1"/>
    <col min="785" max="785" width="11.875" style="65" bestFit="1" customWidth="1"/>
    <col min="786" max="786" width="11.125" style="65" bestFit="1" customWidth="1"/>
    <col min="787" max="787" width="13.125" style="65" bestFit="1" customWidth="1"/>
    <col min="788" max="788" width="16.625" style="65" bestFit="1" customWidth="1"/>
    <col min="789" max="789" width="11.625" style="65" bestFit="1" customWidth="1"/>
    <col min="790" max="790" width="5.375" style="65" bestFit="1" customWidth="1"/>
    <col min="791" max="791" width="9" style="65" bestFit="1" customWidth="1"/>
    <col min="792" max="1024" width="8" style="65"/>
    <col min="1025" max="1025" width="13.625" style="65" customWidth="1"/>
    <col min="1026" max="1026" width="4.125" style="65" bestFit="1" customWidth="1"/>
    <col min="1027" max="1027" width="6.125" style="65" bestFit="1" customWidth="1"/>
    <col min="1028" max="1028" width="9.125" style="65" bestFit="1" customWidth="1"/>
    <col min="1029" max="1029" width="4.875" style="65" bestFit="1" customWidth="1"/>
    <col min="1030" max="1030" width="7" style="65" bestFit="1" customWidth="1"/>
    <col min="1031" max="1031" width="9.875" style="65" bestFit="1" customWidth="1"/>
    <col min="1032" max="1032" width="4.125" style="65" bestFit="1" customWidth="1"/>
    <col min="1033" max="1033" width="4.875" style="65" bestFit="1" customWidth="1"/>
    <col min="1034" max="1034" width="4.125" style="65" bestFit="1" customWidth="1"/>
    <col min="1035" max="1035" width="6" style="65" bestFit="1" customWidth="1"/>
    <col min="1036" max="1036" width="10.125" style="65" bestFit="1" customWidth="1"/>
    <col min="1037" max="1037" width="5.125" style="65" bestFit="1" customWidth="1"/>
    <col min="1038" max="1038" width="8.375" style="65" bestFit="1" customWidth="1"/>
    <col min="1039" max="1039" width="13" style="65" bestFit="1" customWidth="1"/>
    <col min="1040" max="1040" width="10.125" style="65" bestFit="1" customWidth="1"/>
    <col min="1041" max="1041" width="11.875" style="65" bestFit="1" customWidth="1"/>
    <col min="1042" max="1042" width="11.125" style="65" bestFit="1" customWidth="1"/>
    <col min="1043" max="1043" width="13.125" style="65" bestFit="1" customWidth="1"/>
    <col min="1044" max="1044" width="16.625" style="65" bestFit="1" customWidth="1"/>
    <col min="1045" max="1045" width="11.625" style="65" bestFit="1" customWidth="1"/>
    <col min="1046" max="1046" width="5.375" style="65" bestFit="1" customWidth="1"/>
    <col min="1047" max="1047" width="9" style="65" bestFit="1" customWidth="1"/>
    <col min="1048" max="1280" width="8" style="65"/>
    <col min="1281" max="1281" width="13.625" style="65" customWidth="1"/>
    <col min="1282" max="1282" width="4.125" style="65" bestFit="1" customWidth="1"/>
    <col min="1283" max="1283" width="6.125" style="65" bestFit="1" customWidth="1"/>
    <col min="1284" max="1284" width="9.125" style="65" bestFit="1" customWidth="1"/>
    <col min="1285" max="1285" width="4.875" style="65" bestFit="1" customWidth="1"/>
    <col min="1286" max="1286" width="7" style="65" bestFit="1" customWidth="1"/>
    <col min="1287" max="1287" width="9.875" style="65" bestFit="1" customWidth="1"/>
    <col min="1288" max="1288" width="4.125" style="65" bestFit="1" customWidth="1"/>
    <col min="1289" max="1289" width="4.875" style="65" bestFit="1" customWidth="1"/>
    <col min="1290" max="1290" width="4.125" style="65" bestFit="1" customWidth="1"/>
    <col min="1291" max="1291" width="6" style="65" bestFit="1" customWidth="1"/>
    <col min="1292" max="1292" width="10.125" style="65" bestFit="1" customWidth="1"/>
    <col min="1293" max="1293" width="5.125" style="65" bestFit="1" customWidth="1"/>
    <col min="1294" max="1294" width="8.375" style="65" bestFit="1" customWidth="1"/>
    <col min="1295" max="1295" width="13" style="65" bestFit="1" customWidth="1"/>
    <col min="1296" max="1296" width="10.125" style="65" bestFit="1" customWidth="1"/>
    <col min="1297" max="1297" width="11.875" style="65" bestFit="1" customWidth="1"/>
    <col min="1298" max="1298" width="11.125" style="65" bestFit="1" customWidth="1"/>
    <col min="1299" max="1299" width="13.125" style="65" bestFit="1" customWidth="1"/>
    <col min="1300" max="1300" width="16.625" style="65" bestFit="1" customWidth="1"/>
    <col min="1301" max="1301" width="11.625" style="65" bestFit="1" customWidth="1"/>
    <col min="1302" max="1302" width="5.375" style="65" bestFit="1" customWidth="1"/>
    <col min="1303" max="1303" width="9" style="65" bestFit="1" customWidth="1"/>
    <col min="1304" max="1536" width="8" style="65"/>
    <col min="1537" max="1537" width="13.625" style="65" customWidth="1"/>
    <col min="1538" max="1538" width="4.125" style="65" bestFit="1" customWidth="1"/>
    <col min="1539" max="1539" width="6.125" style="65" bestFit="1" customWidth="1"/>
    <col min="1540" max="1540" width="9.125" style="65" bestFit="1" customWidth="1"/>
    <col min="1541" max="1541" width="4.875" style="65" bestFit="1" customWidth="1"/>
    <col min="1542" max="1542" width="7" style="65" bestFit="1" customWidth="1"/>
    <col min="1543" max="1543" width="9.875" style="65" bestFit="1" customWidth="1"/>
    <col min="1544" max="1544" width="4.125" style="65" bestFit="1" customWidth="1"/>
    <col min="1545" max="1545" width="4.875" style="65" bestFit="1" customWidth="1"/>
    <col min="1546" max="1546" width="4.125" style="65" bestFit="1" customWidth="1"/>
    <col min="1547" max="1547" width="6" style="65" bestFit="1" customWidth="1"/>
    <col min="1548" max="1548" width="10.125" style="65" bestFit="1" customWidth="1"/>
    <col min="1549" max="1549" width="5.125" style="65" bestFit="1" customWidth="1"/>
    <col min="1550" max="1550" width="8.375" style="65" bestFit="1" customWidth="1"/>
    <col min="1551" max="1551" width="13" style="65" bestFit="1" customWidth="1"/>
    <col min="1552" max="1552" width="10.125" style="65" bestFit="1" customWidth="1"/>
    <col min="1553" max="1553" width="11.875" style="65" bestFit="1" customWidth="1"/>
    <col min="1554" max="1554" width="11.125" style="65" bestFit="1" customWidth="1"/>
    <col min="1555" max="1555" width="13.125" style="65" bestFit="1" customWidth="1"/>
    <col min="1556" max="1556" width="16.625" style="65" bestFit="1" customWidth="1"/>
    <col min="1557" max="1557" width="11.625" style="65" bestFit="1" customWidth="1"/>
    <col min="1558" max="1558" width="5.375" style="65" bestFit="1" customWidth="1"/>
    <col min="1559" max="1559" width="9" style="65" bestFit="1" customWidth="1"/>
    <col min="1560" max="1792" width="8" style="65"/>
    <col min="1793" max="1793" width="13.625" style="65" customWidth="1"/>
    <col min="1794" max="1794" width="4.125" style="65" bestFit="1" customWidth="1"/>
    <col min="1795" max="1795" width="6.125" style="65" bestFit="1" customWidth="1"/>
    <col min="1796" max="1796" width="9.125" style="65" bestFit="1" customWidth="1"/>
    <col min="1797" max="1797" width="4.875" style="65" bestFit="1" customWidth="1"/>
    <col min="1798" max="1798" width="7" style="65" bestFit="1" customWidth="1"/>
    <col min="1799" max="1799" width="9.875" style="65" bestFit="1" customWidth="1"/>
    <col min="1800" max="1800" width="4.125" style="65" bestFit="1" customWidth="1"/>
    <col min="1801" max="1801" width="4.875" style="65" bestFit="1" customWidth="1"/>
    <col min="1802" max="1802" width="4.125" style="65" bestFit="1" customWidth="1"/>
    <col min="1803" max="1803" width="6" style="65" bestFit="1" customWidth="1"/>
    <col min="1804" max="1804" width="10.125" style="65" bestFit="1" customWidth="1"/>
    <col min="1805" max="1805" width="5.125" style="65" bestFit="1" customWidth="1"/>
    <col min="1806" max="1806" width="8.375" style="65" bestFit="1" customWidth="1"/>
    <col min="1807" max="1807" width="13" style="65" bestFit="1" customWidth="1"/>
    <col min="1808" max="1808" width="10.125" style="65" bestFit="1" customWidth="1"/>
    <col min="1809" max="1809" width="11.875" style="65" bestFit="1" customWidth="1"/>
    <col min="1810" max="1810" width="11.125" style="65" bestFit="1" customWidth="1"/>
    <col min="1811" max="1811" width="13.125" style="65" bestFit="1" customWidth="1"/>
    <col min="1812" max="1812" width="16.625" style="65" bestFit="1" customWidth="1"/>
    <col min="1813" max="1813" width="11.625" style="65" bestFit="1" customWidth="1"/>
    <col min="1814" max="1814" width="5.375" style="65" bestFit="1" customWidth="1"/>
    <col min="1815" max="1815" width="9" style="65" bestFit="1" customWidth="1"/>
    <col min="1816" max="2048" width="8" style="65"/>
    <col min="2049" max="2049" width="13.625" style="65" customWidth="1"/>
    <col min="2050" max="2050" width="4.125" style="65" bestFit="1" customWidth="1"/>
    <col min="2051" max="2051" width="6.125" style="65" bestFit="1" customWidth="1"/>
    <col min="2052" max="2052" width="9.125" style="65" bestFit="1" customWidth="1"/>
    <col min="2053" max="2053" width="4.875" style="65" bestFit="1" customWidth="1"/>
    <col min="2054" max="2054" width="7" style="65" bestFit="1" customWidth="1"/>
    <col min="2055" max="2055" width="9.875" style="65" bestFit="1" customWidth="1"/>
    <col min="2056" max="2056" width="4.125" style="65" bestFit="1" customWidth="1"/>
    <col min="2057" max="2057" width="4.875" style="65" bestFit="1" customWidth="1"/>
    <col min="2058" max="2058" width="4.125" style="65" bestFit="1" customWidth="1"/>
    <col min="2059" max="2059" width="6" style="65" bestFit="1" customWidth="1"/>
    <col min="2060" max="2060" width="10.125" style="65" bestFit="1" customWidth="1"/>
    <col min="2061" max="2061" width="5.125" style="65" bestFit="1" customWidth="1"/>
    <col min="2062" max="2062" width="8.375" style="65" bestFit="1" customWidth="1"/>
    <col min="2063" max="2063" width="13" style="65" bestFit="1" customWidth="1"/>
    <col min="2064" max="2064" width="10.125" style="65" bestFit="1" customWidth="1"/>
    <col min="2065" max="2065" width="11.875" style="65" bestFit="1" customWidth="1"/>
    <col min="2066" max="2066" width="11.125" style="65" bestFit="1" customWidth="1"/>
    <col min="2067" max="2067" width="13.125" style="65" bestFit="1" customWidth="1"/>
    <col min="2068" max="2068" width="16.625" style="65" bestFit="1" customWidth="1"/>
    <col min="2069" max="2069" width="11.625" style="65" bestFit="1" customWidth="1"/>
    <col min="2070" max="2070" width="5.375" style="65" bestFit="1" customWidth="1"/>
    <col min="2071" max="2071" width="9" style="65" bestFit="1" customWidth="1"/>
    <col min="2072" max="2304" width="8" style="65"/>
    <col min="2305" max="2305" width="13.625" style="65" customWidth="1"/>
    <col min="2306" max="2306" width="4.125" style="65" bestFit="1" customWidth="1"/>
    <col min="2307" max="2307" width="6.125" style="65" bestFit="1" customWidth="1"/>
    <col min="2308" max="2308" width="9.125" style="65" bestFit="1" customWidth="1"/>
    <col min="2309" max="2309" width="4.875" style="65" bestFit="1" customWidth="1"/>
    <col min="2310" max="2310" width="7" style="65" bestFit="1" customWidth="1"/>
    <col min="2311" max="2311" width="9.875" style="65" bestFit="1" customWidth="1"/>
    <col min="2312" max="2312" width="4.125" style="65" bestFit="1" customWidth="1"/>
    <col min="2313" max="2313" width="4.875" style="65" bestFit="1" customWidth="1"/>
    <col min="2314" max="2314" width="4.125" style="65" bestFit="1" customWidth="1"/>
    <col min="2315" max="2315" width="6" style="65" bestFit="1" customWidth="1"/>
    <col min="2316" max="2316" width="10.125" style="65" bestFit="1" customWidth="1"/>
    <col min="2317" max="2317" width="5.125" style="65" bestFit="1" customWidth="1"/>
    <col min="2318" max="2318" width="8.375" style="65" bestFit="1" customWidth="1"/>
    <col min="2319" max="2319" width="13" style="65" bestFit="1" customWidth="1"/>
    <col min="2320" max="2320" width="10.125" style="65" bestFit="1" customWidth="1"/>
    <col min="2321" max="2321" width="11.875" style="65" bestFit="1" customWidth="1"/>
    <col min="2322" max="2322" width="11.125" style="65" bestFit="1" customWidth="1"/>
    <col min="2323" max="2323" width="13.125" style="65" bestFit="1" customWidth="1"/>
    <col min="2324" max="2324" width="16.625" style="65" bestFit="1" customWidth="1"/>
    <col min="2325" max="2325" width="11.625" style="65" bestFit="1" customWidth="1"/>
    <col min="2326" max="2326" width="5.375" style="65" bestFit="1" customWidth="1"/>
    <col min="2327" max="2327" width="9" style="65" bestFit="1" customWidth="1"/>
    <col min="2328" max="2560" width="8" style="65"/>
    <col min="2561" max="2561" width="13.625" style="65" customWidth="1"/>
    <col min="2562" max="2562" width="4.125" style="65" bestFit="1" customWidth="1"/>
    <col min="2563" max="2563" width="6.125" style="65" bestFit="1" customWidth="1"/>
    <col min="2564" max="2564" width="9.125" style="65" bestFit="1" customWidth="1"/>
    <col min="2565" max="2565" width="4.875" style="65" bestFit="1" customWidth="1"/>
    <col min="2566" max="2566" width="7" style="65" bestFit="1" customWidth="1"/>
    <col min="2567" max="2567" width="9.875" style="65" bestFit="1" customWidth="1"/>
    <col min="2568" max="2568" width="4.125" style="65" bestFit="1" customWidth="1"/>
    <col min="2569" max="2569" width="4.875" style="65" bestFit="1" customWidth="1"/>
    <col min="2570" max="2570" width="4.125" style="65" bestFit="1" customWidth="1"/>
    <col min="2571" max="2571" width="6" style="65" bestFit="1" customWidth="1"/>
    <col min="2572" max="2572" width="10.125" style="65" bestFit="1" customWidth="1"/>
    <col min="2573" max="2573" width="5.125" style="65" bestFit="1" customWidth="1"/>
    <col min="2574" max="2574" width="8.375" style="65" bestFit="1" customWidth="1"/>
    <col min="2575" max="2575" width="13" style="65" bestFit="1" customWidth="1"/>
    <col min="2576" max="2576" width="10.125" style="65" bestFit="1" customWidth="1"/>
    <col min="2577" max="2577" width="11.875" style="65" bestFit="1" customWidth="1"/>
    <col min="2578" max="2578" width="11.125" style="65" bestFit="1" customWidth="1"/>
    <col min="2579" max="2579" width="13.125" style="65" bestFit="1" customWidth="1"/>
    <col min="2580" max="2580" width="16.625" style="65" bestFit="1" customWidth="1"/>
    <col min="2581" max="2581" width="11.625" style="65" bestFit="1" customWidth="1"/>
    <col min="2582" max="2582" width="5.375" style="65" bestFit="1" customWidth="1"/>
    <col min="2583" max="2583" width="9" style="65" bestFit="1" customWidth="1"/>
    <col min="2584" max="2816" width="8" style="65"/>
    <col min="2817" max="2817" width="13.625" style="65" customWidth="1"/>
    <col min="2818" max="2818" width="4.125" style="65" bestFit="1" customWidth="1"/>
    <col min="2819" max="2819" width="6.125" style="65" bestFit="1" customWidth="1"/>
    <col min="2820" max="2820" width="9.125" style="65" bestFit="1" customWidth="1"/>
    <col min="2821" max="2821" width="4.875" style="65" bestFit="1" customWidth="1"/>
    <col min="2822" max="2822" width="7" style="65" bestFit="1" customWidth="1"/>
    <col min="2823" max="2823" width="9.875" style="65" bestFit="1" customWidth="1"/>
    <col min="2824" max="2824" width="4.125" style="65" bestFit="1" customWidth="1"/>
    <col min="2825" max="2825" width="4.875" style="65" bestFit="1" customWidth="1"/>
    <col min="2826" max="2826" width="4.125" style="65" bestFit="1" customWidth="1"/>
    <col min="2827" max="2827" width="6" style="65" bestFit="1" customWidth="1"/>
    <col min="2828" max="2828" width="10.125" style="65" bestFit="1" customWidth="1"/>
    <col min="2829" max="2829" width="5.125" style="65" bestFit="1" customWidth="1"/>
    <col min="2830" max="2830" width="8.375" style="65" bestFit="1" customWidth="1"/>
    <col min="2831" max="2831" width="13" style="65" bestFit="1" customWidth="1"/>
    <col min="2832" max="2832" width="10.125" style="65" bestFit="1" customWidth="1"/>
    <col min="2833" max="2833" width="11.875" style="65" bestFit="1" customWidth="1"/>
    <col min="2834" max="2834" width="11.125" style="65" bestFit="1" customWidth="1"/>
    <col min="2835" max="2835" width="13.125" style="65" bestFit="1" customWidth="1"/>
    <col min="2836" max="2836" width="16.625" style="65" bestFit="1" customWidth="1"/>
    <col min="2837" max="2837" width="11.625" style="65" bestFit="1" customWidth="1"/>
    <col min="2838" max="2838" width="5.375" style="65" bestFit="1" customWidth="1"/>
    <col min="2839" max="2839" width="9" style="65" bestFit="1" customWidth="1"/>
    <col min="2840" max="3072" width="8" style="65"/>
    <col min="3073" max="3073" width="13.625" style="65" customWidth="1"/>
    <col min="3074" max="3074" width="4.125" style="65" bestFit="1" customWidth="1"/>
    <col min="3075" max="3075" width="6.125" style="65" bestFit="1" customWidth="1"/>
    <col min="3076" max="3076" width="9.125" style="65" bestFit="1" customWidth="1"/>
    <col min="3077" max="3077" width="4.875" style="65" bestFit="1" customWidth="1"/>
    <col min="3078" max="3078" width="7" style="65" bestFit="1" customWidth="1"/>
    <col min="3079" max="3079" width="9.875" style="65" bestFit="1" customWidth="1"/>
    <col min="3080" max="3080" width="4.125" style="65" bestFit="1" customWidth="1"/>
    <col min="3081" max="3081" width="4.875" style="65" bestFit="1" customWidth="1"/>
    <col min="3082" max="3082" width="4.125" style="65" bestFit="1" customWidth="1"/>
    <col min="3083" max="3083" width="6" style="65" bestFit="1" customWidth="1"/>
    <col min="3084" max="3084" width="10.125" style="65" bestFit="1" customWidth="1"/>
    <col min="3085" max="3085" width="5.125" style="65" bestFit="1" customWidth="1"/>
    <col min="3086" max="3086" width="8.375" style="65" bestFit="1" customWidth="1"/>
    <col min="3087" max="3087" width="13" style="65" bestFit="1" customWidth="1"/>
    <col min="3088" max="3088" width="10.125" style="65" bestFit="1" customWidth="1"/>
    <col min="3089" max="3089" width="11.875" style="65" bestFit="1" customWidth="1"/>
    <col min="3090" max="3090" width="11.125" style="65" bestFit="1" customWidth="1"/>
    <col min="3091" max="3091" width="13.125" style="65" bestFit="1" customWidth="1"/>
    <col min="3092" max="3092" width="16.625" style="65" bestFit="1" customWidth="1"/>
    <col min="3093" max="3093" width="11.625" style="65" bestFit="1" customWidth="1"/>
    <col min="3094" max="3094" width="5.375" style="65" bestFit="1" customWidth="1"/>
    <col min="3095" max="3095" width="9" style="65" bestFit="1" customWidth="1"/>
    <col min="3096" max="3328" width="8" style="65"/>
    <col min="3329" max="3329" width="13.625" style="65" customWidth="1"/>
    <col min="3330" max="3330" width="4.125" style="65" bestFit="1" customWidth="1"/>
    <col min="3331" max="3331" width="6.125" style="65" bestFit="1" customWidth="1"/>
    <col min="3332" max="3332" width="9.125" style="65" bestFit="1" customWidth="1"/>
    <col min="3333" max="3333" width="4.875" style="65" bestFit="1" customWidth="1"/>
    <col min="3334" max="3334" width="7" style="65" bestFit="1" customWidth="1"/>
    <col min="3335" max="3335" width="9.875" style="65" bestFit="1" customWidth="1"/>
    <col min="3336" max="3336" width="4.125" style="65" bestFit="1" customWidth="1"/>
    <col min="3337" max="3337" width="4.875" style="65" bestFit="1" customWidth="1"/>
    <col min="3338" max="3338" width="4.125" style="65" bestFit="1" customWidth="1"/>
    <col min="3339" max="3339" width="6" style="65" bestFit="1" customWidth="1"/>
    <col min="3340" max="3340" width="10.125" style="65" bestFit="1" customWidth="1"/>
    <col min="3341" max="3341" width="5.125" style="65" bestFit="1" customWidth="1"/>
    <col min="3342" max="3342" width="8.375" style="65" bestFit="1" customWidth="1"/>
    <col min="3343" max="3343" width="13" style="65" bestFit="1" customWidth="1"/>
    <col min="3344" max="3344" width="10.125" style="65" bestFit="1" customWidth="1"/>
    <col min="3345" max="3345" width="11.875" style="65" bestFit="1" customWidth="1"/>
    <col min="3346" max="3346" width="11.125" style="65" bestFit="1" customWidth="1"/>
    <col min="3347" max="3347" width="13.125" style="65" bestFit="1" customWidth="1"/>
    <col min="3348" max="3348" width="16.625" style="65" bestFit="1" customWidth="1"/>
    <col min="3349" max="3349" width="11.625" style="65" bestFit="1" customWidth="1"/>
    <col min="3350" max="3350" width="5.375" style="65" bestFit="1" customWidth="1"/>
    <col min="3351" max="3351" width="9" style="65" bestFit="1" customWidth="1"/>
    <col min="3352" max="3584" width="8" style="65"/>
    <col min="3585" max="3585" width="13.625" style="65" customWidth="1"/>
    <col min="3586" max="3586" width="4.125" style="65" bestFit="1" customWidth="1"/>
    <col min="3587" max="3587" width="6.125" style="65" bestFit="1" customWidth="1"/>
    <col min="3588" max="3588" width="9.125" style="65" bestFit="1" customWidth="1"/>
    <col min="3589" max="3589" width="4.875" style="65" bestFit="1" customWidth="1"/>
    <col min="3590" max="3590" width="7" style="65" bestFit="1" customWidth="1"/>
    <col min="3591" max="3591" width="9.875" style="65" bestFit="1" customWidth="1"/>
    <col min="3592" max="3592" width="4.125" style="65" bestFit="1" customWidth="1"/>
    <col min="3593" max="3593" width="4.875" style="65" bestFit="1" customWidth="1"/>
    <col min="3594" max="3594" width="4.125" style="65" bestFit="1" customWidth="1"/>
    <col min="3595" max="3595" width="6" style="65" bestFit="1" customWidth="1"/>
    <col min="3596" max="3596" width="10.125" style="65" bestFit="1" customWidth="1"/>
    <col min="3597" max="3597" width="5.125" style="65" bestFit="1" customWidth="1"/>
    <col min="3598" max="3598" width="8.375" style="65" bestFit="1" customWidth="1"/>
    <col min="3599" max="3599" width="13" style="65" bestFit="1" customWidth="1"/>
    <col min="3600" max="3600" width="10.125" style="65" bestFit="1" customWidth="1"/>
    <col min="3601" max="3601" width="11.875" style="65" bestFit="1" customWidth="1"/>
    <col min="3602" max="3602" width="11.125" style="65" bestFit="1" customWidth="1"/>
    <col min="3603" max="3603" width="13.125" style="65" bestFit="1" customWidth="1"/>
    <col min="3604" max="3604" width="16.625" style="65" bestFit="1" customWidth="1"/>
    <col min="3605" max="3605" width="11.625" style="65" bestFit="1" customWidth="1"/>
    <col min="3606" max="3606" width="5.375" style="65" bestFit="1" customWidth="1"/>
    <col min="3607" max="3607" width="9" style="65" bestFit="1" customWidth="1"/>
    <col min="3608" max="3840" width="8" style="65"/>
    <col min="3841" max="3841" width="13.625" style="65" customWidth="1"/>
    <col min="3842" max="3842" width="4.125" style="65" bestFit="1" customWidth="1"/>
    <col min="3843" max="3843" width="6.125" style="65" bestFit="1" customWidth="1"/>
    <col min="3844" max="3844" width="9.125" style="65" bestFit="1" customWidth="1"/>
    <col min="3845" max="3845" width="4.875" style="65" bestFit="1" customWidth="1"/>
    <col min="3846" max="3846" width="7" style="65" bestFit="1" customWidth="1"/>
    <col min="3847" max="3847" width="9.875" style="65" bestFit="1" customWidth="1"/>
    <col min="3848" max="3848" width="4.125" style="65" bestFit="1" customWidth="1"/>
    <col min="3849" max="3849" width="4.875" style="65" bestFit="1" customWidth="1"/>
    <col min="3850" max="3850" width="4.125" style="65" bestFit="1" customWidth="1"/>
    <col min="3851" max="3851" width="6" style="65" bestFit="1" customWidth="1"/>
    <col min="3852" max="3852" width="10.125" style="65" bestFit="1" customWidth="1"/>
    <col min="3853" max="3853" width="5.125" style="65" bestFit="1" customWidth="1"/>
    <col min="3854" max="3854" width="8.375" style="65" bestFit="1" customWidth="1"/>
    <col min="3855" max="3855" width="13" style="65" bestFit="1" customWidth="1"/>
    <col min="3856" max="3856" width="10.125" style="65" bestFit="1" customWidth="1"/>
    <col min="3857" max="3857" width="11.875" style="65" bestFit="1" customWidth="1"/>
    <col min="3858" max="3858" width="11.125" style="65" bestFit="1" customWidth="1"/>
    <col min="3859" max="3859" width="13.125" style="65" bestFit="1" customWidth="1"/>
    <col min="3860" max="3860" width="16.625" style="65" bestFit="1" customWidth="1"/>
    <col min="3861" max="3861" width="11.625" style="65" bestFit="1" customWidth="1"/>
    <col min="3862" max="3862" width="5.375" style="65" bestFit="1" customWidth="1"/>
    <col min="3863" max="3863" width="9" style="65" bestFit="1" customWidth="1"/>
    <col min="3864" max="4096" width="8" style="65"/>
    <col min="4097" max="4097" width="13.625" style="65" customWidth="1"/>
    <col min="4098" max="4098" width="4.125" style="65" bestFit="1" customWidth="1"/>
    <col min="4099" max="4099" width="6.125" style="65" bestFit="1" customWidth="1"/>
    <col min="4100" max="4100" width="9.125" style="65" bestFit="1" customWidth="1"/>
    <col min="4101" max="4101" width="4.875" style="65" bestFit="1" customWidth="1"/>
    <col min="4102" max="4102" width="7" style="65" bestFit="1" customWidth="1"/>
    <col min="4103" max="4103" width="9.875" style="65" bestFit="1" customWidth="1"/>
    <col min="4104" max="4104" width="4.125" style="65" bestFit="1" customWidth="1"/>
    <col min="4105" max="4105" width="4.875" style="65" bestFit="1" customWidth="1"/>
    <col min="4106" max="4106" width="4.125" style="65" bestFit="1" customWidth="1"/>
    <col min="4107" max="4107" width="6" style="65" bestFit="1" customWidth="1"/>
    <col min="4108" max="4108" width="10.125" style="65" bestFit="1" customWidth="1"/>
    <col min="4109" max="4109" width="5.125" style="65" bestFit="1" customWidth="1"/>
    <col min="4110" max="4110" width="8.375" style="65" bestFit="1" customWidth="1"/>
    <col min="4111" max="4111" width="13" style="65" bestFit="1" customWidth="1"/>
    <col min="4112" max="4112" width="10.125" style="65" bestFit="1" customWidth="1"/>
    <col min="4113" max="4113" width="11.875" style="65" bestFit="1" customWidth="1"/>
    <col min="4114" max="4114" width="11.125" style="65" bestFit="1" customWidth="1"/>
    <col min="4115" max="4115" width="13.125" style="65" bestFit="1" customWidth="1"/>
    <col min="4116" max="4116" width="16.625" style="65" bestFit="1" customWidth="1"/>
    <col min="4117" max="4117" width="11.625" style="65" bestFit="1" customWidth="1"/>
    <col min="4118" max="4118" width="5.375" style="65" bestFit="1" customWidth="1"/>
    <col min="4119" max="4119" width="9" style="65" bestFit="1" customWidth="1"/>
    <col min="4120" max="4352" width="8" style="65"/>
    <col min="4353" max="4353" width="13.625" style="65" customWidth="1"/>
    <col min="4354" max="4354" width="4.125" style="65" bestFit="1" customWidth="1"/>
    <col min="4355" max="4355" width="6.125" style="65" bestFit="1" customWidth="1"/>
    <col min="4356" max="4356" width="9.125" style="65" bestFit="1" customWidth="1"/>
    <col min="4357" max="4357" width="4.875" style="65" bestFit="1" customWidth="1"/>
    <col min="4358" max="4358" width="7" style="65" bestFit="1" customWidth="1"/>
    <col min="4359" max="4359" width="9.875" style="65" bestFit="1" customWidth="1"/>
    <col min="4360" max="4360" width="4.125" style="65" bestFit="1" customWidth="1"/>
    <col min="4361" max="4361" width="4.875" style="65" bestFit="1" customWidth="1"/>
    <col min="4362" max="4362" width="4.125" style="65" bestFit="1" customWidth="1"/>
    <col min="4363" max="4363" width="6" style="65" bestFit="1" customWidth="1"/>
    <col min="4364" max="4364" width="10.125" style="65" bestFit="1" customWidth="1"/>
    <col min="4365" max="4365" width="5.125" style="65" bestFit="1" customWidth="1"/>
    <col min="4366" max="4366" width="8.375" style="65" bestFit="1" customWidth="1"/>
    <col min="4367" max="4367" width="13" style="65" bestFit="1" customWidth="1"/>
    <col min="4368" max="4368" width="10.125" style="65" bestFit="1" customWidth="1"/>
    <col min="4369" max="4369" width="11.875" style="65" bestFit="1" customWidth="1"/>
    <col min="4370" max="4370" width="11.125" style="65" bestFit="1" customWidth="1"/>
    <col min="4371" max="4371" width="13.125" style="65" bestFit="1" customWidth="1"/>
    <col min="4372" max="4372" width="16.625" style="65" bestFit="1" customWidth="1"/>
    <col min="4373" max="4373" width="11.625" style="65" bestFit="1" customWidth="1"/>
    <col min="4374" max="4374" width="5.375" style="65" bestFit="1" customWidth="1"/>
    <col min="4375" max="4375" width="9" style="65" bestFit="1" customWidth="1"/>
    <col min="4376" max="4608" width="8" style="65"/>
    <col min="4609" max="4609" width="13.625" style="65" customWidth="1"/>
    <col min="4610" max="4610" width="4.125" style="65" bestFit="1" customWidth="1"/>
    <col min="4611" max="4611" width="6.125" style="65" bestFit="1" customWidth="1"/>
    <col min="4612" max="4612" width="9.125" style="65" bestFit="1" customWidth="1"/>
    <col min="4613" max="4613" width="4.875" style="65" bestFit="1" customWidth="1"/>
    <col min="4614" max="4614" width="7" style="65" bestFit="1" customWidth="1"/>
    <col min="4615" max="4615" width="9.875" style="65" bestFit="1" customWidth="1"/>
    <col min="4616" max="4616" width="4.125" style="65" bestFit="1" customWidth="1"/>
    <col min="4617" max="4617" width="4.875" style="65" bestFit="1" customWidth="1"/>
    <col min="4618" max="4618" width="4.125" style="65" bestFit="1" customWidth="1"/>
    <col min="4619" max="4619" width="6" style="65" bestFit="1" customWidth="1"/>
    <col min="4620" max="4620" width="10.125" style="65" bestFit="1" customWidth="1"/>
    <col min="4621" max="4621" width="5.125" style="65" bestFit="1" customWidth="1"/>
    <col min="4622" max="4622" width="8.375" style="65" bestFit="1" customWidth="1"/>
    <col min="4623" max="4623" width="13" style="65" bestFit="1" customWidth="1"/>
    <col min="4624" max="4624" width="10.125" style="65" bestFit="1" customWidth="1"/>
    <col min="4625" max="4625" width="11.875" style="65" bestFit="1" customWidth="1"/>
    <col min="4626" max="4626" width="11.125" style="65" bestFit="1" customWidth="1"/>
    <col min="4627" max="4627" width="13.125" style="65" bestFit="1" customWidth="1"/>
    <col min="4628" max="4628" width="16.625" style="65" bestFit="1" customWidth="1"/>
    <col min="4629" max="4629" width="11.625" style="65" bestFit="1" customWidth="1"/>
    <col min="4630" max="4630" width="5.375" style="65" bestFit="1" customWidth="1"/>
    <col min="4631" max="4631" width="9" style="65" bestFit="1" customWidth="1"/>
    <col min="4632" max="4864" width="8" style="65"/>
    <col min="4865" max="4865" width="13.625" style="65" customWidth="1"/>
    <col min="4866" max="4866" width="4.125" style="65" bestFit="1" customWidth="1"/>
    <col min="4867" max="4867" width="6.125" style="65" bestFit="1" customWidth="1"/>
    <col min="4868" max="4868" width="9.125" style="65" bestFit="1" customWidth="1"/>
    <col min="4869" max="4869" width="4.875" style="65" bestFit="1" customWidth="1"/>
    <col min="4870" max="4870" width="7" style="65" bestFit="1" customWidth="1"/>
    <col min="4871" max="4871" width="9.875" style="65" bestFit="1" customWidth="1"/>
    <col min="4872" max="4872" width="4.125" style="65" bestFit="1" customWidth="1"/>
    <col min="4873" max="4873" width="4.875" style="65" bestFit="1" customWidth="1"/>
    <col min="4874" max="4874" width="4.125" style="65" bestFit="1" customWidth="1"/>
    <col min="4875" max="4875" width="6" style="65" bestFit="1" customWidth="1"/>
    <col min="4876" max="4876" width="10.125" style="65" bestFit="1" customWidth="1"/>
    <col min="4877" max="4877" width="5.125" style="65" bestFit="1" customWidth="1"/>
    <col min="4878" max="4878" width="8.375" style="65" bestFit="1" customWidth="1"/>
    <col min="4879" max="4879" width="13" style="65" bestFit="1" customWidth="1"/>
    <col min="4880" max="4880" width="10.125" style="65" bestFit="1" customWidth="1"/>
    <col min="4881" max="4881" width="11.875" style="65" bestFit="1" customWidth="1"/>
    <col min="4882" max="4882" width="11.125" style="65" bestFit="1" customWidth="1"/>
    <col min="4883" max="4883" width="13.125" style="65" bestFit="1" customWidth="1"/>
    <col min="4884" max="4884" width="16.625" style="65" bestFit="1" customWidth="1"/>
    <col min="4885" max="4885" width="11.625" style="65" bestFit="1" customWidth="1"/>
    <col min="4886" max="4886" width="5.375" style="65" bestFit="1" customWidth="1"/>
    <col min="4887" max="4887" width="9" style="65" bestFit="1" customWidth="1"/>
    <col min="4888" max="5120" width="8" style="65"/>
    <col min="5121" max="5121" width="13.625" style="65" customWidth="1"/>
    <col min="5122" max="5122" width="4.125" style="65" bestFit="1" customWidth="1"/>
    <col min="5123" max="5123" width="6.125" style="65" bestFit="1" customWidth="1"/>
    <col min="5124" max="5124" width="9.125" style="65" bestFit="1" customWidth="1"/>
    <col min="5125" max="5125" width="4.875" style="65" bestFit="1" customWidth="1"/>
    <col min="5126" max="5126" width="7" style="65" bestFit="1" customWidth="1"/>
    <col min="5127" max="5127" width="9.875" style="65" bestFit="1" customWidth="1"/>
    <col min="5128" max="5128" width="4.125" style="65" bestFit="1" customWidth="1"/>
    <col min="5129" max="5129" width="4.875" style="65" bestFit="1" customWidth="1"/>
    <col min="5130" max="5130" width="4.125" style="65" bestFit="1" customWidth="1"/>
    <col min="5131" max="5131" width="6" style="65" bestFit="1" customWidth="1"/>
    <col min="5132" max="5132" width="10.125" style="65" bestFit="1" customWidth="1"/>
    <col min="5133" max="5133" width="5.125" style="65" bestFit="1" customWidth="1"/>
    <col min="5134" max="5134" width="8.375" style="65" bestFit="1" customWidth="1"/>
    <col min="5135" max="5135" width="13" style="65" bestFit="1" customWidth="1"/>
    <col min="5136" max="5136" width="10.125" style="65" bestFit="1" customWidth="1"/>
    <col min="5137" max="5137" width="11.875" style="65" bestFit="1" customWidth="1"/>
    <col min="5138" max="5138" width="11.125" style="65" bestFit="1" customWidth="1"/>
    <col min="5139" max="5139" width="13.125" style="65" bestFit="1" customWidth="1"/>
    <col min="5140" max="5140" width="16.625" style="65" bestFit="1" customWidth="1"/>
    <col min="5141" max="5141" width="11.625" style="65" bestFit="1" customWidth="1"/>
    <col min="5142" max="5142" width="5.375" style="65" bestFit="1" customWidth="1"/>
    <col min="5143" max="5143" width="9" style="65" bestFit="1" customWidth="1"/>
    <col min="5144" max="5376" width="8" style="65"/>
    <col min="5377" max="5377" width="13.625" style="65" customWidth="1"/>
    <col min="5378" max="5378" width="4.125" style="65" bestFit="1" customWidth="1"/>
    <col min="5379" max="5379" width="6.125" style="65" bestFit="1" customWidth="1"/>
    <col min="5380" max="5380" width="9.125" style="65" bestFit="1" customWidth="1"/>
    <col min="5381" max="5381" width="4.875" style="65" bestFit="1" customWidth="1"/>
    <col min="5382" max="5382" width="7" style="65" bestFit="1" customWidth="1"/>
    <col min="5383" max="5383" width="9.875" style="65" bestFit="1" customWidth="1"/>
    <col min="5384" max="5384" width="4.125" style="65" bestFit="1" customWidth="1"/>
    <col min="5385" max="5385" width="4.875" style="65" bestFit="1" customWidth="1"/>
    <col min="5386" max="5386" width="4.125" style="65" bestFit="1" customWidth="1"/>
    <col min="5387" max="5387" width="6" style="65" bestFit="1" customWidth="1"/>
    <col min="5388" max="5388" width="10.125" style="65" bestFit="1" customWidth="1"/>
    <col min="5389" max="5389" width="5.125" style="65" bestFit="1" customWidth="1"/>
    <col min="5390" max="5390" width="8.375" style="65" bestFit="1" customWidth="1"/>
    <col min="5391" max="5391" width="13" style="65" bestFit="1" customWidth="1"/>
    <col min="5392" max="5392" width="10.125" style="65" bestFit="1" customWidth="1"/>
    <col min="5393" max="5393" width="11.875" style="65" bestFit="1" customWidth="1"/>
    <col min="5394" max="5394" width="11.125" style="65" bestFit="1" customWidth="1"/>
    <col min="5395" max="5395" width="13.125" style="65" bestFit="1" customWidth="1"/>
    <col min="5396" max="5396" width="16.625" style="65" bestFit="1" customWidth="1"/>
    <col min="5397" max="5397" width="11.625" style="65" bestFit="1" customWidth="1"/>
    <col min="5398" max="5398" width="5.375" style="65" bestFit="1" customWidth="1"/>
    <col min="5399" max="5399" width="9" style="65" bestFit="1" customWidth="1"/>
    <col min="5400" max="5632" width="8" style="65"/>
    <col min="5633" max="5633" width="13.625" style="65" customWidth="1"/>
    <col min="5634" max="5634" width="4.125" style="65" bestFit="1" customWidth="1"/>
    <col min="5635" max="5635" width="6.125" style="65" bestFit="1" customWidth="1"/>
    <col min="5636" max="5636" width="9.125" style="65" bestFit="1" customWidth="1"/>
    <col min="5637" max="5637" width="4.875" style="65" bestFit="1" customWidth="1"/>
    <col min="5638" max="5638" width="7" style="65" bestFit="1" customWidth="1"/>
    <col min="5639" max="5639" width="9.875" style="65" bestFit="1" customWidth="1"/>
    <col min="5640" max="5640" width="4.125" style="65" bestFit="1" customWidth="1"/>
    <col min="5641" max="5641" width="4.875" style="65" bestFit="1" customWidth="1"/>
    <col min="5642" max="5642" width="4.125" style="65" bestFit="1" customWidth="1"/>
    <col min="5643" max="5643" width="6" style="65" bestFit="1" customWidth="1"/>
    <col min="5644" max="5644" width="10.125" style="65" bestFit="1" customWidth="1"/>
    <col min="5645" max="5645" width="5.125" style="65" bestFit="1" customWidth="1"/>
    <col min="5646" max="5646" width="8.375" style="65" bestFit="1" customWidth="1"/>
    <col min="5647" max="5647" width="13" style="65" bestFit="1" customWidth="1"/>
    <col min="5648" max="5648" width="10.125" style="65" bestFit="1" customWidth="1"/>
    <col min="5649" max="5649" width="11.875" style="65" bestFit="1" customWidth="1"/>
    <col min="5650" max="5650" width="11.125" style="65" bestFit="1" customWidth="1"/>
    <col min="5651" max="5651" width="13.125" style="65" bestFit="1" customWidth="1"/>
    <col min="5652" max="5652" width="16.625" style="65" bestFit="1" customWidth="1"/>
    <col min="5653" max="5653" width="11.625" style="65" bestFit="1" customWidth="1"/>
    <col min="5654" max="5654" width="5.375" style="65" bestFit="1" customWidth="1"/>
    <col min="5655" max="5655" width="9" style="65" bestFit="1" customWidth="1"/>
    <col min="5656" max="5888" width="8" style="65"/>
    <col min="5889" max="5889" width="13.625" style="65" customWidth="1"/>
    <col min="5890" max="5890" width="4.125" style="65" bestFit="1" customWidth="1"/>
    <col min="5891" max="5891" width="6.125" style="65" bestFit="1" customWidth="1"/>
    <col min="5892" max="5892" width="9.125" style="65" bestFit="1" customWidth="1"/>
    <col min="5893" max="5893" width="4.875" style="65" bestFit="1" customWidth="1"/>
    <col min="5894" max="5894" width="7" style="65" bestFit="1" customWidth="1"/>
    <col min="5895" max="5895" width="9.875" style="65" bestFit="1" customWidth="1"/>
    <col min="5896" max="5896" width="4.125" style="65" bestFit="1" customWidth="1"/>
    <col min="5897" max="5897" width="4.875" style="65" bestFit="1" customWidth="1"/>
    <col min="5898" max="5898" width="4.125" style="65" bestFit="1" customWidth="1"/>
    <col min="5899" max="5899" width="6" style="65" bestFit="1" customWidth="1"/>
    <col min="5900" max="5900" width="10.125" style="65" bestFit="1" customWidth="1"/>
    <col min="5901" max="5901" width="5.125" style="65" bestFit="1" customWidth="1"/>
    <col min="5902" max="5902" width="8.375" style="65" bestFit="1" customWidth="1"/>
    <col min="5903" max="5903" width="13" style="65" bestFit="1" customWidth="1"/>
    <col min="5904" max="5904" width="10.125" style="65" bestFit="1" customWidth="1"/>
    <col min="5905" max="5905" width="11.875" style="65" bestFit="1" customWidth="1"/>
    <col min="5906" max="5906" width="11.125" style="65" bestFit="1" customWidth="1"/>
    <col min="5907" max="5907" width="13.125" style="65" bestFit="1" customWidth="1"/>
    <col min="5908" max="5908" width="16.625" style="65" bestFit="1" customWidth="1"/>
    <col min="5909" max="5909" width="11.625" style="65" bestFit="1" customWidth="1"/>
    <col min="5910" max="5910" width="5.375" style="65" bestFit="1" customWidth="1"/>
    <col min="5911" max="5911" width="9" style="65" bestFit="1" customWidth="1"/>
    <col min="5912" max="6144" width="8" style="65"/>
    <col min="6145" max="6145" width="13.625" style="65" customWidth="1"/>
    <col min="6146" max="6146" width="4.125" style="65" bestFit="1" customWidth="1"/>
    <col min="6147" max="6147" width="6.125" style="65" bestFit="1" customWidth="1"/>
    <col min="6148" max="6148" width="9.125" style="65" bestFit="1" customWidth="1"/>
    <col min="6149" max="6149" width="4.875" style="65" bestFit="1" customWidth="1"/>
    <col min="6150" max="6150" width="7" style="65" bestFit="1" customWidth="1"/>
    <col min="6151" max="6151" width="9.875" style="65" bestFit="1" customWidth="1"/>
    <col min="6152" max="6152" width="4.125" style="65" bestFit="1" customWidth="1"/>
    <col min="6153" max="6153" width="4.875" style="65" bestFit="1" customWidth="1"/>
    <col min="6154" max="6154" width="4.125" style="65" bestFit="1" customWidth="1"/>
    <col min="6155" max="6155" width="6" style="65" bestFit="1" customWidth="1"/>
    <col min="6156" max="6156" width="10.125" style="65" bestFit="1" customWidth="1"/>
    <col min="6157" max="6157" width="5.125" style="65" bestFit="1" customWidth="1"/>
    <col min="6158" max="6158" width="8.375" style="65" bestFit="1" customWidth="1"/>
    <col min="6159" max="6159" width="13" style="65" bestFit="1" customWidth="1"/>
    <col min="6160" max="6160" width="10.125" style="65" bestFit="1" customWidth="1"/>
    <col min="6161" max="6161" width="11.875" style="65" bestFit="1" customWidth="1"/>
    <col min="6162" max="6162" width="11.125" style="65" bestFit="1" customWidth="1"/>
    <col min="6163" max="6163" width="13.125" style="65" bestFit="1" customWidth="1"/>
    <col min="6164" max="6164" width="16.625" style="65" bestFit="1" customWidth="1"/>
    <col min="6165" max="6165" width="11.625" style="65" bestFit="1" customWidth="1"/>
    <col min="6166" max="6166" width="5.375" style="65" bestFit="1" customWidth="1"/>
    <col min="6167" max="6167" width="9" style="65" bestFit="1" customWidth="1"/>
    <col min="6168" max="6400" width="8" style="65"/>
    <col min="6401" max="6401" width="13.625" style="65" customWidth="1"/>
    <col min="6402" max="6402" width="4.125" style="65" bestFit="1" customWidth="1"/>
    <col min="6403" max="6403" width="6.125" style="65" bestFit="1" customWidth="1"/>
    <col min="6404" max="6404" width="9.125" style="65" bestFit="1" customWidth="1"/>
    <col min="6405" max="6405" width="4.875" style="65" bestFit="1" customWidth="1"/>
    <col min="6406" max="6406" width="7" style="65" bestFit="1" customWidth="1"/>
    <col min="6407" max="6407" width="9.875" style="65" bestFit="1" customWidth="1"/>
    <col min="6408" max="6408" width="4.125" style="65" bestFit="1" customWidth="1"/>
    <col min="6409" max="6409" width="4.875" style="65" bestFit="1" customWidth="1"/>
    <col min="6410" max="6410" width="4.125" style="65" bestFit="1" customWidth="1"/>
    <col min="6411" max="6411" width="6" style="65" bestFit="1" customWidth="1"/>
    <col min="6412" max="6412" width="10.125" style="65" bestFit="1" customWidth="1"/>
    <col min="6413" max="6413" width="5.125" style="65" bestFit="1" customWidth="1"/>
    <col min="6414" max="6414" width="8.375" style="65" bestFit="1" customWidth="1"/>
    <col min="6415" max="6415" width="13" style="65" bestFit="1" customWidth="1"/>
    <col min="6416" max="6416" width="10.125" style="65" bestFit="1" customWidth="1"/>
    <col min="6417" max="6417" width="11.875" style="65" bestFit="1" customWidth="1"/>
    <col min="6418" max="6418" width="11.125" style="65" bestFit="1" customWidth="1"/>
    <col min="6419" max="6419" width="13.125" style="65" bestFit="1" customWidth="1"/>
    <col min="6420" max="6420" width="16.625" style="65" bestFit="1" customWidth="1"/>
    <col min="6421" max="6421" width="11.625" style="65" bestFit="1" customWidth="1"/>
    <col min="6422" max="6422" width="5.375" style="65" bestFit="1" customWidth="1"/>
    <col min="6423" max="6423" width="9" style="65" bestFit="1" customWidth="1"/>
    <col min="6424" max="6656" width="8" style="65"/>
    <col min="6657" max="6657" width="13.625" style="65" customWidth="1"/>
    <col min="6658" max="6658" width="4.125" style="65" bestFit="1" customWidth="1"/>
    <col min="6659" max="6659" width="6.125" style="65" bestFit="1" customWidth="1"/>
    <col min="6660" max="6660" width="9.125" style="65" bestFit="1" customWidth="1"/>
    <col min="6661" max="6661" width="4.875" style="65" bestFit="1" customWidth="1"/>
    <col min="6662" max="6662" width="7" style="65" bestFit="1" customWidth="1"/>
    <col min="6663" max="6663" width="9.875" style="65" bestFit="1" customWidth="1"/>
    <col min="6664" max="6664" width="4.125" style="65" bestFit="1" customWidth="1"/>
    <col min="6665" max="6665" width="4.875" style="65" bestFit="1" customWidth="1"/>
    <col min="6666" max="6666" width="4.125" style="65" bestFit="1" customWidth="1"/>
    <col min="6667" max="6667" width="6" style="65" bestFit="1" customWidth="1"/>
    <col min="6668" max="6668" width="10.125" style="65" bestFit="1" customWidth="1"/>
    <col min="6669" max="6669" width="5.125" style="65" bestFit="1" customWidth="1"/>
    <col min="6670" max="6670" width="8.375" style="65" bestFit="1" customWidth="1"/>
    <col min="6671" max="6671" width="13" style="65" bestFit="1" customWidth="1"/>
    <col min="6672" max="6672" width="10.125" style="65" bestFit="1" customWidth="1"/>
    <col min="6673" max="6673" width="11.875" style="65" bestFit="1" customWidth="1"/>
    <col min="6674" max="6674" width="11.125" style="65" bestFit="1" customWidth="1"/>
    <col min="6675" max="6675" width="13.125" style="65" bestFit="1" customWidth="1"/>
    <col min="6676" max="6676" width="16.625" style="65" bestFit="1" customWidth="1"/>
    <col min="6677" max="6677" width="11.625" style="65" bestFit="1" customWidth="1"/>
    <col min="6678" max="6678" width="5.375" style="65" bestFit="1" customWidth="1"/>
    <col min="6679" max="6679" width="9" style="65" bestFit="1" customWidth="1"/>
    <col min="6680" max="6912" width="8" style="65"/>
    <col min="6913" max="6913" width="13.625" style="65" customWidth="1"/>
    <col min="6914" max="6914" width="4.125" style="65" bestFit="1" customWidth="1"/>
    <col min="6915" max="6915" width="6.125" style="65" bestFit="1" customWidth="1"/>
    <col min="6916" max="6916" width="9.125" style="65" bestFit="1" customWidth="1"/>
    <col min="6917" max="6917" width="4.875" style="65" bestFit="1" customWidth="1"/>
    <col min="6918" max="6918" width="7" style="65" bestFit="1" customWidth="1"/>
    <col min="6919" max="6919" width="9.875" style="65" bestFit="1" customWidth="1"/>
    <col min="6920" max="6920" width="4.125" style="65" bestFit="1" customWidth="1"/>
    <col min="6921" max="6921" width="4.875" style="65" bestFit="1" customWidth="1"/>
    <col min="6922" max="6922" width="4.125" style="65" bestFit="1" customWidth="1"/>
    <col min="6923" max="6923" width="6" style="65" bestFit="1" customWidth="1"/>
    <col min="6924" max="6924" width="10.125" style="65" bestFit="1" customWidth="1"/>
    <col min="6925" max="6925" width="5.125" style="65" bestFit="1" customWidth="1"/>
    <col min="6926" max="6926" width="8.375" style="65" bestFit="1" customWidth="1"/>
    <col min="6927" max="6927" width="13" style="65" bestFit="1" customWidth="1"/>
    <col min="6928" max="6928" width="10.125" style="65" bestFit="1" customWidth="1"/>
    <col min="6929" max="6929" width="11.875" style="65" bestFit="1" customWidth="1"/>
    <col min="6930" max="6930" width="11.125" style="65" bestFit="1" customWidth="1"/>
    <col min="6931" max="6931" width="13.125" style="65" bestFit="1" customWidth="1"/>
    <col min="6932" max="6932" width="16.625" style="65" bestFit="1" customWidth="1"/>
    <col min="6933" max="6933" width="11.625" style="65" bestFit="1" customWidth="1"/>
    <col min="6934" max="6934" width="5.375" style="65" bestFit="1" customWidth="1"/>
    <col min="6935" max="6935" width="9" style="65" bestFit="1" customWidth="1"/>
    <col min="6936" max="7168" width="8" style="65"/>
    <col min="7169" max="7169" width="13.625" style="65" customWidth="1"/>
    <col min="7170" max="7170" width="4.125" style="65" bestFit="1" customWidth="1"/>
    <col min="7171" max="7171" width="6.125" style="65" bestFit="1" customWidth="1"/>
    <col min="7172" max="7172" width="9.125" style="65" bestFit="1" customWidth="1"/>
    <col min="7173" max="7173" width="4.875" style="65" bestFit="1" customWidth="1"/>
    <col min="7174" max="7174" width="7" style="65" bestFit="1" customWidth="1"/>
    <col min="7175" max="7175" width="9.875" style="65" bestFit="1" customWidth="1"/>
    <col min="7176" max="7176" width="4.125" style="65" bestFit="1" customWidth="1"/>
    <col min="7177" max="7177" width="4.875" style="65" bestFit="1" customWidth="1"/>
    <col min="7178" max="7178" width="4.125" style="65" bestFit="1" customWidth="1"/>
    <col min="7179" max="7179" width="6" style="65" bestFit="1" customWidth="1"/>
    <col min="7180" max="7180" width="10.125" style="65" bestFit="1" customWidth="1"/>
    <col min="7181" max="7181" width="5.125" style="65" bestFit="1" customWidth="1"/>
    <col min="7182" max="7182" width="8.375" style="65" bestFit="1" customWidth="1"/>
    <col min="7183" max="7183" width="13" style="65" bestFit="1" customWidth="1"/>
    <col min="7184" max="7184" width="10.125" style="65" bestFit="1" customWidth="1"/>
    <col min="7185" max="7185" width="11.875" style="65" bestFit="1" customWidth="1"/>
    <col min="7186" max="7186" width="11.125" style="65" bestFit="1" customWidth="1"/>
    <col min="7187" max="7187" width="13.125" style="65" bestFit="1" customWidth="1"/>
    <col min="7188" max="7188" width="16.625" style="65" bestFit="1" customWidth="1"/>
    <col min="7189" max="7189" width="11.625" style="65" bestFit="1" customWidth="1"/>
    <col min="7190" max="7190" width="5.375" style="65" bestFit="1" customWidth="1"/>
    <col min="7191" max="7191" width="9" style="65" bestFit="1" customWidth="1"/>
    <col min="7192" max="7424" width="8" style="65"/>
    <col min="7425" max="7425" width="13.625" style="65" customWidth="1"/>
    <col min="7426" max="7426" width="4.125" style="65" bestFit="1" customWidth="1"/>
    <col min="7427" max="7427" width="6.125" style="65" bestFit="1" customWidth="1"/>
    <col min="7428" max="7428" width="9.125" style="65" bestFit="1" customWidth="1"/>
    <col min="7429" max="7429" width="4.875" style="65" bestFit="1" customWidth="1"/>
    <col min="7430" max="7430" width="7" style="65" bestFit="1" customWidth="1"/>
    <col min="7431" max="7431" width="9.875" style="65" bestFit="1" customWidth="1"/>
    <col min="7432" max="7432" width="4.125" style="65" bestFit="1" customWidth="1"/>
    <col min="7433" max="7433" width="4.875" style="65" bestFit="1" customWidth="1"/>
    <col min="7434" max="7434" width="4.125" style="65" bestFit="1" customWidth="1"/>
    <col min="7435" max="7435" width="6" style="65" bestFit="1" customWidth="1"/>
    <col min="7436" max="7436" width="10.125" style="65" bestFit="1" customWidth="1"/>
    <col min="7437" max="7437" width="5.125" style="65" bestFit="1" customWidth="1"/>
    <col min="7438" max="7438" width="8.375" style="65" bestFit="1" customWidth="1"/>
    <col min="7439" max="7439" width="13" style="65" bestFit="1" customWidth="1"/>
    <col min="7440" max="7440" width="10.125" style="65" bestFit="1" customWidth="1"/>
    <col min="7441" max="7441" width="11.875" style="65" bestFit="1" customWidth="1"/>
    <col min="7442" max="7442" width="11.125" style="65" bestFit="1" customWidth="1"/>
    <col min="7443" max="7443" width="13.125" style="65" bestFit="1" customWidth="1"/>
    <col min="7444" max="7444" width="16.625" style="65" bestFit="1" customWidth="1"/>
    <col min="7445" max="7445" width="11.625" style="65" bestFit="1" customWidth="1"/>
    <col min="7446" max="7446" width="5.375" style="65" bestFit="1" customWidth="1"/>
    <col min="7447" max="7447" width="9" style="65" bestFit="1" customWidth="1"/>
    <col min="7448" max="7680" width="8" style="65"/>
    <col min="7681" max="7681" width="13.625" style="65" customWidth="1"/>
    <col min="7682" max="7682" width="4.125" style="65" bestFit="1" customWidth="1"/>
    <col min="7683" max="7683" width="6.125" style="65" bestFit="1" customWidth="1"/>
    <col min="7684" max="7684" width="9.125" style="65" bestFit="1" customWidth="1"/>
    <col min="7685" max="7685" width="4.875" style="65" bestFit="1" customWidth="1"/>
    <col min="7686" max="7686" width="7" style="65" bestFit="1" customWidth="1"/>
    <col min="7687" max="7687" width="9.875" style="65" bestFit="1" customWidth="1"/>
    <col min="7688" max="7688" width="4.125" style="65" bestFit="1" customWidth="1"/>
    <col min="7689" max="7689" width="4.875" style="65" bestFit="1" customWidth="1"/>
    <col min="7690" max="7690" width="4.125" style="65" bestFit="1" customWidth="1"/>
    <col min="7691" max="7691" width="6" style="65" bestFit="1" customWidth="1"/>
    <col min="7692" max="7692" width="10.125" style="65" bestFit="1" customWidth="1"/>
    <col min="7693" max="7693" width="5.125" style="65" bestFit="1" customWidth="1"/>
    <col min="7694" max="7694" width="8.375" style="65" bestFit="1" customWidth="1"/>
    <col min="7695" max="7695" width="13" style="65" bestFit="1" customWidth="1"/>
    <col min="7696" max="7696" width="10.125" style="65" bestFit="1" customWidth="1"/>
    <col min="7697" max="7697" width="11.875" style="65" bestFit="1" customWidth="1"/>
    <col min="7698" max="7698" width="11.125" style="65" bestFit="1" customWidth="1"/>
    <col min="7699" max="7699" width="13.125" style="65" bestFit="1" customWidth="1"/>
    <col min="7700" max="7700" width="16.625" style="65" bestFit="1" customWidth="1"/>
    <col min="7701" max="7701" width="11.625" style="65" bestFit="1" customWidth="1"/>
    <col min="7702" max="7702" width="5.375" style="65" bestFit="1" customWidth="1"/>
    <col min="7703" max="7703" width="9" style="65" bestFit="1" customWidth="1"/>
    <col min="7704" max="7936" width="8" style="65"/>
    <col min="7937" max="7937" width="13.625" style="65" customWidth="1"/>
    <col min="7938" max="7938" width="4.125" style="65" bestFit="1" customWidth="1"/>
    <col min="7939" max="7939" width="6.125" style="65" bestFit="1" customWidth="1"/>
    <col min="7940" max="7940" width="9.125" style="65" bestFit="1" customWidth="1"/>
    <col min="7941" max="7941" width="4.875" style="65" bestFit="1" customWidth="1"/>
    <col min="7942" max="7942" width="7" style="65" bestFit="1" customWidth="1"/>
    <col min="7943" max="7943" width="9.875" style="65" bestFit="1" customWidth="1"/>
    <col min="7944" max="7944" width="4.125" style="65" bestFit="1" customWidth="1"/>
    <col min="7945" max="7945" width="4.875" style="65" bestFit="1" customWidth="1"/>
    <col min="7946" max="7946" width="4.125" style="65" bestFit="1" customWidth="1"/>
    <col min="7947" max="7947" width="6" style="65" bestFit="1" customWidth="1"/>
    <col min="7948" max="7948" width="10.125" style="65" bestFit="1" customWidth="1"/>
    <col min="7949" max="7949" width="5.125" style="65" bestFit="1" customWidth="1"/>
    <col min="7950" max="7950" width="8.375" style="65" bestFit="1" customWidth="1"/>
    <col min="7951" max="7951" width="13" style="65" bestFit="1" customWidth="1"/>
    <col min="7952" max="7952" width="10.125" style="65" bestFit="1" customWidth="1"/>
    <col min="7953" max="7953" width="11.875" style="65" bestFit="1" customWidth="1"/>
    <col min="7954" max="7954" width="11.125" style="65" bestFit="1" customWidth="1"/>
    <col min="7955" max="7955" width="13.125" style="65" bestFit="1" customWidth="1"/>
    <col min="7956" max="7956" width="16.625" style="65" bestFit="1" customWidth="1"/>
    <col min="7957" max="7957" width="11.625" style="65" bestFit="1" customWidth="1"/>
    <col min="7958" max="7958" width="5.375" style="65" bestFit="1" customWidth="1"/>
    <col min="7959" max="7959" width="9" style="65" bestFit="1" customWidth="1"/>
    <col min="7960" max="8192" width="8" style="65"/>
    <col min="8193" max="8193" width="13.625" style="65" customWidth="1"/>
    <col min="8194" max="8194" width="4.125" style="65" bestFit="1" customWidth="1"/>
    <col min="8195" max="8195" width="6.125" style="65" bestFit="1" customWidth="1"/>
    <col min="8196" max="8196" width="9.125" style="65" bestFit="1" customWidth="1"/>
    <col min="8197" max="8197" width="4.875" style="65" bestFit="1" customWidth="1"/>
    <col min="8198" max="8198" width="7" style="65" bestFit="1" customWidth="1"/>
    <col min="8199" max="8199" width="9.875" style="65" bestFit="1" customWidth="1"/>
    <col min="8200" max="8200" width="4.125" style="65" bestFit="1" customWidth="1"/>
    <col min="8201" max="8201" width="4.875" style="65" bestFit="1" customWidth="1"/>
    <col min="8202" max="8202" width="4.125" style="65" bestFit="1" customWidth="1"/>
    <col min="8203" max="8203" width="6" style="65" bestFit="1" customWidth="1"/>
    <col min="8204" max="8204" width="10.125" style="65" bestFit="1" customWidth="1"/>
    <col min="8205" max="8205" width="5.125" style="65" bestFit="1" customWidth="1"/>
    <col min="8206" max="8206" width="8.375" style="65" bestFit="1" customWidth="1"/>
    <col min="8207" max="8207" width="13" style="65" bestFit="1" customWidth="1"/>
    <col min="8208" max="8208" width="10.125" style="65" bestFit="1" customWidth="1"/>
    <col min="8209" max="8209" width="11.875" style="65" bestFit="1" customWidth="1"/>
    <col min="8210" max="8210" width="11.125" style="65" bestFit="1" customWidth="1"/>
    <col min="8211" max="8211" width="13.125" style="65" bestFit="1" customWidth="1"/>
    <col min="8212" max="8212" width="16.625" style="65" bestFit="1" customWidth="1"/>
    <col min="8213" max="8213" width="11.625" style="65" bestFit="1" customWidth="1"/>
    <col min="8214" max="8214" width="5.375" style="65" bestFit="1" customWidth="1"/>
    <col min="8215" max="8215" width="9" style="65" bestFit="1" customWidth="1"/>
    <col min="8216" max="8448" width="8" style="65"/>
    <col min="8449" max="8449" width="13.625" style="65" customWidth="1"/>
    <col min="8450" max="8450" width="4.125" style="65" bestFit="1" customWidth="1"/>
    <col min="8451" max="8451" width="6.125" style="65" bestFit="1" customWidth="1"/>
    <col min="8452" max="8452" width="9.125" style="65" bestFit="1" customWidth="1"/>
    <col min="8453" max="8453" width="4.875" style="65" bestFit="1" customWidth="1"/>
    <col min="8454" max="8454" width="7" style="65" bestFit="1" customWidth="1"/>
    <col min="8455" max="8455" width="9.875" style="65" bestFit="1" customWidth="1"/>
    <col min="8456" max="8456" width="4.125" style="65" bestFit="1" customWidth="1"/>
    <col min="8457" max="8457" width="4.875" style="65" bestFit="1" customWidth="1"/>
    <col min="8458" max="8458" width="4.125" style="65" bestFit="1" customWidth="1"/>
    <col min="8459" max="8459" width="6" style="65" bestFit="1" customWidth="1"/>
    <col min="8460" max="8460" width="10.125" style="65" bestFit="1" customWidth="1"/>
    <col min="8461" max="8461" width="5.125" style="65" bestFit="1" customWidth="1"/>
    <col min="8462" max="8462" width="8.375" style="65" bestFit="1" customWidth="1"/>
    <col min="8463" max="8463" width="13" style="65" bestFit="1" customWidth="1"/>
    <col min="8464" max="8464" width="10.125" style="65" bestFit="1" customWidth="1"/>
    <col min="8465" max="8465" width="11.875" style="65" bestFit="1" customWidth="1"/>
    <col min="8466" max="8466" width="11.125" style="65" bestFit="1" customWidth="1"/>
    <col min="8467" max="8467" width="13.125" style="65" bestFit="1" customWidth="1"/>
    <col min="8468" max="8468" width="16.625" style="65" bestFit="1" customWidth="1"/>
    <col min="8469" max="8469" width="11.625" style="65" bestFit="1" customWidth="1"/>
    <col min="8470" max="8470" width="5.375" style="65" bestFit="1" customWidth="1"/>
    <col min="8471" max="8471" width="9" style="65" bestFit="1" customWidth="1"/>
    <col min="8472" max="8704" width="8" style="65"/>
    <col min="8705" max="8705" width="13.625" style="65" customWidth="1"/>
    <col min="8706" max="8706" width="4.125" style="65" bestFit="1" customWidth="1"/>
    <col min="8707" max="8707" width="6.125" style="65" bestFit="1" customWidth="1"/>
    <col min="8708" max="8708" width="9.125" style="65" bestFit="1" customWidth="1"/>
    <col min="8709" max="8709" width="4.875" style="65" bestFit="1" customWidth="1"/>
    <col min="8710" max="8710" width="7" style="65" bestFit="1" customWidth="1"/>
    <col min="8711" max="8711" width="9.875" style="65" bestFit="1" customWidth="1"/>
    <col min="8712" max="8712" width="4.125" style="65" bestFit="1" customWidth="1"/>
    <col min="8713" max="8713" width="4.875" style="65" bestFit="1" customWidth="1"/>
    <col min="8714" max="8714" width="4.125" style="65" bestFit="1" customWidth="1"/>
    <col min="8715" max="8715" width="6" style="65" bestFit="1" customWidth="1"/>
    <col min="8716" max="8716" width="10.125" style="65" bestFit="1" customWidth="1"/>
    <col min="8717" max="8717" width="5.125" style="65" bestFit="1" customWidth="1"/>
    <col min="8718" max="8718" width="8.375" style="65" bestFit="1" customWidth="1"/>
    <col min="8719" max="8719" width="13" style="65" bestFit="1" customWidth="1"/>
    <col min="8720" max="8720" width="10.125" style="65" bestFit="1" customWidth="1"/>
    <col min="8721" max="8721" width="11.875" style="65" bestFit="1" customWidth="1"/>
    <col min="8722" max="8722" width="11.125" style="65" bestFit="1" customWidth="1"/>
    <col min="8723" max="8723" width="13.125" style="65" bestFit="1" customWidth="1"/>
    <col min="8724" max="8724" width="16.625" style="65" bestFit="1" customWidth="1"/>
    <col min="8725" max="8725" width="11.625" style="65" bestFit="1" customWidth="1"/>
    <col min="8726" max="8726" width="5.375" style="65" bestFit="1" customWidth="1"/>
    <col min="8727" max="8727" width="9" style="65" bestFit="1" customWidth="1"/>
    <col min="8728" max="8960" width="8" style="65"/>
    <col min="8961" max="8961" width="13.625" style="65" customWidth="1"/>
    <col min="8962" max="8962" width="4.125" style="65" bestFit="1" customWidth="1"/>
    <col min="8963" max="8963" width="6.125" style="65" bestFit="1" customWidth="1"/>
    <col min="8964" max="8964" width="9.125" style="65" bestFit="1" customWidth="1"/>
    <col min="8965" max="8965" width="4.875" style="65" bestFit="1" customWidth="1"/>
    <col min="8966" max="8966" width="7" style="65" bestFit="1" customWidth="1"/>
    <col min="8967" max="8967" width="9.875" style="65" bestFit="1" customWidth="1"/>
    <col min="8968" max="8968" width="4.125" style="65" bestFit="1" customWidth="1"/>
    <col min="8969" max="8969" width="4.875" style="65" bestFit="1" customWidth="1"/>
    <col min="8970" max="8970" width="4.125" style="65" bestFit="1" customWidth="1"/>
    <col min="8971" max="8971" width="6" style="65" bestFit="1" customWidth="1"/>
    <col min="8972" max="8972" width="10.125" style="65" bestFit="1" customWidth="1"/>
    <col min="8973" max="8973" width="5.125" style="65" bestFit="1" customWidth="1"/>
    <col min="8974" max="8974" width="8.375" style="65" bestFit="1" customWidth="1"/>
    <col min="8975" max="8975" width="13" style="65" bestFit="1" customWidth="1"/>
    <col min="8976" max="8976" width="10.125" style="65" bestFit="1" customWidth="1"/>
    <col min="8977" max="8977" width="11.875" style="65" bestFit="1" customWidth="1"/>
    <col min="8978" max="8978" width="11.125" style="65" bestFit="1" customWidth="1"/>
    <col min="8979" max="8979" width="13.125" style="65" bestFit="1" customWidth="1"/>
    <col min="8980" max="8980" width="16.625" style="65" bestFit="1" customWidth="1"/>
    <col min="8981" max="8981" width="11.625" style="65" bestFit="1" customWidth="1"/>
    <col min="8982" max="8982" width="5.375" style="65" bestFit="1" customWidth="1"/>
    <col min="8983" max="8983" width="9" style="65" bestFit="1" customWidth="1"/>
    <col min="8984" max="9216" width="8" style="65"/>
    <col min="9217" max="9217" width="13.625" style="65" customWidth="1"/>
    <col min="9218" max="9218" width="4.125" style="65" bestFit="1" customWidth="1"/>
    <col min="9219" max="9219" width="6.125" style="65" bestFit="1" customWidth="1"/>
    <col min="9220" max="9220" width="9.125" style="65" bestFit="1" customWidth="1"/>
    <col min="9221" max="9221" width="4.875" style="65" bestFit="1" customWidth="1"/>
    <col min="9222" max="9222" width="7" style="65" bestFit="1" customWidth="1"/>
    <col min="9223" max="9223" width="9.875" style="65" bestFit="1" customWidth="1"/>
    <col min="9224" max="9224" width="4.125" style="65" bestFit="1" customWidth="1"/>
    <col min="9225" max="9225" width="4.875" style="65" bestFit="1" customWidth="1"/>
    <col min="9226" max="9226" width="4.125" style="65" bestFit="1" customWidth="1"/>
    <col min="9227" max="9227" width="6" style="65" bestFit="1" customWidth="1"/>
    <col min="9228" max="9228" width="10.125" style="65" bestFit="1" customWidth="1"/>
    <col min="9229" max="9229" width="5.125" style="65" bestFit="1" customWidth="1"/>
    <col min="9230" max="9230" width="8.375" style="65" bestFit="1" customWidth="1"/>
    <col min="9231" max="9231" width="13" style="65" bestFit="1" customWidth="1"/>
    <col min="9232" max="9232" width="10.125" style="65" bestFit="1" customWidth="1"/>
    <col min="9233" max="9233" width="11.875" style="65" bestFit="1" customWidth="1"/>
    <col min="9234" max="9234" width="11.125" style="65" bestFit="1" customWidth="1"/>
    <col min="9235" max="9235" width="13.125" style="65" bestFit="1" customWidth="1"/>
    <col min="9236" max="9236" width="16.625" style="65" bestFit="1" customWidth="1"/>
    <col min="9237" max="9237" width="11.625" style="65" bestFit="1" customWidth="1"/>
    <col min="9238" max="9238" width="5.375" style="65" bestFit="1" customWidth="1"/>
    <col min="9239" max="9239" width="9" style="65" bestFit="1" customWidth="1"/>
    <col min="9240" max="9472" width="8" style="65"/>
    <col min="9473" max="9473" width="13.625" style="65" customWidth="1"/>
    <col min="9474" max="9474" width="4.125" style="65" bestFit="1" customWidth="1"/>
    <col min="9475" max="9475" width="6.125" style="65" bestFit="1" customWidth="1"/>
    <col min="9476" max="9476" width="9.125" style="65" bestFit="1" customWidth="1"/>
    <col min="9477" max="9477" width="4.875" style="65" bestFit="1" customWidth="1"/>
    <col min="9478" max="9478" width="7" style="65" bestFit="1" customWidth="1"/>
    <col min="9479" max="9479" width="9.875" style="65" bestFit="1" customWidth="1"/>
    <col min="9480" max="9480" width="4.125" style="65" bestFit="1" customWidth="1"/>
    <col min="9481" max="9481" width="4.875" style="65" bestFit="1" customWidth="1"/>
    <col min="9482" max="9482" width="4.125" style="65" bestFit="1" customWidth="1"/>
    <col min="9483" max="9483" width="6" style="65" bestFit="1" customWidth="1"/>
    <col min="9484" max="9484" width="10.125" style="65" bestFit="1" customWidth="1"/>
    <col min="9485" max="9485" width="5.125" style="65" bestFit="1" customWidth="1"/>
    <col min="9486" max="9486" width="8.375" style="65" bestFit="1" customWidth="1"/>
    <col min="9487" max="9487" width="13" style="65" bestFit="1" customWidth="1"/>
    <col min="9488" max="9488" width="10.125" style="65" bestFit="1" customWidth="1"/>
    <col min="9489" max="9489" width="11.875" style="65" bestFit="1" customWidth="1"/>
    <col min="9490" max="9490" width="11.125" style="65" bestFit="1" customWidth="1"/>
    <col min="9491" max="9491" width="13.125" style="65" bestFit="1" customWidth="1"/>
    <col min="9492" max="9492" width="16.625" style="65" bestFit="1" customWidth="1"/>
    <col min="9493" max="9493" width="11.625" style="65" bestFit="1" customWidth="1"/>
    <col min="9494" max="9494" width="5.375" style="65" bestFit="1" customWidth="1"/>
    <col min="9495" max="9495" width="9" style="65" bestFit="1" customWidth="1"/>
    <col min="9496" max="9728" width="8" style="65"/>
    <col min="9729" max="9729" width="13.625" style="65" customWidth="1"/>
    <col min="9730" max="9730" width="4.125" style="65" bestFit="1" customWidth="1"/>
    <col min="9731" max="9731" width="6.125" style="65" bestFit="1" customWidth="1"/>
    <col min="9732" max="9732" width="9.125" style="65" bestFit="1" customWidth="1"/>
    <col min="9733" max="9733" width="4.875" style="65" bestFit="1" customWidth="1"/>
    <col min="9734" max="9734" width="7" style="65" bestFit="1" customWidth="1"/>
    <col min="9735" max="9735" width="9.875" style="65" bestFit="1" customWidth="1"/>
    <col min="9736" max="9736" width="4.125" style="65" bestFit="1" customWidth="1"/>
    <col min="9737" max="9737" width="4.875" style="65" bestFit="1" customWidth="1"/>
    <col min="9738" max="9738" width="4.125" style="65" bestFit="1" customWidth="1"/>
    <col min="9739" max="9739" width="6" style="65" bestFit="1" customWidth="1"/>
    <col min="9740" max="9740" width="10.125" style="65" bestFit="1" customWidth="1"/>
    <col min="9741" max="9741" width="5.125" style="65" bestFit="1" customWidth="1"/>
    <col min="9742" max="9742" width="8.375" style="65" bestFit="1" customWidth="1"/>
    <col min="9743" max="9743" width="13" style="65" bestFit="1" customWidth="1"/>
    <col min="9744" max="9744" width="10.125" style="65" bestFit="1" customWidth="1"/>
    <col min="9745" max="9745" width="11.875" style="65" bestFit="1" customWidth="1"/>
    <col min="9746" max="9746" width="11.125" style="65" bestFit="1" customWidth="1"/>
    <col min="9747" max="9747" width="13.125" style="65" bestFit="1" customWidth="1"/>
    <col min="9748" max="9748" width="16.625" style="65" bestFit="1" customWidth="1"/>
    <col min="9749" max="9749" width="11.625" style="65" bestFit="1" customWidth="1"/>
    <col min="9750" max="9750" width="5.375" style="65" bestFit="1" customWidth="1"/>
    <col min="9751" max="9751" width="9" style="65" bestFit="1" customWidth="1"/>
    <col min="9752" max="9984" width="8" style="65"/>
    <col min="9985" max="9985" width="13.625" style="65" customWidth="1"/>
    <col min="9986" max="9986" width="4.125" style="65" bestFit="1" customWidth="1"/>
    <col min="9987" max="9987" width="6.125" style="65" bestFit="1" customWidth="1"/>
    <col min="9988" max="9988" width="9.125" style="65" bestFit="1" customWidth="1"/>
    <col min="9989" max="9989" width="4.875" style="65" bestFit="1" customWidth="1"/>
    <col min="9990" max="9990" width="7" style="65" bestFit="1" customWidth="1"/>
    <col min="9991" max="9991" width="9.875" style="65" bestFit="1" customWidth="1"/>
    <col min="9992" max="9992" width="4.125" style="65" bestFit="1" customWidth="1"/>
    <col min="9993" max="9993" width="4.875" style="65" bestFit="1" customWidth="1"/>
    <col min="9994" max="9994" width="4.125" style="65" bestFit="1" customWidth="1"/>
    <col min="9995" max="9995" width="6" style="65" bestFit="1" customWidth="1"/>
    <col min="9996" max="9996" width="10.125" style="65" bestFit="1" customWidth="1"/>
    <col min="9997" max="9997" width="5.125" style="65" bestFit="1" customWidth="1"/>
    <col min="9998" max="9998" width="8.375" style="65" bestFit="1" customWidth="1"/>
    <col min="9999" max="9999" width="13" style="65" bestFit="1" customWidth="1"/>
    <col min="10000" max="10000" width="10.125" style="65" bestFit="1" customWidth="1"/>
    <col min="10001" max="10001" width="11.875" style="65" bestFit="1" customWidth="1"/>
    <col min="10002" max="10002" width="11.125" style="65" bestFit="1" customWidth="1"/>
    <col min="10003" max="10003" width="13.125" style="65" bestFit="1" customWidth="1"/>
    <col min="10004" max="10004" width="16.625" style="65" bestFit="1" customWidth="1"/>
    <col min="10005" max="10005" width="11.625" style="65" bestFit="1" customWidth="1"/>
    <col min="10006" max="10006" width="5.375" style="65" bestFit="1" customWidth="1"/>
    <col min="10007" max="10007" width="9" style="65" bestFit="1" customWidth="1"/>
    <col min="10008" max="10240" width="8" style="65"/>
    <col min="10241" max="10241" width="13.625" style="65" customWidth="1"/>
    <col min="10242" max="10242" width="4.125" style="65" bestFit="1" customWidth="1"/>
    <col min="10243" max="10243" width="6.125" style="65" bestFit="1" customWidth="1"/>
    <col min="10244" max="10244" width="9.125" style="65" bestFit="1" customWidth="1"/>
    <col min="10245" max="10245" width="4.875" style="65" bestFit="1" customWidth="1"/>
    <col min="10246" max="10246" width="7" style="65" bestFit="1" customWidth="1"/>
    <col min="10247" max="10247" width="9.875" style="65" bestFit="1" customWidth="1"/>
    <col min="10248" max="10248" width="4.125" style="65" bestFit="1" customWidth="1"/>
    <col min="10249" max="10249" width="4.875" style="65" bestFit="1" customWidth="1"/>
    <col min="10250" max="10250" width="4.125" style="65" bestFit="1" customWidth="1"/>
    <col min="10251" max="10251" width="6" style="65" bestFit="1" customWidth="1"/>
    <col min="10252" max="10252" width="10.125" style="65" bestFit="1" customWidth="1"/>
    <col min="10253" max="10253" width="5.125" style="65" bestFit="1" customWidth="1"/>
    <col min="10254" max="10254" width="8.375" style="65" bestFit="1" customWidth="1"/>
    <col min="10255" max="10255" width="13" style="65" bestFit="1" customWidth="1"/>
    <col min="10256" max="10256" width="10.125" style="65" bestFit="1" customWidth="1"/>
    <col min="10257" max="10257" width="11.875" style="65" bestFit="1" customWidth="1"/>
    <col min="10258" max="10258" width="11.125" style="65" bestFit="1" customWidth="1"/>
    <col min="10259" max="10259" width="13.125" style="65" bestFit="1" customWidth="1"/>
    <col min="10260" max="10260" width="16.625" style="65" bestFit="1" customWidth="1"/>
    <col min="10261" max="10261" width="11.625" style="65" bestFit="1" customWidth="1"/>
    <col min="10262" max="10262" width="5.375" style="65" bestFit="1" customWidth="1"/>
    <col min="10263" max="10263" width="9" style="65" bestFit="1" customWidth="1"/>
    <col min="10264" max="10496" width="8" style="65"/>
    <col min="10497" max="10497" width="13.625" style="65" customWidth="1"/>
    <col min="10498" max="10498" width="4.125" style="65" bestFit="1" customWidth="1"/>
    <col min="10499" max="10499" width="6.125" style="65" bestFit="1" customWidth="1"/>
    <col min="10500" max="10500" width="9.125" style="65" bestFit="1" customWidth="1"/>
    <col min="10501" max="10501" width="4.875" style="65" bestFit="1" customWidth="1"/>
    <col min="10502" max="10502" width="7" style="65" bestFit="1" customWidth="1"/>
    <col min="10503" max="10503" width="9.875" style="65" bestFit="1" customWidth="1"/>
    <col min="10504" max="10504" width="4.125" style="65" bestFit="1" customWidth="1"/>
    <col min="10505" max="10505" width="4.875" style="65" bestFit="1" customWidth="1"/>
    <col min="10506" max="10506" width="4.125" style="65" bestFit="1" customWidth="1"/>
    <col min="10507" max="10507" width="6" style="65" bestFit="1" customWidth="1"/>
    <col min="10508" max="10508" width="10.125" style="65" bestFit="1" customWidth="1"/>
    <col min="10509" max="10509" width="5.125" style="65" bestFit="1" customWidth="1"/>
    <col min="10510" max="10510" width="8.375" style="65" bestFit="1" customWidth="1"/>
    <col min="10511" max="10511" width="13" style="65" bestFit="1" customWidth="1"/>
    <col min="10512" max="10512" width="10.125" style="65" bestFit="1" customWidth="1"/>
    <col min="10513" max="10513" width="11.875" style="65" bestFit="1" customWidth="1"/>
    <col min="10514" max="10514" width="11.125" style="65" bestFit="1" customWidth="1"/>
    <col min="10515" max="10515" width="13.125" style="65" bestFit="1" customWidth="1"/>
    <col min="10516" max="10516" width="16.625" style="65" bestFit="1" customWidth="1"/>
    <col min="10517" max="10517" width="11.625" style="65" bestFit="1" customWidth="1"/>
    <col min="10518" max="10518" width="5.375" style="65" bestFit="1" customWidth="1"/>
    <col min="10519" max="10519" width="9" style="65" bestFit="1" customWidth="1"/>
    <col min="10520" max="10752" width="8" style="65"/>
    <col min="10753" max="10753" width="13.625" style="65" customWidth="1"/>
    <col min="10754" max="10754" width="4.125" style="65" bestFit="1" customWidth="1"/>
    <col min="10755" max="10755" width="6.125" style="65" bestFit="1" customWidth="1"/>
    <col min="10756" max="10756" width="9.125" style="65" bestFit="1" customWidth="1"/>
    <col min="10757" max="10757" width="4.875" style="65" bestFit="1" customWidth="1"/>
    <col min="10758" max="10758" width="7" style="65" bestFit="1" customWidth="1"/>
    <col min="10759" max="10759" width="9.875" style="65" bestFit="1" customWidth="1"/>
    <col min="10760" max="10760" width="4.125" style="65" bestFit="1" customWidth="1"/>
    <col min="10761" max="10761" width="4.875" style="65" bestFit="1" customWidth="1"/>
    <col min="10762" max="10762" width="4.125" style="65" bestFit="1" customWidth="1"/>
    <col min="10763" max="10763" width="6" style="65" bestFit="1" customWidth="1"/>
    <col min="10764" max="10764" width="10.125" style="65" bestFit="1" customWidth="1"/>
    <col min="10765" max="10765" width="5.125" style="65" bestFit="1" customWidth="1"/>
    <col min="10766" max="10766" width="8.375" style="65" bestFit="1" customWidth="1"/>
    <col min="10767" max="10767" width="13" style="65" bestFit="1" customWidth="1"/>
    <col min="10768" max="10768" width="10.125" style="65" bestFit="1" customWidth="1"/>
    <col min="10769" max="10769" width="11.875" style="65" bestFit="1" customWidth="1"/>
    <col min="10770" max="10770" width="11.125" style="65" bestFit="1" customWidth="1"/>
    <col min="10771" max="10771" width="13.125" style="65" bestFit="1" customWidth="1"/>
    <col min="10772" max="10772" width="16.625" style="65" bestFit="1" customWidth="1"/>
    <col min="10773" max="10773" width="11.625" style="65" bestFit="1" customWidth="1"/>
    <col min="10774" max="10774" width="5.375" style="65" bestFit="1" customWidth="1"/>
    <col min="10775" max="10775" width="9" style="65" bestFit="1" customWidth="1"/>
    <col min="10776" max="11008" width="8" style="65"/>
    <col min="11009" max="11009" width="13.625" style="65" customWidth="1"/>
    <col min="11010" max="11010" width="4.125" style="65" bestFit="1" customWidth="1"/>
    <col min="11011" max="11011" width="6.125" style="65" bestFit="1" customWidth="1"/>
    <col min="11012" max="11012" width="9.125" style="65" bestFit="1" customWidth="1"/>
    <col min="11013" max="11013" width="4.875" style="65" bestFit="1" customWidth="1"/>
    <col min="11014" max="11014" width="7" style="65" bestFit="1" customWidth="1"/>
    <col min="11015" max="11015" width="9.875" style="65" bestFit="1" customWidth="1"/>
    <col min="11016" max="11016" width="4.125" style="65" bestFit="1" customWidth="1"/>
    <col min="11017" max="11017" width="4.875" style="65" bestFit="1" customWidth="1"/>
    <col min="11018" max="11018" width="4.125" style="65" bestFit="1" customWidth="1"/>
    <col min="11019" max="11019" width="6" style="65" bestFit="1" customWidth="1"/>
    <col min="11020" max="11020" width="10.125" style="65" bestFit="1" customWidth="1"/>
    <col min="11021" max="11021" width="5.125" style="65" bestFit="1" customWidth="1"/>
    <col min="11022" max="11022" width="8.375" style="65" bestFit="1" customWidth="1"/>
    <col min="11023" max="11023" width="13" style="65" bestFit="1" customWidth="1"/>
    <col min="11024" max="11024" width="10.125" style="65" bestFit="1" customWidth="1"/>
    <col min="11025" max="11025" width="11.875" style="65" bestFit="1" customWidth="1"/>
    <col min="11026" max="11026" width="11.125" style="65" bestFit="1" customWidth="1"/>
    <col min="11027" max="11027" width="13.125" style="65" bestFit="1" customWidth="1"/>
    <col min="11028" max="11028" width="16.625" style="65" bestFit="1" customWidth="1"/>
    <col min="11029" max="11029" width="11.625" style="65" bestFit="1" customWidth="1"/>
    <col min="11030" max="11030" width="5.375" style="65" bestFit="1" customWidth="1"/>
    <col min="11031" max="11031" width="9" style="65" bestFit="1" customWidth="1"/>
    <col min="11032" max="11264" width="8" style="65"/>
    <col min="11265" max="11265" width="13.625" style="65" customWidth="1"/>
    <col min="11266" max="11266" width="4.125" style="65" bestFit="1" customWidth="1"/>
    <col min="11267" max="11267" width="6.125" style="65" bestFit="1" customWidth="1"/>
    <col min="11268" max="11268" width="9.125" style="65" bestFit="1" customWidth="1"/>
    <col min="11269" max="11269" width="4.875" style="65" bestFit="1" customWidth="1"/>
    <col min="11270" max="11270" width="7" style="65" bestFit="1" customWidth="1"/>
    <col min="11271" max="11271" width="9.875" style="65" bestFit="1" customWidth="1"/>
    <col min="11272" max="11272" width="4.125" style="65" bestFit="1" customWidth="1"/>
    <col min="11273" max="11273" width="4.875" style="65" bestFit="1" customWidth="1"/>
    <col min="11274" max="11274" width="4.125" style="65" bestFit="1" customWidth="1"/>
    <col min="11275" max="11275" width="6" style="65" bestFit="1" customWidth="1"/>
    <col min="11276" max="11276" width="10.125" style="65" bestFit="1" customWidth="1"/>
    <col min="11277" max="11277" width="5.125" style="65" bestFit="1" customWidth="1"/>
    <col min="11278" max="11278" width="8.375" style="65" bestFit="1" customWidth="1"/>
    <col min="11279" max="11279" width="13" style="65" bestFit="1" customWidth="1"/>
    <col min="11280" max="11280" width="10.125" style="65" bestFit="1" customWidth="1"/>
    <col min="11281" max="11281" width="11.875" style="65" bestFit="1" customWidth="1"/>
    <col min="11282" max="11282" width="11.125" style="65" bestFit="1" customWidth="1"/>
    <col min="11283" max="11283" width="13.125" style="65" bestFit="1" customWidth="1"/>
    <col min="11284" max="11284" width="16.625" style="65" bestFit="1" customWidth="1"/>
    <col min="11285" max="11285" width="11.625" style="65" bestFit="1" customWidth="1"/>
    <col min="11286" max="11286" width="5.375" style="65" bestFit="1" customWidth="1"/>
    <col min="11287" max="11287" width="9" style="65" bestFit="1" customWidth="1"/>
    <col min="11288" max="11520" width="8" style="65"/>
    <col min="11521" max="11521" width="13.625" style="65" customWidth="1"/>
    <col min="11522" max="11522" width="4.125" style="65" bestFit="1" customWidth="1"/>
    <col min="11523" max="11523" width="6.125" style="65" bestFit="1" customWidth="1"/>
    <col min="11524" max="11524" width="9.125" style="65" bestFit="1" customWidth="1"/>
    <col min="11525" max="11525" width="4.875" style="65" bestFit="1" customWidth="1"/>
    <col min="11526" max="11526" width="7" style="65" bestFit="1" customWidth="1"/>
    <col min="11527" max="11527" width="9.875" style="65" bestFit="1" customWidth="1"/>
    <col min="11528" max="11528" width="4.125" style="65" bestFit="1" customWidth="1"/>
    <col min="11529" max="11529" width="4.875" style="65" bestFit="1" customWidth="1"/>
    <col min="11530" max="11530" width="4.125" style="65" bestFit="1" customWidth="1"/>
    <col min="11531" max="11531" width="6" style="65" bestFit="1" customWidth="1"/>
    <col min="11532" max="11532" width="10.125" style="65" bestFit="1" customWidth="1"/>
    <col min="11533" max="11533" width="5.125" style="65" bestFit="1" customWidth="1"/>
    <col min="11534" max="11534" width="8.375" style="65" bestFit="1" customWidth="1"/>
    <col min="11535" max="11535" width="13" style="65" bestFit="1" customWidth="1"/>
    <col min="11536" max="11536" width="10.125" style="65" bestFit="1" customWidth="1"/>
    <col min="11537" max="11537" width="11.875" style="65" bestFit="1" customWidth="1"/>
    <col min="11538" max="11538" width="11.125" style="65" bestFit="1" customWidth="1"/>
    <col min="11539" max="11539" width="13.125" style="65" bestFit="1" customWidth="1"/>
    <col min="11540" max="11540" width="16.625" style="65" bestFit="1" customWidth="1"/>
    <col min="11541" max="11541" width="11.625" style="65" bestFit="1" customWidth="1"/>
    <col min="11542" max="11542" width="5.375" style="65" bestFit="1" customWidth="1"/>
    <col min="11543" max="11543" width="9" style="65" bestFit="1" customWidth="1"/>
    <col min="11544" max="11776" width="8" style="65"/>
    <col min="11777" max="11777" width="13.625" style="65" customWidth="1"/>
    <col min="11778" max="11778" width="4.125" style="65" bestFit="1" customWidth="1"/>
    <col min="11779" max="11779" width="6.125" style="65" bestFit="1" customWidth="1"/>
    <col min="11780" max="11780" width="9.125" style="65" bestFit="1" customWidth="1"/>
    <col min="11781" max="11781" width="4.875" style="65" bestFit="1" customWidth="1"/>
    <col min="11782" max="11782" width="7" style="65" bestFit="1" customWidth="1"/>
    <col min="11783" max="11783" width="9.875" style="65" bestFit="1" customWidth="1"/>
    <col min="11784" max="11784" width="4.125" style="65" bestFit="1" customWidth="1"/>
    <col min="11785" max="11785" width="4.875" style="65" bestFit="1" customWidth="1"/>
    <col min="11786" max="11786" width="4.125" style="65" bestFit="1" customWidth="1"/>
    <col min="11787" max="11787" width="6" style="65" bestFit="1" customWidth="1"/>
    <col min="11788" max="11788" width="10.125" style="65" bestFit="1" customWidth="1"/>
    <col min="11789" max="11789" width="5.125" style="65" bestFit="1" customWidth="1"/>
    <col min="11790" max="11790" width="8.375" style="65" bestFit="1" customWidth="1"/>
    <col min="11791" max="11791" width="13" style="65" bestFit="1" customWidth="1"/>
    <col min="11792" max="11792" width="10.125" style="65" bestFit="1" customWidth="1"/>
    <col min="11793" max="11793" width="11.875" style="65" bestFit="1" customWidth="1"/>
    <col min="11794" max="11794" width="11.125" style="65" bestFit="1" customWidth="1"/>
    <col min="11795" max="11795" width="13.125" style="65" bestFit="1" customWidth="1"/>
    <col min="11796" max="11796" width="16.625" style="65" bestFit="1" customWidth="1"/>
    <col min="11797" max="11797" width="11.625" style="65" bestFit="1" customWidth="1"/>
    <col min="11798" max="11798" width="5.375" style="65" bestFit="1" customWidth="1"/>
    <col min="11799" max="11799" width="9" style="65" bestFit="1" customWidth="1"/>
    <col min="11800" max="12032" width="8" style="65"/>
    <col min="12033" max="12033" width="13.625" style="65" customWidth="1"/>
    <col min="12034" max="12034" width="4.125" style="65" bestFit="1" customWidth="1"/>
    <col min="12035" max="12035" width="6.125" style="65" bestFit="1" customWidth="1"/>
    <col min="12036" max="12036" width="9.125" style="65" bestFit="1" customWidth="1"/>
    <col min="12037" max="12037" width="4.875" style="65" bestFit="1" customWidth="1"/>
    <col min="12038" max="12038" width="7" style="65" bestFit="1" customWidth="1"/>
    <col min="12039" max="12039" width="9.875" style="65" bestFit="1" customWidth="1"/>
    <col min="12040" max="12040" width="4.125" style="65" bestFit="1" customWidth="1"/>
    <col min="12041" max="12041" width="4.875" style="65" bestFit="1" customWidth="1"/>
    <col min="12042" max="12042" width="4.125" style="65" bestFit="1" customWidth="1"/>
    <col min="12043" max="12043" width="6" style="65" bestFit="1" customWidth="1"/>
    <col min="12044" max="12044" width="10.125" style="65" bestFit="1" customWidth="1"/>
    <col min="12045" max="12045" width="5.125" style="65" bestFit="1" customWidth="1"/>
    <col min="12046" max="12046" width="8.375" style="65" bestFit="1" customWidth="1"/>
    <col min="12047" max="12047" width="13" style="65" bestFit="1" customWidth="1"/>
    <col min="12048" max="12048" width="10.125" style="65" bestFit="1" customWidth="1"/>
    <col min="12049" max="12049" width="11.875" style="65" bestFit="1" customWidth="1"/>
    <col min="12050" max="12050" width="11.125" style="65" bestFit="1" customWidth="1"/>
    <col min="12051" max="12051" width="13.125" style="65" bestFit="1" customWidth="1"/>
    <col min="12052" max="12052" width="16.625" style="65" bestFit="1" customWidth="1"/>
    <col min="12053" max="12053" width="11.625" style="65" bestFit="1" customWidth="1"/>
    <col min="12054" max="12054" width="5.375" style="65" bestFit="1" customWidth="1"/>
    <col min="12055" max="12055" width="9" style="65" bestFit="1" customWidth="1"/>
    <col min="12056" max="12288" width="8" style="65"/>
    <col min="12289" max="12289" width="13.625" style="65" customWidth="1"/>
    <col min="12290" max="12290" width="4.125" style="65" bestFit="1" customWidth="1"/>
    <col min="12291" max="12291" width="6.125" style="65" bestFit="1" customWidth="1"/>
    <col min="12292" max="12292" width="9.125" style="65" bestFit="1" customWidth="1"/>
    <col min="12293" max="12293" width="4.875" style="65" bestFit="1" customWidth="1"/>
    <col min="12294" max="12294" width="7" style="65" bestFit="1" customWidth="1"/>
    <col min="12295" max="12295" width="9.875" style="65" bestFit="1" customWidth="1"/>
    <col min="12296" max="12296" width="4.125" style="65" bestFit="1" customWidth="1"/>
    <col min="12297" max="12297" width="4.875" style="65" bestFit="1" customWidth="1"/>
    <col min="12298" max="12298" width="4.125" style="65" bestFit="1" customWidth="1"/>
    <col min="12299" max="12299" width="6" style="65" bestFit="1" customWidth="1"/>
    <col min="12300" max="12300" width="10.125" style="65" bestFit="1" customWidth="1"/>
    <col min="12301" max="12301" width="5.125" style="65" bestFit="1" customWidth="1"/>
    <col min="12302" max="12302" width="8.375" style="65" bestFit="1" customWidth="1"/>
    <col min="12303" max="12303" width="13" style="65" bestFit="1" customWidth="1"/>
    <col min="12304" max="12304" width="10.125" style="65" bestFit="1" customWidth="1"/>
    <col min="12305" max="12305" width="11.875" style="65" bestFit="1" customWidth="1"/>
    <col min="12306" max="12306" width="11.125" style="65" bestFit="1" customWidth="1"/>
    <col min="12307" max="12307" width="13.125" style="65" bestFit="1" customWidth="1"/>
    <col min="12308" max="12308" width="16.625" style="65" bestFit="1" customWidth="1"/>
    <col min="12309" max="12309" width="11.625" style="65" bestFit="1" customWidth="1"/>
    <col min="12310" max="12310" width="5.375" style="65" bestFit="1" customWidth="1"/>
    <col min="12311" max="12311" width="9" style="65" bestFit="1" customWidth="1"/>
    <col min="12312" max="12544" width="8" style="65"/>
    <col min="12545" max="12545" width="13.625" style="65" customWidth="1"/>
    <col min="12546" max="12546" width="4.125" style="65" bestFit="1" customWidth="1"/>
    <col min="12547" max="12547" width="6.125" style="65" bestFit="1" customWidth="1"/>
    <col min="12548" max="12548" width="9.125" style="65" bestFit="1" customWidth="1"/>
    <col min="12549" max="12549" width="4.875" style="65" bestFit="1" customWidth="1"/>
    <col min="12550" max="12550" width="7" style="65" bestFit="1" customWidth="1"/>
    <col min="12551" max="12551" width="9.875" style="65" bestFit="1" customWidth="1"/>
    <col min="12552" max="12552" width="4.125" style="65" bestFit="1" customWidth="1"/>
    <col min="12553" max="12553" width="4.875" style="65" bestFit="1" customWidth="1"/>
    <col min="12554" max="12554" width="4.125" style="65" bestFit="1" customWidth="1"/>
    <col min="12555" max="12555" width="6" style="65" bestFit="1" customWidth="1"/>
    <col min="12556" max="12556" width="10.125" style="65" bestFit="1" customWidth="1"/>
    <col min="12557" max="12557" width="5.125" style="65" bestFit="1" customWidth="1"/>
    <col min="12558" max="12558" width="8.375" style="65" bestFit="1" customWidth="1"/>
    <col min="12559" max="12559" width="13" style="65" bestFit="1" customWidth="1"/>
    <col min="12560" max="12560" width="10.125" style="65" bestFit="1" customWidth="1"/>
    <col min="12561" max="12561" width="11.875" style="65" bestFit="1" customWidth="1"/>
    <col min="12562" max="12562" width="11.125" style="65" bestFit="1" customWidth="1"/>
    <col min="12563" max="12563" width="13.125" style="65" bestFit="1" customWidth="1"/>
    <col min="12564" max="12564" width="16.625" style="65" bestFit="1" customWidth="1"/>
    <col min="12565" max="12565" width="11.625" style="65" bestFit="1" customWidth="1"/>
    <col min="12566" max="12566" width="5.375" style="65" bestFit="1" customWidth="1"/>
    <col min="12567" max="12567" width="9" style="65" bestFit="1" customWidth="1"/>
    <col min="12568" max="12800" width="8" style="65"/>
    <col min="12801" max="12801" width="13.625" style="65" customWidth="1"/>
    <col min="12802" max="12802" width="4.125" style="65" bestFit="1" customWidth="1"/>
    <col min="12803" max="12803" width="6.125" style="65" bestFit="1" customWidth="1"/>
    <col min="12804" max="12804" width="9.125" style="65" bestFit="1" customWidth="1"/>
    <col min="12805" max="12805" width="4.875" style="65" bestFit="1" customWidth="1"/>
    <col min="12806" max="12806" width="7" style="65" bestFit="1" customWidth="1"/>
    <col min="12807" max="12807" width="9.875" style="65" bestFit="1" customWidth="1"/>
    <col min="12808" max="12808" width="4.125" style="65" bestFit="1" customWidth="1"/>
    <col min="12809" max="12809" width="4.875" style="65" bestFit="1" customWidth="1"/>
    <col min="12810" max="12810" width="4.125" style="65" bestFit="1" customWidth="1"/>
    <col min="12811" max="12811" width="6" style="65" bestFit="1" customWidth="1"/>
    <col min="12812" max="12812" width="10.125" style="65" bestFit="1" customWidth="1"/>
    <col min="12813" max="12813" width="5.125" style="65" bestFit="1" customWidth="1"/>
    <col min="12814" max="12814" width="8.375" style="65" bestFit="1" customWidth="1"/>
    <col min="12815" max="12815" width="13" style="65" bestFit="1" customWidth="1"/>
    <col min="12816" max="12816" width="10.125" style="65" bestFit="1" customWidth="1"/>
    <col min="12817" max="12817" width="11.875" style="65" bestFit="1" customWidth="1"/>
    <col min="12818" max="12818" width="11.125" style="65" bestFit="1" customWidth="1"/>
    <col min="12819" max="12819" width="13.125" style="65" bestFit="1" customWidth="1"/>
    <col min="12820" max="12820" width="16.625" style="65" bestFit="1" customWidth="1"/>
    <col min="12821" max="12821" width="11.625" style="65" bestFit="1" customWidth="1"/>
    <col min="12822" max="12822" width="5.375" style="65" bestFit="1" customWidth="1"/>
    <col min="12823" max="12823" width="9" style="65" bestFit="1" customWidth="1"/>
    <col min="12824" max="13056" width="8" style="65"/>
    <col min="13057" max="13057" width="13.625" style="65" customWidth="1"/>
    <col min="13058" max="13058" width="4.125" style="65" bestFit="1" customWidth="1"/>
    <col min="13059" max="13059" width="6.125" style="65" bestFit="1" customWidth="1"/>
    <col min="13060" max="13060" width="9.125" style="65" bestFit="1" customWidth="1"/>
    <col min="13061" max="13061" width="4.875" style="65" bestFit="1" customWidth="1"/>
    <col min="13062" max="13062" width="7" style="65" bestFit="1" customWidth="1"/>
    <col min="13063" max="13063" width="9.875" style="65" bestFit="1" customWidth="1"/>
    <col min="13064" max="13064" width="4.125" style="65" bestFit="1" customWidth="1"/>
    <col min="13065" max="13065" width="4.875" style="65" bestFit="1" customWidth="1"/>
    <col min="13066" max="13066" width="4.125" style="65" bestFit="1" customWidth="1"/>
    <col min="13067" max="13067" width="6" style="65" bestFit="1" customWidth="1"/>
    <col min="13068" max="13068" width="10.125" style="65" bestFit="1" customWidth="1"/>
    <col min="13069" max="13069" width="5.125" style="65" bestFit="1" customWidth="1"/>
    <col min="13070" max="13070" width="8.375" style="65" bestFit="1" customWidth="1"/>
    <col min="13071" max="13071" width="13" style="65" bestFit="1" customWidth="1"/>
    <col min="13072" max="13072" width="10.125" style="65" bestFit="1" customWidth="1"/>
    <col min="13073" max="13073" width="11.875" style="65" bestFit="1" customWidth="1"/>
    <col min="13074" max="13074" width="11.125" style="65" bestFit="1" customWidth="1"/>
    <col min="13075" max="13075" width="13.125" style="65" bestFit="1" customWidth="1"/>
    <col min="13076" max="13076" width="16.625" style="65" bestFit="1" customWidth="1"/>
    <col min="13077" max="13077" width="11.625" style="65" bestFit="1" customWidth="1"/>
    <col min="13078" max="13078" width="5.375" style="65" bestFit="1" customWidth="1"/>
    <col min="13079" max="13079" width="9" style="65" bestFit="1" customWidth="1"/>
    <col min="13080" max="13312" width="8" style="65"/>
    <col min="13313" max="13313" width="13.625" style="65" customWidth="1"/>
    <col min="13314" max="13314" width="4.125" style="65" bestFit="1" customWidth="1"/>
    <col min="13315" max="13315" width="6.125" style="65" bestFit="1" customWidth="1"/>
    <col min="13316" max="13316" width="9.125" style="65" bestFit="1" customWidth="1"/>
    <col min="13317" max="13317" width="4.875" style="65" bestFit="1" customWidth="1"/>
    <col min="13318" max="13318" width="7" style="65" bestFit="1" customWidth="1"/>
    <col min="13319" max="13319" width="9.875" style="65" bestFit="1" customWidth="1"/>
    <col min="13320" max="13320" width="4.125" style="65" bestFit="1" customWidth="1"/>
    <col min="13321" max="13321" width="4.875" style="65" bestFit="1" customWidth="1"/>
    <col min="13322" max="13322" width="4.125" style="65" bestFit="1" customWidth="1"/>
    <col min="13323" max="13323" width="6" style="65" bestFit="1" customWidth="1"/>
    <col min="13324" max="13324" width="10.125" style="65" bestFit="1" customWidth="1"/>
    <col min="13325" max="13325" width="5.125" style="65" bestFit="1" customWidth="1"/>
    <col min="13326" max="13326" width="8.375" style="65" bestFit="1" customWidth="1"/>
    <col min="13327" max="13327" width="13" style="65" bestFit="1" customWidth="1"/>
    <col min="13328" max="13328" width="10.125" style="65" bestFit="1" customWidth="1"/>
    <col min="13329" max="13329" width="11.875" style="65" bestFit="1" customWidth="1"/>
    <col min="13330" max="13330" width="11.125" style="65" bestFit="1" customWidth="1"/>
    <col min="13331" max="13331" width="13.125" style="65" bestFit="1" customWidth="1"/>
    <col min="13332" max="13332" width="16.625" style="65" bestFit="1" customWidth="1"/>
    <col min="13333" max="13333" width="11.625" style="65" bestFit="1" customWidth="1"/>
    <col min="13334" max="13334" width="5.375" style="65" bestFit="1" customWidth="1"/>
    <col min="13335" max="13335" width="9" style="65" bestFit="1" customWidth="1"/>
    <col min="13336" max="13568" width="8" style="65"/>
    <col min="13569" max="13569" width="13.625" style="65" customWidth="1"/>
    <col min="13570" max="13570" width="4.125" style="65" bestFit="1" customWidth="1"/>
    <col min="13571" max="13571" width="6.125" style="65" bestFit="1" customWidth="1"/>
    <col min="13572" max="13572" width="9.125" style="65" bestFit="1" customWidth="1"/>
    <col min="13573" max="13573" width="4.875" style="65" bestFit="1" customWidth="1"/>
    <col min="13574" max="13574" width="7" style="65" bestFit="1" customWidth="1"/>
    <col min="13575" max="13575" width="9.875" style="65" bestFit="1" customWidth="1"/>
    <col min="13576" max="13576" width="4.125" style="65" bestFit="1" customWidth="1"/>
    <col min="13577" max="13577" width="4.875" style="65" bestFit="1" customWidth="1"/>
    <col min="13578" max="13578" width="4.125" style="65" bestFit="1" customWidth="1"/>
    <col min="13579" max="13579" width="6" style="65" bestFit="1" customWidth="1"/>
    <col min="13580" max="13580" width="10.125" style="65" bestFit="1" customWidth="1"/>
    <col min="13581" max="13581" width="5.125" style="65" bestFit="1" customWidth="1"/>
    <col min="13582" max="13582" width="8.375" style="65" bestFit="1" customWidth="1"/>
    <col min="13583" max="13583" width="13" style="65" bestFit="1" customWidth="1"/>
    <col min="13584" max="13584" width="10.125" style="65" bestFit="1" customWidth="1"/>
    <col min="13585" max="13585" width="11.875" style="65" bestFit="1" customWidth="1"/>
    <col min="13586" max="13586" width="11.125" style="65" bestFit="1" customWidth="1"/>
    <col min="13587" max="13587" width="13.125" style="65" bestFit="1" customWidth="1"/>
    <col min="13588" max="13588" width="16.625" style="65" bestFit="1" customWidth="1"/>
    <col min="13589" max="13589" width="11.625" style="65" bestFit="1" customWidth="1"/>
    <col min="13590" max="13590" width="5.375" style="65" bestFit="1" customWidth="1"/>
    <col min="13591" max="13591" width="9" style="65" bestFit="1" customWidth="1"/>
    <col min="13592" max="13824" width="8" style="65"/>
    <col min="13825" max="13825" width="13.625" style="65" customWidth="1"/>
    <col min="13826" max="13826" width="4.125" style="65" bestFit="1" customWidth="1"/>
    <col min="13827" max="13827" width="6.125" style="65" bestFit="1" customWidth="1"/>
    <col min="13828" max="13828" width="9.125" style="65" bestFit="1" customWidth="1"/>
    <col min="13829" max="13829" width="4.875" style="65" bestFit="1" customWidth="1"/>
    <col min="13830" max="13830" width="7" style="65" bestFit="1" customWidth="1"/>
    <col min="13831" max="13831" width="9.875" style="65" bestFit="1" customWidth="1"/>
    <col min="13832" max="13832" width="4.125" style="65" bestFit="1" customWidth="1"/>
    <col min="13833" max="13833" width="4.875" style="65" bestFit="1" customWidth="1"/>
    <col min="13834" max="13834" width="4.125" style="65" bestFit="1" customWidth="1"/>
    <col min="13835" max="13835" width="6" style="65" bestFit="1" customWidth="1"/>
    <col min="13836" max="13836" width="10.125" style="65" bestFit="1" customWidth="1"/>
    <col min="13837" max="13837" width="5.125" style="65" bestFit="1" customWidth="1"/>
    <col min="13838" max="13838" width="8.375" style="65" bestFit="1" customWidth="1"/>
    <col min="13839" max="13839" width="13" style="65" bestFit="1" customWidth="1"/>
    <col min="13840" max="13840" width="10.125" style="65" bestFit="1" customWidth="1"/>
    <col min="13841" max="13841" width="11.875" style="65" bestFit="1" customWidth="1"/>
    <col min="13842" max="13842" width="11.125" style="65" bestFit="1" customWidth="1"/>
    <col min="13843" max="13843" width="13.125" style="65" bestFit="1" customWidth="1"/>
    <col min="13844" max="13844" width="16.625" style="65" bestFit="1" customWidth="1"/>
    <col min="13845" max="13845" width="11.625" style="65" bestFit="1" customWidth="1"/>
    <col min="13846" max="13846" width="5.375" style="65" bestFit="1" customWidth="1"/>
    <col min="13847" max="13847" width="9" style="65" bestFit="1" customWidth="1"/>
    <col min="13848" max="14080" width="8" style="65"/>
    <col min="14081" max="14081" width="13.625" style="65" customWidth="1"/>
    <col min="14082" max="14082" width="4.125" style="65" bestFit="1" customWidth="1"/>
    <col min="14083" max="14083" width="6.125" style="65" bestFit="1" customWidth="1"/>
    <col min="14084" max="14084" width="9.125" style="65" bestFit="1" customWidth="1"/>
    <col min="14085" max="14085" width="4.875" style="65" bestFit="1" customWidth="1"/>
    <col min="14086" max="14086" width="7" style="65" bestFit="1" customWidth="1"/>
    <col min="14087" max="14087" width="9.875" style="65" bestFit="1" customWidth="1"/>
    <col min="14088" max="14088" width="4.125" style="65" bestFit="1" customWidth="1"/>
    <col min="14089" max="14089" width="4.875" style="65" bestFit="1" customWidth="1"/>
    <col min="14090" max="14090" width="4.125" style="65" bestFit="1" customWidth="1"/>
    <col min="14091" max="14091" width="6" style="65" bestFit="1" customWidth="1"/>
    <col min="14092" max="14092" width="10.125" style="65" bestFit="1" customWidth="1"/>
    <col min="14093" max="14093" width="5.125" style="65" bestFit="1" customWidth="1"/>
    <col min="14094" max="14094" width="8.375" style="65" bestFit="1" customWidth="1"/>
    <col min="14095" max="14095" width="13" style="65" bestFit="1" customWidth="1"/>
    <col min="14096" max="14096" width="10.125" style="65" bestFit="1" customWidth="1"/>
    <col min="14097" max="14097" width="11.875" style="65" bestFit="1" customWidth="1"/>
    <col min="14098" max="14098" width="11.125" style="65" bestFit="1" customWidth="1"/>
    <col min="14099" max="14099" width="13.125" style="65" bestFit="1" customWidth="1"/>
    <col min="14100" max="14100" width="16.625" style="65" bestFit="1" customWidth="1"/>
    <col min="14101" max="14101" width="11.625" style="65" bestFit="1" customWidth="1"/>
    <col min="14102" max="14102" width="5.375" style="65" bestFit="1" customWidth="1"/>
    <col min="14103" max="14103" width="9" style="65" bestFit="1" customWidth="1"/>
    <col min="14104" max="14336" width="8" style="65"/>
    <col min="14337" max="14337" width="13.625" style="65" customWidth="1"/>
    <col min="14338" max="14338" width="4.125" style="65" bestFit="1" customWidth="1"/>
    <col min="14339" max="14339" width="6.125" style="65" bestFit="1" customWidth="1"/>
    <col min="14340" max="14340" width="9.125" style="65" bestFit="1" customWidth="1"/>
    <col min="14341" max="14341" width="4.875" style="65" bestFit="1" customWidth="1"/>
    <col min="14342" max="14342" width="7" style="65" bestFit="1" customWidth="1"/>
    <col min="14343" max="14343" width="9.875" style="65" bestFit="1" customWidth="1"/>
    <col min="14344" max="14344" width="4.125" style="65" bestFit="1" customWidth="1"/>
    <col min="14345" max="14345" width="4.875" style="65" bestFit="1" customWidth="1"/>
    <col min="14346" max="14346" width="4.125" style="65" bestFit="1" customWidth="1"/>
    <col min="14347" max="14347" width="6" style="65" bestFit="1" customWidth="1"/>
    <col min="14348" max="14348" width="10.125" style="65" bestFit="1" customWidth="1"/>
    <col min="14349" max="14349" width="5.125" style="65" bestFit="1" customWidth="1"/>
    <col min="14350" max="14350" width="8.375" style="65" bestFit="1" customWidth="1"/>
    <col min="14351" max="14351" width="13" style="65" bestFit="1" customWidth="1"/>
    <col min="14352" max="14352" width="10.125" style="65" bestFit="1" customWidth="1"/>
    <col min="14353" max="14353" width="11.875" style="65" bestFit="1" customWidth="1"/>
    <col min="14354" max="14354" width="11.125" style="65" bestFit="1" customWidth="1"/>
    <col min="14355" max="14355" width="13.125" style="65" bestFit="1" customWidth="1"/>
    <col min="14356" max="14356" width="16.625" style="65" bestFit="1" customWidth="1"/>
    <col min="14357" max="14357" width="11.625" style="65" bestFit="1" customWidth="1"/>
    <col min="14358" max="14358" width="5.375" style="65" bestFit="1" customWidth="1"/>
    <col min="14359" max="14359" width="9" style="65" bestFit="1" customWidth="1"/>
    <col min="14360" max="14592" width="8" style="65"/>
    <col min="14593" max="14593" width="13.625" style="65" customWidth="1"/>
    <col min="14594" max="14594" width="4.125" style="65" bestFit="1" customWidth="1"/>
    <col min="14595" max="14595" width="6.125" style="65" bestFit="1" customWidth="1"/>
    <col min="14596" max="14596" width="9.125" style="65" bestFit="1" customWidth="1"/>
    <col min="14597" max="14597" width="4.875" style="65" bestFit="1" customWidth="1"/>
    <col min="14598" max="14598" width="7" style="65" bestFit="1" customWidth="1"/>
    <col min="14599" max="14599" width="9.875" style="65" bestFit="1" customWidth="1"/>
    <col min="14600" max="14600" width="4.125" style="65" bestFit="1" customWidth="1"/>
    <col min="14601" max="14601" width="4.875" style="65" bestFit="1" customWidth="1"/>
    <col min="14602" max="14602" width="4.125" style="65" bestFit="1" customWidth="1"/>
    <col min="14603" max="14603" width="6" style="65" bestFit="1" customWidth="1"/>
    <col min="14604" max="14604" width="10.125" style="65" bestFit="1" customWidth="1"/>
    <col min="14605" max="14605" width="5.125" style="65" bestFit="1" customWidth="1"/>
    <col min="14606" max="14606" width="8.375" style="65" bestFit="1" customWidth="1"/>
    <col min="14607" max="14607" width="13" style="65" bestFit="1" customWidth="1"/>
    <col min="14608" max="14608" width="10.125" style="65" bestFit="1" customWidth="1"/>
    <col min="14609" max="14609" width="11.875" style="65" bestFit="1" customWidth="1"/>
    <col min="14610" max="14610" width="11.125" style="65" bestFit="1" customWidth="1"/>
    <col min="14611" max="14611" width="13.125" style="65" bestFit="1" customWidth="1"/>
    <col min="14612" max="14612" width="16.625" style="65" bestFit="1" customWidth="1"/>
    <col min="14613" max="14613" width="11.625" style="65" bestFit="1" customWidth="1"/>
    <col min="14614" max="14614" width="5.375" style="65" bestFit="1" customWidth="1"/>
    <col min="14615" max="14615" width="9" style="65" bestFit="1" customWidth="1"/>
    <col min="14616" max="14848" width="8" style="65"/>
    <col min="14849" max="14849" width="13.625" style="65" customWidth="1"/>
    <col min="14850" max="14850" width="4.125" style="65" bestFit="1" customWidth="1"/>
    <col min="14851" max="14851" width="6.125" style="65" bestFit="1" customWidth="1"/>
    <col min="14852" max="14852" width="9.125" style="65" bestFit="1" customWidth="1"/>
    <col min="14853" max="14853" width="4.875" style="65" bestFit="1" customWidth="1"/>
    <col min="14854" max="14854" width="7" style="65" bestFit="1" customWidth="1"/>
    <col min="14855" max="14855" width="9.875" style="65" bestFit="1" customWidth="1"/>
    <col min="14856" max="14856" width="4.125" style="65" bestFit="1" customWidth="1"/>
    <col min="14857" max="14857" width="4.875" style="65" bestFit="1" customWidth="1"/>
    <col min="14858" max="14858" width="4.125" style="65" bestFit="1" customWidth="1"/>
    <col min="14859" max="14859" width="6" style="65" bestFit="1" customWidth="1"/>
    <col min="14860" max="14860" width="10.125" style="65" bestFit="1" customWidth="1"/>
    <col min="14861" max="14861" width="5.125" style="65" bestFit="1" customWidth="1"/>
    <col min="14862" max="14862" width="8.375" style="65" bestFit="1" customWidth="1"/>
    <col min="14863" max="14863" width="13" style="65" bestFit="1" customWidth="1"/>
    <col min="14864" max="14864" width="10.125" style="65" bestFit="1" customWidth="1"/>
    <col min="14865" max="14865" width="11.875" style="65" bestFit="1" customWidth="1"/>
    <col min="14866" max="14866" width="11.125" style="65" bestFit="1" customWidth="1"/>
    <col min="14867" max="14867" width="13.125" style="65" bestFit="1" customWidth="1"/>
    <col min="14868" max="14868" width="16.625" style="65" bestFit="1" customWidth="1"/>
    <col min="14869" max="14869" width="11.625" style="65" bestFit="1" customWidth="1"/>
    <col min="14870" max="14870" width="5.375" style="65" bestFit="1" customWidth="1"/>
    <col min="14871" max="14871" width="9" style="65" bestFit="1" customWidth="1"/>
    <col min="14872" max="15104" width="8" style="65"/>
    <col min="15105" max="15105" width="13.625" style="65" customWidth="1"/>
    <col min="15106" max="15106" width="4.125" style="65" bestFit="1" customWidth="1"/>
    <col min="15107" max="15107" width="6.125" style="65" bestFit="1" customWidth="1"/>
    <col min="15108" max="15108" width="9.125" style="65" bestFit="1" customWidth="1"/>
    <col min="15109" max="15109" width="4.875" style="65" bestFit="1" customWidth="1"/>
    <col min="15110" max="15110" width="7" style="65" bestFit="1" customWidth="1"/>
    <col min="15111" max="15111" width="9.875" style="65" bestFit="1" customWidth="1"/>
    <col min="15112" max="15112" width="4.125" style="65" bestFit="1" customWidth="1"/>
    <col min="15113" max="15113" width="4.875" style="65" bestFit="1" customWidth="1"/>
    <col min="15114" max="15114" width="4.125" style="65" bestFit="1" customWidth="1"/>
    <col min="15115" max="15115" width="6" style="65" bestFit="1" customWidth="1"/>
    <col min="15116" max="15116" width="10.125" style="65" bestFit="1" customWidth="1"/>
    <col min="15117" max="15117" width="5.125" style="65" bestFit="1" customWidth="1"/>
    <col min="15118" max="15118" width="8.375" style="65" bestFit="1" customWidth="1"/>
    <col min="15119" max="15119" width="13" style="65" bestFit="1" customWidth="1"/>
    <col min="15120" max="15120" width="10.125" style="65" bestFit="1" customWidth="1"/>
    <col min="15121" max="15121" width="11.875" style="65" bestFit="1" customWidth="1"/>
    <col min="15122" max="15122" width="11.125" style="65" bestFit="1" customWidth="1"/>
    <col min="15123" max="15123" width="13.125" style="65" bestFit="1" customWidth="1"/>
    <col min="15124" max="15124" width="16.625" style="65" bestFit="1" customWidth="1"/>
    <col min="15125" max="15125" width="11.625" style="65" bestFit="1" customWidth="1"/>
    <col min="15126" max="15126" width="5.375" style="65" bestFit="1" customWidth="1"/>
    <col min="15127" max="15127" width="9" style="65" bestFit="1" customWidth="1"/>
    <col min="15128" max="15360" width="8" style="65"/>
    <col min="15361" max="15361" width="13.625" style="65" customWidth="1"/>
    <col min="15362" max="15362" width="4.125" style="65" bestFit="1" customWidth="1"/>
    <col min="15363" max="15363" width="6.125" style="65" bestFit="1" customWidth="1"/>
    <col min="15364" max="15364" width="9.125" style="65" bestFit="1" customWidth="1"/>
    <col min="15365" max="15365" width="4.875" style="65" bestFit="1" customWidth="1"/>
    <col min="15366" max="15366" width="7" style="65" bestFit="1" customWidth="1"/>
    <col min="15367" max="15367" width="9.875" style="65" bestFit="1" customWidth="1"/>
    <col min="15368" max="15368" width="4.125" style="65" bestFit="1" customWidth="1"/>
    <col min="15369" max="15369" width="4.875" style="65" bestFit="1" customWidth="1"/>
    <col min="15370" max="15370" width="4.125" style="65" bestFit="1" customWidth="1"/>
    <col min="15371" max="15371" width="6" style="65" bestFit="1" customWidth="1"/>
    <col min="15372" max="15372" width="10.125" style="65" bestFit="1" customWidth="1"/>
    <col min="15373" max="15373" width="5.125" style="65" bestFit="1" customWidth="1"/>
    <col min="15374" max="15374" width="8.375" style="65" bestFit="1" customWidth="1"/>
    <col min="15375" max="15375" width="13" style="65" bestFit="1" customWidth="1"/>
    <col min="15376" max="15376" width="10.125" style="65" bestFit="1" customWidth="1"/>
    <col min="15377" max="15377" width="11.875" style="65" bestFit="1" customWidth="1"/>
    <col min="15378" max="15378" width="11.125" style="65" bestFit="1" customWidth="1"/>
    <col min="15379" max="15379" width="13.125" style="65" bestFit="1" customWidth="1"/>
    <col min="15380" max="15380" width="16.625" style="65" bestFit="1" customWidth="1"/>
    <col min="15381" max="15381" width="11.625" style="65" bestFit="1" customWidth="1"/>
    <col min="15382" max="15382" width="5.375" style="65" bestFit="1" customWidth="1"/>
    <col min="15383" max="15383" width="9" style="65" bestFit="1" customWidth="1"/>
    <col min="15384" max="15616" width="8" style="65"/>
    <col min="15617" max="15617" width="13.625" style="65" customWidth="1"/>
    <col min="15618" max="15618" width="4.125" style="65" bestFit="1" customWidth="1"/>
    <col min="15619" max="15619" width="6.125" style="65" bestFit="1" customWidth="1"/>
    <col min="15620" max="15620" width="9.125" style="65" bestFit="1" customWidth="1"/>
    <col min="15621" max="15621" width="4.875" style="65" bestFit="1" customWidth="1"/>
    <col min="15622" max="15622" width="7" style="65" bestFit="1" customWidth="1"/>
    <col min="15623" max="15623" width="9.875" style="65" bestFit="1" customWidth="1"/>
    <col min="15624" max="15624" width="4.125" style="65" bestFit="1" customWidth="1"/>
    <col min="15625" max="15625" width="4.875" style="65" bestFit="1" customWidth="1"/>
    <col min="15626" max="15626" width="4.125" style="65" bestFit="1" customWidth="1"/>
    <col min="15627" max="15627" width="6" style="65" bestFit="1" customWidth="1"/>
    <col min="15628" max="15628" width="10.125" style="65" bestFit="1" customWidth="1"/>
    <col min="15629" max="15629" width="5.125" style="65" bestFit="1" customWidth="1"/>
    <col min="15630" max="15630" width="8.375" style="65" bestFit="1" customWidth="1"/>
    <col min="15631" max="15631" width="13" style="65" bestFit="1" customWidth="1"/>
    <col min="15632" max="15632" width="10.125" style="65" bestFit="1" customWidth="1"/>
    <col min="15633" max="15633" width="11.875" style="65" bestFit="1" customWidth="1"/>
    <col min="15634" max="15634" width="11.125" style="65" bestFit="1" customWidth="1"/>
    <col min="15635" max="15635" width="13.125" style="65" bestFit="1" customWidth="1"/>
    <col min="15636" max="15636" width="16.625" style="65" bestFit="1" customWidth="1"/>
    <col min="15637" max="15637" width="11.625" style="65" bestFit="1" customWidth="1"/>
    <col min="15638" max="15638" width="5.375" style="65" bestFit="1" customWidth="1"/>
    <col min="15639" max="15639" width="9" style="65" bestFit="1" customWidth="1"/>
    <col min="15640" max="15872" width="8" style="65"/>
    <col min="15873" max="15873" width="13.625" style="65" customWidth="1"/>
    <col min="15874" max="15874" width="4.125" style="65" bestFit="1" customWidth="1"/>
    <col min="15875" max="15875" width="6.125" style="65" bestFit="1" customWidth="1"/>
    <col min="15876" max="15876" width="9.125" style="65" bestFit="1" customWidth="1"/>
    <col min="15877" max="15877" width="4.875" style="65" bestFit="1" customWidth="1"/>
    <col min="15878" max="15878" width="7" style="65" bestFit="1" customWidth="1"/>
    <col min="15879" max="15879" width="9.875" style="65" bestFit="1" customWidth="1"/>
    <col min="15880" max="15880" width="4.125" style="65" bestFit="1" customWidth="1"/>
    <col min="15881" max="15881" width="4.875" style="65" bestFit="1" customWidth="1"/>
    <col min="15882" max="15882" width="4.125" style="65" bestFit="1" customWidth="1"/>
    <col min="15883" max="15883" width="6" style="65" bestFit="1" customWidth="1"/>
    <col min="15884" max="15884" width="10.125" style="65" bestFit="1" customWidth="1"/>
    <col min="15885" max="15885" width="5.125" style="65" bestFit="1" customWidth="1"/>
    <col min="15886" max="15886" width="8.375" style="65" bestFit="1" customWidth="1"/>
    <col min="15887" max="15887" width="13" style="65" bestFit="1" customWidth="1"/>
    <col min="15888" max="15888" width="10.125" style="65" bestFit="1" customWidth="1"/>
    <col min="15889" max="15889" width="11.875" style="65" bestFit="1" customWidth="1"/>
    <col min="15890" max="15890" width="11.125" style="65" bestFit="1" customWidth="1"/>
    <col min="15891" max="15891" width="13.125" style="65" bestFit="1" customWidth="1"/>
    <col min="15892" max="15892" width="16.625" style="65" bestFit="1" customWidth="1"/>
    <col min="15893" max="15893" width="11.625" style="65" bestFit="1" customWidth="1"/>
    <col min="15894" max="15894" width="5.375" style="65" bestFit="1" customWidth="1"/>
    <col min="15895" max="15895" width="9" style="65" bestFit="1" customWidth="1"/>
    <col min="15896" max="16128" width="8" style="65"/>
    <col min="16129" max="16129" width="13.625" style="65" customWidth="1"/>
    <col min="16130" max="16130" width="4.125" style="65" bestFit="1" customWidth="1"/>
    <col min="16131" max="16131" width="6.125" style="65" bestFit="1" customWidth="1"/>
    <col min="16132" max="16132" width="9.125" style="65" bestFit="1" customWidth="1"/>
    <col min="16133" max="16133" width="4.875" style="65" bestFit="1" customWidth="1"/>
    <col min="16134" max="16134" width="7" style="65" bestFit="1" customWidth="1"/>
    <col min="16135" max="16135" width="9.875" style="65" bestFit="1" customWidth="1"/>
    <col min="16136" max="16136" width="4.125" style="65" bestFit="1" customWidth="1"/>
    <col min="16137" max="16137" width="4.875" style="65" bestFit="1" customWidth="1"/>
    <col min="16138" max="16138" width="4.125" style="65" bestFit="1" customWidth="1"/>
    <col min="16139" max="16139" width="6" style="65" bestFit="1" customWidth="1"/>
    <col min="16140" max="16140" width="10.125" style="65" bestFit="1" customWidth="1"/>
    <col min="16141" max="16141" width="5.125" style="65" bestFit="1" customWidth="1"/>
    <col min="16142" max="16142" width="8.375" style="65" bestFit="1" customWidth="1"/>
    <col min="16143" max="16143" width="13" style="65" bestFit="1" customWidth="1"/>
    <col min="16144" max="16144" width="10.125" style="65" bestFit="1" customWidth="1"/>
    <col min="16145" max="16145" width="11.875" style="65" bestFit="1" customWidth="1"/>
    <col min="16146" max="16146" width="11.125" style="65" bestFit="1" customWidth="1"/>
    <col min="16147" max="16147" width="13.125" style="65" bestFit="1" customWidth="1"/>
    <col min="16148" max="16148" width="16.625" style="65" bestFit="1" customWidth="1"/>
    <col min="16149" max="16149" width="11.625" style="65" bestFit="1" customWidth="1"/>
    <col min="16150" max="16150" width="5.375" style="65" bestFit="1" customWidth="1"/>
    <col min="16151" max="16151" width="9" style="65" bestFit="1" customWidth="1"/>
    <col min="16152" max="16384" width="8" style="65"/>
  </cols>
  <sheetData>
    <row r="1" spans="1:138" ht="18.75" x14ac:dyDescent="0.2">
      <c r="A1" s="65" t="s">
        <v>790</v>
      </c>
      <c r="X1" s="65" t="s">
        <v>791</v>
      </c>
      <c r="AU1" s="65" t="s">
        <v>792</v>
      </c>
      <c r="BR1" s="65" t="s">
        <v>793</v>
      </c>
      <c r="CO1" s="65" t="s">
        <v>794</v>
      </c>
      <c r="DL1" s="288" t="s">
        <v>19</v>
      </c>
    </row>
    <row r="2" spans="1:138" ht="12.75" x14ac:dyDescent="0.2">
      <c r="A2" s="65" t="s">
        <v>795</v>
      </c>
      <c r="T2" s="66"/>
      <c r="X2" s="65" t="s">
        <v>400</v>
      </c>
      <c r="DL2" s="283" t="s">
        <v>1201</v>
      </c>
    </row>
    <row r="3" spans="1:138" x14ac:dyDescent="0.2">
      <c r="A3" s="65" t="s">
        <v>440</v>
      </c>
      <c r="T3" s="66"/>
      <c r="X3" s="65" t="s">
        <v>440</v>
      </c>
    </row>
    <row r="4" spans="1:138" x14ac:dyDescent="0.2">
      <c r="T4" s="66"/>
    </row>
    <row r="5" spans="1:138" x14ac:dyDescent="0.2">
      <c r="T5" s="66"/>
    </row>
    <row r="6" spans="1:138" ht="27.75" x14ac:dyDescent="0.2">
      <c r="A6" s="33" t="s">
        <v>311</v>
      </c>
      <c r="B6" s="33" t="s">
        <v>251</v>
      </c>
      <c r="C6" s="34" t="s">
        <v>25</v>
      </c>
      <c r="D6" s="34" t="s">
        <v>26</v>
      </c>
      <c r="E6" s="34" t="s">
        <v>27</v>
      </c>
      <c r="F6" s="34" t="s">
        <v>28</v>
      </c>
      <c r="G6" s="34" t="s">
        <v>29</v>
      </c>
      <c r="H6" s="34" t="s">
        <v>30</v>
      </c>
      <c r="I6" s="34" t="s">
        <v>31</v>
      </c>
      <c r="J6" s="34" t="s">
        <v>32</v>
      </c>
      <c r="K6" s="34" t="s">
        <v>33</v>
      </c>
      <c r="L6" s="34" t="s">
        <v>34</v>
      </c>
      <c r="M6" s="34" t="s">
        <v>35</v>
      </c>
      <c r="N6" s="34" t="s">
        <v>36</v>
      </c>
      <c r="O6" s="34" t="s">
        <v>37</v>
      </c>
      <c r="P6" s="34" t="s">
        <v>38</v>
      </c>
      <c r="Q6" s="34" t="s">
        <v>39</v>
      </c>
      <c r="R6" s="34" t="s">
        <v>40</v>
      </c>
      <c r="S6" s="34" t="s">
        <v>49</v>
      </c>
      <c r="T6" s="34" t="s">
        <v>41</v>
      </c>
      <c r="U6" s="34" t="s">
        <v>42</v>
      </c>
      <c r="V6" s="34" t="s">
        <v>43</v>
      </c>
      <c r="W6" s="34" t="s">
        <v>44</v>
      </c>
      <c r="X6" s="33" t="s">
        <v>311</v>
      </c>
      <c r="Y6" s="33" t="s">
        <v>251</v>
      </c>
      <c r="Z6" s="34" t="s">
        <v>25</v>
      </c>
      <c r="AA6" s="34" t="s">
        <v>26</v>
      </c>
      <c r="AB6" s="34" t="s">
        <v>27</v>
      </c>
      <c r="AC6" s="34" t="s">
        <v>28</v>
      </c>
      <c r="AD6" s="34" t="s">
        <v>29</v>
      </c>
      <c r="AE6" s="34" t="s">
        <v>30</v>
      </c>
      <c r="AF6" s="34" t="s">
        <v>31</v>
      </c>
      <c r="AG6" s="34" t="s">
        <v>32</v>
      </c>
      <c r="AH6" s="34" t="s">
        <v>33</v>
      </c>
      <c r="AI6" s="34" t="s">
        <v>34</v>
      </c>
      <c r="AJ6" s="34" t="s">
        <v>35</v>
      </c>
      <c r="AK6" s="34" t="s">
        <v>36</v>
      </c>
      <c r="AL6" s="34" t="s">
        <v>37</v>
      </c>
      <c r="AM6" s="34" t="s">
        <v>38</v>
      </c>
      <c r="AN6" s="34" t="s">
        <v>39</v>
      </c>
      <c r="AO6" s="34" t="s">
        <v>40</v>
      </c>
      <c r="AP6" s="34" t="s">
        <v>49</v>
      </c>
      <c r="AQ6" s="34" t="s">
        <v>41</v>
      </c>
      <c r="AR6" s="34" t="s">
        <v>42</v>
      </c>
      <c r="AS6" s="34" t="s">
        <v>43</v>
      </c>
      <c r="AT6" s="34" t="s">
        <v>44</v>
      </c>
      <c r="AU6" s="33" t="s">
        <v>311</v>
      </c>
      <c r="AV6" s="33" t="s">
        <v>251</v>
      </c>
      <c r="AW6" s="34" t="s">
        <v>25</v>
      </c>
      <c r="AX6" s="34" t="s">
        <v>26</v>
      </c>
      <c r="AY6" s="34" t="s">
        <v>27</v>
      </c>
      <c r="AZ6" s="34" t="s">
        <v>28</v>
      </c>
      <c r="BA6" s="34" t="s">
        <v>29</v>
      </c>
      <c r="BB6" s="34" t="s">
        <v>30</v>
      </c>
      <c r="BC6" s="34" t="s">
        <v>31</v>
      </c>
      <c r="BD6" s="34" t="s">
        <v>32</v>
      </c>
      <c r="BE6" s="34" t="s">
        <v>33</v>
      </c>
      <c r="BF6" s="34" t="s">
        <v>34</v>
      </c>
      <c r="BG6" s="34" t="s">
        <v>35</v>
      </c>
      <c r="BH6" s="34" t="s">
        <v>36</v>
      </c>
      <c r="BI6" s="34" t="s">
        <v>37</v>
      </c>
      <c r="BJ6" s="34" t="s">
        <v>38</v>
      </c>
      <c r="BK6" s="34" t="s">
        <v>39</v>
      </c>
      <c r="BL6" s="34" t="s">
        <v>40</v>
      </c>
      <c r="BM6" s="34" t="s">
        <v>49</v>
      </c>
      <c r="BN6" s="34" t="s">
        <v>41</v>
      </c>
      <c r="BO6" s="34" t="s">
        <v>42</v>
      </c>
      <c r="BP6" s="34" t="s">
        <v>43</v>
      </c>
      <c r="BQ6" s="34" t="s">
        <v>44</v>
      </c>
      <c r="BR6" s="33" t="s">
        <v>311</v>
      </c>
      <c r="BS6" s="33" t="s">
        <v>251</v>
      </c>
      <c r="BT6" s="34" t="s">
        <v>25</v>
      </c>
      <c r="BU6" s="34" t="s">
        <v>26</v>
      </c>
      <c r="BV6" s="34" t="s">
        <v>27</v>
      </c>
      <c r="BW6" s="34" t="s">
        <v>28</v>
      </c>
      <c r="BX6" s="34" t="s">
        <v>29</v>
      </c>
      <c r="BY6" s="34" t="s">
        <v>30</v>
      </c>
      <c r="BZ6" s="34" t="s">
        <v>31</v>
      </c>
      <c r="CA6" s="34" t="s">
        <v>32</v>
      </c>
      <c r="CB6" s="34" t="s">
        <v>33</v>
      </c>
      <c r="CC6" s="34" t="s">
        <v>34</v>
      </c>
      <c r="CD6" s="34" t="s">
        <v>35</v>
      </c>
      <c r="CE6" s="34" t="s">
        <v>36</v>
      </c>
      <c r="CF6" s="34" t="s">
        <v>37</v>
      </c>
      <c r="CG6" s="34" t="s">
        <v>38</v>
      </c>
      <c r="CH6" s="34" t="s">
        <v>39</v>
      </c>
      <c r="CI6" s="34" t="s">
        <v>40</v>
      </c>
      <c r="CJ6" s="34" t="s">
        <v>49</v>
      </c>
      <c r="CK6" s="34" t="s">
        <v>41</v>
      </c>
      <c r="CL6" s="34" t="s">
        <v>42</v>
      </c>
      <c r="CM6" s="34" t="s">
        <v>43</v>
      </c>
      <c r="CN6" s="34" t="s">
        <v>44</v>
      </c>
      <c r="CO6" s="33" t="s">
        <v>311</v>
      </c>
      <c r="CP6" s="33" t="s">
        <v>251</v>
      </c>
      <c r="CQ6" s="34" t="s">
        <v>25</v>
      </c>
      <c r="CR6" s="34" t="s">
        <v>26</v>
      </c>
      <c r="CS6" s="34" t="s">
        <v>27</v>
      </c>
      <c r="CT6" s="34" t="s">
        <v>28</v>
      </c>
      <c r="CU6" s="34" t="s">
        <v>29</v>
      </c>
      <c r="CV6" s="34" t="s">
        <v>30</v>
      </c>
      <c r="CW6" s="34" t="s">
        <v>31</v>
      </c>
      <c r="CX6" s="34" t="s">
        <v>32</v>
      </c>
      <c r="CY6" s="34" t="s">
        <v>33</v>
      </c>
      <c r="CZ6" s="34" t="s">
        <v>34</v>
      </c>
      <c r="DA6" s="34" t="s">
        <v>35</v>
      </c>
      <c r="DB6" s="34" t="s">
        <v>36</v>
      </c>
      <c r="DC6" s="34" t="s">
        <v>37</v>
      </c>
      <c r="DD6" s="34" t="s">
        <v>38</v>
      </c>
      <c r="DE6" s="34" t="s">
        <v>39</v>
      </c>
      <c r="DF6" s="34" t="s">
        <v>40</v>
      </c>
      <c r="DG6" s="34" t="s">
        <v>49</v>
      </c>
      <c r="DH6" s="34" t="s">
        <v>41</v>
      </c>
      <c r="DI6" s="34" t="s">
        <v>42</v>
      </c>
      <c r="DJ6" s="34" t="s">
        <v>43</v>
      </c>
      <c r="DK6" s="34" t="s">
        <v>44</v>
      </c>
      <c r="DL6" s="33" t="s">
        <v>311</v>
      </c>
      <c r="DM6" s="33" t="s">
        <v>251</v>
      </c>
      <c r="DN6" s="34" t="s">
        <v>25</v>
      </c>
      <c r="DO6" s="34" t="s">
        <v>26</v>
      </c>
      <c r="DP6" s="34" t="s">
        <v>27</v>
      </c>
      <c r="DQ6" s="34" t="s">
        <v>28</v>
      </c>
      <c r="DR6" s="34" t="s">
        <v>29</v>
      </c>
      <c r="DS6" s="34" t="s">
        <v>30</v>
      </c>
      <c r="DT6" s="34" t="s">
        <v>31</v>
      </c>
      <c r="DU6" s="34" t="s">
        <v>32</v>
      </c>
      <c r="DV6" s="34" t="s">
        <v>33</v>
      </c>
      <c r="DW6" s="34" t="s">
        <v>34</v>
      </c>
      <c r="DX6" s="34" t="s">
        <v>35</v>
      </c>
      <c r="DY6" s="34" t="s">
        <v>36</v>
      </c>
      <c r="DZ6" s="34" t="s">
        <v>37</v>
      </c>
      <c r="EA6" s="34" t="s">
        <v>38</v>
      </c>
      <c r="EB6" s="34" t="s">
        <v>39</v>
      </c>
      <c r="EC6" s="34" t="s">
        <v>40</v>
      </c>
      <c r="ED6" s="34" t="s">
        <v>49</v>
      </c>
      <c r="EE6" s="34" t="s">
        <v>41</v>
      </c>
      <c r="EF6" s="34" t="s">
        <v>42</v>
      </c>
      <c r="EG6" s="34" t="s">
        <v>43</v>
      </c>
      <c r="EH6" s="34" t="s">
        <v>44</v>
      </c>
    </row>
    <row r="7" spans="1:138" x14ac:dyDescent="0.2">
      <c r="A7" s="67" t="s">
        <v>220</v>
      </c>
      <c r="B7" s="66">
        <v>113.256402357811</v>
      </c>
      <c r="C7" s="66">
        <v>113.193479946176</v>
      </c>
      <c r="D7" s="66">
        <v>108.185569411392</v>
      </c>
      <c r="E7" s="66">
        <v>87.165627514025999</v>
      </c>
      <c r="F7" s="66">
        <v>108.73724468956701</v>
      </c>
      <c r="G7" s="66">
        <v>81.786034252511996</v>
      </c>
      <c r="H7" s="66">
        <v>94.223148942218003</v>
      </c>
      <c r="I7" s="66">
        <v>98.934004529898004</v>
      </c>
      <c r="J7" s="66">
        <v>120.009339475231</v>
      </c>
      <c r="K7" s="66">
        <v>112.011033436753</v>
      </c>
      <c r="L7" s="66">
        <v>111.007463136111</v>
      </c>
      <c r="M7" s="66">
        <v>114.438804072534</v>
      </c>
      <c r="N7" s="66">
        <v>111.09565533591299</v>
      </c>
      <c r="O7" s="66">
        <v>121.65046548158099</v>
      </c>
      <c r="P7" s="66">
        <v>115.25634789821601</v>
      </c>
      <c r="Q7" s="66">
        <v>127.322795099226</v>
      </c>
      <c r="R7" s="66">
        <v>118.02865506354701</v>
      </c>
      <c r="S7" s="66">
        <v>110.764386530199</v>
      </c>
      <c r="T7" s="66">
        <v>124.32481326911299</v>
      </c>
      <c r="U7" s="66">
        <v>119.01011086868</v>
      </c>
      <c r="V7" s="66">
        <v>88.502057978072003</v>
      </c>
      <c r="W7" s="66">
        <v>119.542083002374</v>
      </c>
      <c r="X7" s="67" t="s">
        <v>220</v>
      </c>
      <c r="Y7" s="65">
        <v>3291091</v>
      </c>
      <c r="Z7" s="65">
        <v>646327</v>
      </c>
      <c r="AA7" s="65">
        <v>138385</v>
      </c>
      <c r="AB7" s="65">
        <v>76090</v>
      </c>
      <c r="AC7" s="65">
        <v>23951</v>
      </c>
      <c r="AD7" s="65">
        <v>199687</v>
      </c>
      <c r="AE7" s="65">
        <v>66479</v>
      </c>
      <c r="AF7" s="65">
        <v>18893</v>
      </c>
      <c r="AG7" s="65">
        <v>68247</v>
      </c>
      <c r="AH7" s="65">
        <v>33292</v>
      </c>
      <c r="AI7" s="65">
        <v>27729</v>
      </c>
      <c r="AJ7" s="65">
        <v>163463</v>
      </c>
      <c r="AK7" s="65">
        <v>171237</v>
      </c>
      <c r="AL7" s="65">
        <v>99998</v>
      </c>
      <c r="AM7" s="65">
        <v>73174</v>
      </c>
      <c r="AN7" s="65">
        <v>228474</v>
      </c>
      <c r="AO7" s="65">
        <v>85036</v>
      </c>
      <c r="AP7" s="65">
        <v>287148</v>
      </c>
      <c r="AQ7" s="65">
        <v>180225</v>
      </c>
      <c r="AR7" s="65">
        <v>517156</v>
      </c>
      <c r="AS7" s="65">
        <v>57884</v>
      </c>
      <c r="AT7" s="65">
        <v>128216</v>
      </c>
      <c r="AU7" s="65" t="str">
        <f>A7</f>
        <v>2007/01</v>
      </c>
      <c r="AV7" s="65">
        <v>100</v>
      </c>
      <c r="AW7" s="65">
        <v>100</v>
      </c>
      <c r="AX7" s="65">
        <v>100</v>
      </c>
      <c r="AY7" s="65">
        <v>100</v>
      </c>
      <c r="AZ7" s="65">
        <v>100</v>
      </c>
      <c r="BA7" s="65">
        <v>100</v>
      </c>
      <c r="BB7" s="65">
        <v>100</v>
      </c>
      <c r="BC7" s="65">
        <v>100</v>
      </c>
      <c r="BD7" s="65">
        <v>100</v>
      </c>
      <c r="BE7" s="65">
        <v>100</v>
      </c>
      <c r="BF7" s="65">
        <v>100</v>
      </c>
      <c r="BG7" s="65">
        <v>100</v>
      </c>
      <c r="BH7" s="65">
        <v>100</v>
      </c>
      <c r="BI7" s="65">
        <v>100</v>
      </c>
      <c r="BJ7" s="65">
        <v>100</v>
      </c>
      <c r="BK7" s="65">
        <v>100</v>
      </c>
      <c r="BL7" s="65">
        <v>100</v>
      </c>
      <c r="BM7" s="65">
        <v>100</v>
      </c>
      <c r="BN7" s="65">
        <v>100</v>
      </c>
      <c r="BO7" s="65">
        <v>100</v>
      </c>
      <c r="BP7" s="65">
        <v>100</v>
      </c>
      <c r="BQ7" s="65">
        <v>100</v>
      </c>
      <c r="BR7" s="65" t="str">
        <f>X7</f>
        <v>2007/01</v>
      </c>
      <c r="BS7" s="65">
        <v>100</v>
      </c>
      <c r="BT7" s="65">
        <f>BS7</f>
        <v>100</v>
      </c>
      <c r="BU7" s="65">
        <f t="shared" ref="BU7:CN7" si="0">BT7</f>
        <v>100</v>
      </c>
      <c r="BV7" s="65">
        <f t="shared" si="0"/>
        <v>100</v>
      </c>
      <c r="BW7" s="65">
        <f t="shared" si="0"/>
        <v>100</v>
      </c>
      <c r="BX7" s="65">
        <f t="shared" si="0"/>
        <v>100</v>
      </c>
      <c r="BY7" s="65">
        <f t="shared" si="0"/>
        <v>100</v>
      </c>
      <c r="BZ7" s="65">
        <f t="shared" si="0"/>
        <v>100</v>
      </c>
      <c r="CA7" s="65">
        <f t="shared" si="0"/>
        <v>100</v>
      </c>
      <c r="CB7" s="65">
        <f t="shared" si="0"/>
        <v>100</v>
      </c>
      <c r="CC7" s="65">
        <f t="shared" si="0"/>
        <v>100</v>
      </c>
      <c r="CD7" s="65">
        <f t="shared" si="0"/>
        <v>100</v>
      </c>
      <c r="CE7" s="65">
        <f t="shared" si="0"/>
        <v>100</v>
      </c>
      <c r="CF7" s="65">
        <f t="shared" si="0"/>
        <v>100</v>
      </c>
      <c r="CG7" s="65">
        <f t="shared" si="0"/>
        <v>100</v>
      </c>
      <c r="CH7" s="65">
        <f t="shared" si="0"/>
        <v>100</v>
      </c>
      <c r="CI7" s="65">
        <f t="shared" si="0"/>
        <v>100</v>
      </c>
      <c r="CJ7" s="65">
        <f t="shared" si="0"/>
        <v>100</v>
      </c>
      <c r="CK7" s="65">
        <f t="shared" si="0"/>
        <v>100</v>
      </c>
      <c r="CL7" s="65">
        <f t="shared" si="0"/>
        <v>100</v>
      </c>
      <c r="CM7" s="65">
        <f t="shared" si="0"/>
        <v>100</v>
      </c>
      <c r="CN7" s="65">
        <f t="shared" si="0"/>
        <v>100</v>
      </c>
      <c r="CO7" s="65" t="str">
        <f>BR7</f>
        <v>2007/01</v>
      </c>
      <c r="CP7" s="66">
        <f>AV7/BS7*100</f>
        <v>100</v>
      </c>
      <c r="CQ7" s="66">
        <f t="shared" ref="CQ7:DJ19" si="1">AW7/BT7*100</f>
        <v>100</v>
      </c>
      <c r="CR7" s="66">
        <f t="shared" si="1"/>
        <v>100</v>
      </c>
      <c r="CS7" s="66">
        <f t="shared" si="1"/>
        <v>100</v>
      </c>
      <c r="CT7" s="66">
        <f t="shared" si="1"/>
        <v>100</v>
      </c>
      <c r="CU7" s="66">
        <f t="shared" si="1"/>
        <v>100</v>
      </c>
      <c r="CV7" s="66">
        <f t="shared" si="1"/>
        <v>100</v>
      </c>
      <c r="CW7" s="66">
        <f t="shared" si="1"/>
        <v>100</v>
      </c>
      <c r="CX7" s="66">
        <f t="shared" si="1"/>
        <v>100</v>
      </c>
      <c r="CY7" s="66">
        <f t="shared" si="1"/>
        <v>100</v>
      </c>
      <c r="CZ7" s="66">
        <f t="shared" si="1"/>
        <v>100</v>
      </c>
      <c r="DA7" s="66">
        <f t="shared" si="1"/>
        <v>100</v>
      </c>
      <c r="DB7" s="66">
        <f t="shared" si="1"/>
        <v>100</v>
      </c>
      <c r="DC7" s="66">
        <f t="shared" si="1"/>
        <v>100</v>
      </c>
      <c r="DD7" s="66">
        <f t="shared" si="1"/>
        <v>100</v>
      </c>
      <c r="DE7" s="66">
        <f t="shared" si="1"/>
        <v>100</v>
      </c>
      <c r="DF7" s="66">
        <f t="shared" si="1"/>
        <v>100</v>
      </c>
      <c r="DG7" s="66">
        <f t="shared" si="1"/>
        <v>100</v>
      </c>
      <c r="DH7" s="66">
        <f t="shared" si="1"/>
        <v>100</v>
      </c>
      <c r="DI7" s="66">
        <f t="shared" si="1"/>
        <v>100</v>
      </c>
      <c r="DJ7" s="66">
        <f t="shared" si="1"/>
        <v>100</v>
      </c>
      <c r="DK7" s="66">
        <f>BQ7/CN7*100</f>
        <v>100</v>
      </c>
      <c r="DL7" s="65" t="s">
        <v>796</v>
      </c>
    </row>
    <row r="8" spans="1:138" x14ac:dyDescent="0.2">
      <c r="A8" s="67" t="s">
        <v>221</v>
      </c>
      <c r="B8" s="66">
        <v>108.610782194373</v>
      </c>
      <c r="C8" s="66">
        <v>108.27051819962399</v>
      </c>
      <c r="D8" s="66">
        <v>103.526652915642</v>
      </c>
      <c r="E8" s="66">
        <v>86.732792854693002</v>
      </c>
      <c r="F8" s="66">
        <v>103.839049653768</v>
      </c>
      <c r="G8" s="66">
        <v>85.448501064403004</v>
      </c>
      <c r="H8" s="66">
        <v>95.338204700708999</v>
      </c>
      <c r="I8" s="66">
        <v>103.625316222463</v>
      </c>
      <c r="J8" s="66">
        <v>110.59560220663499</v>
      </c>
      <c r="K8" s="66">
        <v>98.857625715381005</v>
      </c>
      <c r="L8" s="66">
        <v>103.708074037849</v>
      </c>
      <c r="M8" s="66">
        <v>103.65261000368599</v>
      </c>
      <c r="N8" s="66">
        <v>106.004170895355</v>
      </c>
      <c r="O8" s="66">
        <v>111.735598283393</v>
      </c>
      <c r="P8" s="66">
        <v>106.997565315069</v>
      </c>
      <c r="Q8" s="66">
        <v>121.495784969458</v>
      </c>
      <c r="R8" s="66">
        <v>110.00592463143001</v>
      </c>
      <c r="S8" s="66">
        <v>104.85556984133</v>
      </c>
      <c r="T8" s="66">
        <v>124.246445782674</v>
      </c>
      <c r="U8" s="66">
        <v>120.627864230461</v>
      </c>
      <c r="V8" s="66">
        <v>83.127040781901997</v>
      </c>
      <c r="W8" s="66">
        <v>118.36982688456099</v>
      </c>
      <c r="X8" s="67" t="s">
        <v>221</v>
      </c>
      <c r="Y8" s="65">
        <v>3278289</v>
      </c>
      <c r="Z8" s="65">
        <v>636106</v>
      </c>
      <c r="AA8" s="65">
        <v>138284</v>
      </c>
      <c r="AB8" s="65">
        <v>74599</v>
      </c>
      <c r="AC8" s="65">
        <v>24185</v>
      </c>
      <c r="AD8" s="65">
        <v>198403</v>
      </c>
      <c r="AE8" s="65">
        <v>66367</v>
      </c>
      <c r="AF8" s="65">
        <v>18947</v>
      </c>
      <c r="AG8" s="65">
        <v>68139</v>
      </c>
      <c r="AH8" s="65">
        <v>33112</v>
      </c>
      <c r="AI8" s="65">
        <v>27831</v>
      </c>
      <c r="AJ8" s="65">
        <v>164597</v>
      </c>
      <c r="AK8" s="65">
        <v>171053</v>
      </c>
      <c r="AL8" s="65">
        <v>99801</v>
      </c>
      <c r="AM8" s="65">
        <v>73625</v>
      </c>
      <c r="AN8" s="65">
        <v>232385</v>
      </c>
      <c r="AO8" s="65">
        <v>85132</v>
      </c>
      <c r="AP8" s="65">
        <v>286384</v>
      </c>
      <c r="AQ8" s="65">
        <v>180364</v>
      </c>
      <c r="AR8" s="65">
        <v>514839</v>
      </c>
      <c r="AS8" s="65">
        <v>56206</v>
      </c>
      <c r="AT8" s="65">
        <v>127930</v>
      </c>
      <c r="AU8" s="65" t="str">
        <f t="shared" ref="AU8:AU71" si="2">A8</f>
        <v>2007/02</v>
      </c>
      <c r="AV8" s="68">
        <f t="shared" ref="AV8:BQ19" si="3">B8/B$7*100</f>
        <v>95.898139030797495</v>
      </c>
      <c r="AW8" s="68">
        <f t="shared" si="3"/>
        <v>95.650843362274145</v>
      </c>
      <c r="AX8" s="68">
        <f t="shared" si="3"/>
        <v>95.693587859177626</v>
      </c>
      <c r="AY8" s="68">
        <f t="shared" si="3"/>
        <v>99.503434241595585</v>
      </c>
      <c r="AZ8" s="68">
        <f t="shared" si="3"/>
        <v>95.49538426342987</v>
      </c>
      <c r="BA8" s="68">
        <f t="shared" si="3"/>
        <v>104.47810784000511</v>
      </c>
      <c r="BB8" s="68">
        <f t="shared" si="3"/>
        <v>101.18342017965756</v>
      </c>
      <c r="BC8" s="68">
        <f t="shared" si="3"/>
        <v>104.74185970218892</v>
      </c>
      <c r="BD8" s="68">
        <f t="shared" si="3"/>
        <v>92.155829446474925</v>
      </c>
      <c r="BE8" s="68">
        <f t="shared" si="3"/>
        <v>88.25704279498585</v>
      </c>
      <c r="BF8" s="68">
        <f t="shared" si="3"/>
        <v>93.424415897774466</v>
      </c>
      <c r="BG8" s="68">
        <f t="shared" si="3"/>
        <v>90.57470570733031</v>
      </c>
      <c r="BH8" s="68">
        <f t="shared" si="3"/>
        <v>95.417026502824811</v>
      </c>
      <c r="BI8" s="68">
        <f t="shared" si="3"/>
        <v>91.849708787436413</v>
      </c>
      <c r="BJ8" s="68">
        <f t="shared" si="3"/>
        <v>92.834422802950144</v>
      </c>
      <c r="BK8" s="68">
        <f t="shared" si="3"/>
        <v>95.423435273136391</v>
      </c>
      <c r="BL8" s="68">
        <f t="shared" si="3"/>
        <v>93.202726551617872</v>
      </c>
      <c r="BM8" s="68">
        <f t="shared" si="3"/>
        <v>94.665418304593757</v>
      </c>
      <c r="BN8" s="68">
        <f t="shared" si="3"/>
        <v>99.936965530549912</v>
      </c>
      <c r="BO8" s="68">
        <f t="shared" si="3"/>
        <v>101.35934110973655</v>
      </c>
      <c r="BP8" s="68">
        <f t="shared" si="3"/>
        <v>93.926675470640731</v>
      </c>
      <c r="BQ8" s="68">
        <f t="shared" si="3"/>
        <v>99.019377872318216</v>
      </c>
      <c r="BR8" s="65" t="str">
        <f t="shared" ref="BR8:BR71" si="4">X8</f>
        <v>2007/02</v>
      </c>
      <c r="BS8" s="68">
        <f t="shared" ref="BS8:CH26" si="5">Y8/Y$7*100</f>
        <v>99.611010452157061</v>
      </c>
      <c r="BT8" s="68">
        <f t="shared" si="5"/>
        <v>98.41860234834688</v>
      </c>
      <c r="BU8" s="68">
        <f t="shared" si="5"/>
        <v>99.927015211186188</v>
      </c>
      <c r="BV8" s="68">
        <f t="shared" si="5"/>
        <v>98.040478380864769</v>
      </c>
      <c r="BW8" s="68">
        <f t="shared" si="5"/>
        <v>100.97699469750741</v>
      </c>
      <c r="BX8" s="68">
        <f t="shared" si="5"/>
        <v>99.356993695132871</v>
      </c>
      <c r="BY8" s="68">
        <f t="shared" si="5"/>
        <v>99.831525744972097</v>
      </c>
      <c r="BZ8" s="68">
        <f t="shared" si="5"/>
        <v>100.28582014502724</v>
      </c>
      <c r="CA8" s="68">
        <f t="shared" si="5"/>
        <v>99.841751285770812</v>
      </c>
      <c r="CB8" s="68">
        <f t="shared" si="5"/>
        <v>99.45932956866514</v>
      </c>
      <c r="CC8" s="68">
        <f t="shared" si="5"/>
        <v>100.3678459374662</v>
      </c>
      <c r="CD8" s="68">
        <f t="shared" si="5"/>
        <v>100.69373497366377</v>
      </c>
      <c r="CE8" s="68">
        <f t="shared" si="5"/>
        <v>99.892546587478165</v>
      </c>
      <c r="CF8" s="68">
        <f t="shared" si="5"/>
        <v>99.802996059921199</v>
      </c>
      <c r="CG8" s="68">
        <f t="shared" si="5"/>
        <v>100.61633913685188</v>
      </c>
      <c r="CH8" s="68">
        <f t="shared" si="5"/>
        <v>101.71179215140454</v>
      </c>
      <c r="CI8" s="68">
        <f t="shared" ref="CI8:CN8" si="6">AO8/AO$7*100</f>
        <v>100.11289336281104</v>
      </c>
      <c r="CJ8" s="68">
        <f t="shared" si="6"/>
        <v>99.733935113599955</v>
      </c>
      <c r="CK8" s="68">
        <f t="shared" si="6"/>
        <v>100.07712581495353</v>
      </c>
      <c r="CL8" s="68">
        <f t="shared" si="6"/>
        <v>99.551972712295708</v>
      </c>
      <c r="CM8" s="68">
        <f t="shared" si="6"/>
        <v>97.101098749222587</v>
      </c>
      <c r="CN8" s="68">
        <f t="shared" si="6"/>
        <v>99.776938915579962</v>
      </c>
      <c r="CO8" s="65" t="str">
        <f t="shared" ref="CO8:CO71" si="7">BR8</f>
        <v>2007/02</v>
      </c>
      <c r="CP8" s="66">
        <f t="shared" ref="CP8:DE35" si="8">AV8/BS8*100</f>
        <v>96.272629496974275</v>
      </c>
      <c r="CQ8" s="66">
        <f t="shared" si="1"/>
        <v>97.187768450240313</v>
      </c>
      <c r="CR8" s="66">
        <f t="shared" si="1"/>
        <v>95.76348063327859</v>
      </c>
      <c r="CS8" s="66">
        <f t="shared" si="1"/>
        <v>101.4921957592328</v>
      </c>
      <c r="CT8" s="66">
        <f t="shared" si="1"/>
        <v>94.571426441736989</v>
      </c>
      <c r="CU8" s="66">
        <f t="shared" si="1"/>
        <v>105.15425633809521</v>
      </c>
      <c r="CV8" s="66">
        <f t="shared" si="1"/>
        <v>101.35417587239826</v>
      </c>
      <c r="CW8" s="66">
        <f t="shared" si="1"/>
        <v>104.4433395974801</v>
      </c>
      <c r="CX8" s="66">
        <f t="shared" si="1"/>
        <v>92.301896010120103</v>
      </c>
      <c r="CY8" s="66">
        <f t="shared" si="1"/>
        <v>88.736816523637017</v>
      </c>
      <c r="CZ8" s="66">
        <f t="shared" si="1"/>
        <v>93.082017477970183</v>
      </c>
      <c r="DA8" s="66">
        <f t="shared" si="1"/>
        <v>89.950686337158842</v>
      </c>
      <c r="DB8" s="66">
        <f t="shared" si="1"/>
        <v>95.519665643187864</v>
      </c>
      <c r="DC8" s="66">
        <f t="shared" si="1"/>
        <v>92.031013510145854</v>
      </c>
      <c r="DD8" s="66">
        <f t="shared" si="1"/>
        <v>92.265752858174181</v>
      </c>
      <c r="DE8" s="66">
        <f t="shared" si="1"/>
        <v>93.817475097766916</v>
      </c>
      <c r="DF8" s="66">
        <f t="shared" si="1"/>
        <v>93.097625511480729</v>
      </c>
      <c r="DG8" s="66">
        <f t="shared" si="1"/>
        <v>94.917961671488243</v>
      </c>
      <c r="DH8" s="66">
        <f t="shared" si="1"/>
        <v>99.859947732049392</v>
      </c>
      <c r="DI8" s="66">
        <f t="shared" si="1"/>
        <v>101.81550234334796</v>
      </c>
      <c r="DJ8" s="66">
        <f t="shared" si="1"/>
        <v>96.730806016129378</v>
      </c>
      <c r="DK8" s="66">
        <f>BQ8/CN8*100</f>
        <v>99.240745355093821</v>
      </c>
      <c r="DL8" s="65">
        <v>2007</v>
      </c>
      <c r="DM8" s="66">
        <f>AVERAGE(AV7:AV18)</f>
        <v>102.41047189746094</v>
      </c>
      <c r="DN8" s="66">
        <f t="shared" ref="DN8:EG8" si="9">AVERAGE(AW7:AW18)</f>
        <v>97.547293714485974</v>
      </c>
      <c r="DO8" s="66">
        <f t="shared" si="9"/>
        <v>116.68357162130758</v>
      </c>
      <c r="DP8" s="66">
        <f t="shared" si="9"/>
        <v>110.0440542676298</v>
      </c>
      <c r="DQ8" s="66">
        <f t="shared" si="9"/>
        <v>104.62959056927889</v>
      </c>
      <c r="DR8" s="66">
        <f t="shared" si="9"/>
        <v>108.35144761910971</v>
      </c>
      <c r="DS8" s="66">
        <f t="shared" si="9"/>
        <v>111.93507667282216</v>
      </c>
      <c r="DT8" s="66">
        <f t="shared" si="9"/>
        <v>105.35552224316604</v>
      </c>
      <c r="DU8" s="66">
        <f t="shared" si="9"/>
        <v>96.808356774273534</v>
      </c>
      <c r="DV8" s="66">
        <f t="shared" si="9"/>
        <v>97.952328364167656</v>
      </c>
      <c r="DW8" s="66">
        <f t="shared" si="9"/>
        <v>97.488349164787053</v>
      </c>
      <c r="DX8" s="66">
        <f t="shared" si="9"/>
        <v>98.435887079733746</v>
      </c>
      <c r="DY8" s="66">
        <f t="shared" si="9"/>
        <v>102.06730393510736</v>
      </c>
      <c r="DZ8" s="66">
        <f t="shared" si="9"/>
        <v>100.169629725939</v>
      </c>
      <c r="EA8" s="66">
        <f t="shared" si="9"/>
        <v>97.35025792322142</v>
      </c>
      <c r="EB8" s="66">
        <f t="shared" si="9"/>
        <v>100.92375803211867</v>
      </c>
      <c r="EC8" s="66">
        <f t="shared" si="9"/>
        <v>102.55473738765504</v>
      </c>
      <c r="ED8" s="66">
        <f t="shared" si="9"/>
        <v>99.794338820076916</v>
      </c>
      <c r="EE8" s="66">
        <f t="shared" si="9"/>
        <v>101.03109092800896</v>
      </c>
      <c r="EF8" s="66">
        <f t="shared" si="9"/>
        <v>109.65773114780352</v>
      </c>
      <c r="EG8" s="66">
        <f t="shared" si="9"/>
        <v>113.80859437531889</v>
      </c>
      <c r="EH8" s="66">
        <f>AVERAGE(BQ7:BQ18)</f>
        <v>105.41578778086885</v>
      </c>
    </row>
    <row r="9" spans="1:138" x14ac:dyDescent="0.2">
      <c r="A9" s="67" t="s">
        <v>222</v>
      </c>
      <c r="B9" s="66">
        <v>120.92010303167</v>
      </c>
      <c r="C9" s="66">
        <v>117.90158539388599</v>
      </c>
      <c r="D9" s="66">
        <v>125.03801910689</v>
      </c>
      <c r="E9" s="66">
        <v>98.603278715678996</v>
      </c>
      <c r="F9" s="66">
        <v>110.84129306605099</v>
      </c>
      <c r="G9" s="66">
        <v>94.875526598920999</v>
      </c>
      <c r="H9" s="66">
        <v>106.26267078224301</v>
      </c>
      <c r="I9" s="66">
        <v>126.306893756318</v>
      </c>
      <c r="J9" s="66">
        <v>118.832911378381</v>
      </c>
      <c r="K9" s="66">
        <v>92.390697739409006</v>
      </c>
      <c r="L9" s="66">
        <v>114.067099853427</v>
      </c>
      <c r="M9" s="66">
        <v>118.36999141889299</v>
      </c>
      <c r="N9" s="66">
        <v>117.680677803946</v>
      </c>
      <c r="O9" s="66">
        <v>123.771304072788</v>
      </c>
      <c r="P9" s="66">
        <v>115.371124681905</v>
      </c>
      <c r="Q9" s="66">
        <v>137.20846878835101</v>
      </c>
      <c r="R9" s="66">
        <v>131.38400402595099</v>
      </c>
      <c r="S9" s="66">
        <v>122.593880769507</v>
      </c>
      <c r="T9" s="66">
        <v>135.60995224217399</v>
      </c>
      <c r="U9" s="66">
        <v>132.67176409476599</v>
      </c>
      <c r="V9" s="66">
        <v>93.292786210816004</v>
      </c>
      <c r="W9" s="66">
        <v>126.74833587044699</v>
      </c>
      <c r="X9" s="67" t="s">
        <v>222</v>
      </c>
      <c r="Y9" s="65">
        <v>3286320</v>
      </c>
      <c r="Z9" s="65">
        <v>632847</v>
      </c>
      <c r="AA9" s="65">
        <v>139098</v>
      </c>
      <c r="AB9" s="65">
        <v>73601</v>
      </c>
      <c r="AC9" s="65">
        <v>24250</v>
      </c>
      <c r="AD9" s="65">
        <v>198420</v>
      </c>
      <c r="AE9" s="65">
        <v>66591</v>
      </c>
      <c r="AF9" s="65">
        <v>19107</v>
      </c>
      <c r="AG9" s="65">
        <v>68362</v>
      </c>
      <c r="AH9" s="65">
        <v>33463</v>
      </c>
      <c r="AI9" s="65">
        <v>27789</v>
      </c>
      <c r="AJ9" s="65">
        <v>163857</v>
      </c>
      <c r="AK9" s="65">
        <v>172340</v>
      </c>
      <c r="AL9" s="65">
        <v>100572</v>
      </c>
      <c r="AM9" s="65">
        <v>73636</v>
      </c>
      <c r="AN9" s="65">
        <v>234504</v>
      </c>
      <c r="AO9" s="65">
        <v>86416</v>
      </c>
      <c r="AP9" s="65">
        <v>287247</v>
      </c>
      <c r="AQ9" s="65">
        <v>180435</v>
      </c>
      <c r="AR9" s="65">
        <v>518842</v>
      </c>
      <c r="AS9" s="65">
        <v>56412</v>
      </c>
      <c r="AT9" s="65">
        <v>128531</v>
      </c>
      <c r="AU9" s="65" t="str">
        <f t="shared" si="2"/>
        <v>2007/03</v>
      </c>
      <c r="AV9" s="68">
        <f t="shared" si="3"/>
        <v>106.76668207210666</v>
      </c>
      <c r="AW9" s="68">
        <f t="shared" si="3"/>
        <v>104.15934332078909</v>
      </c>
      <c r="AX9" s="68">
        <f t="shared" si="3"/>
        <v>115.57735452813861</v>
      </c>
      <c r="AY9" s="68">
        <f t="shared" si="3"/>
        <v>113.12174480681911</v>
      </c>
      <c r="AZ9" s="68">
        <f t="shared" si="3"/>
        <v>101.93498408249243</v>
      </c>
      <c r="BA9" s="68">
        <f t="shared" si="3"/>
        <v>116.00455684890598</v>
      </c>
      <c r="BB9" s="68">
        <f t="shared" si="3"/>
        <v>112.77766873128832</v>
      </c>
      <c r="BC9" s="68">
        <f t="shared" si="3"/>
        <v>127.66782700901172</v>
      </c>
      <c r="BD9" s="68">
        <f t="shared" si="3"/>
        <v>99.019719546833429</v>
      </c>
      <c r="BE9" s="68">
        <f t="shared" si="3"/>
        <v>82.483568720555894</v>
      </c>
      <c r="BF9" s="68">
        <f t="shared" si="3"/>
        <v>102.75624415771438</v>
      </c>
      <c r="BG9" s="68">
        <f t="shared" si="3"/>
        <v>103.43518737216732</v>
      </c>
      <c r="BH9" s="68">
        <f t="shared" si="3"/>
        <v>105.92734472659824</v>
      </c>
      <c r="BI9" s="68">
        <f t="shared" si="3"/>
        <v>101.74338715664686</v>
      </c>
      <c r="BJ9" s="68">
        <f t="shared" si="3"/>
        <v>100.09958391514398</v>
      </c>
      <c r="BK9" s="68">
        <f t="shared" si="3"/>
        <v>107.76426065844757</v>
      </c>
      <c r="BL9" s="68">
        <f t="shared" si="3"/>
        <v>111.31534452816854</v>
      </c>
      <c r="BM9" s="68">
        <f t="shared" si="3"/>
        <v>110.67987158136137</v>
      </c>
      <c r="BN9" s="68">
        <f t="shared" si="3"/>
        <v>109.07714130133719</v>
      </c>
      <c r="BO9" s="68">
        <f t="shared" si="3"/>
        <v>111.4794055113189</v>
      </c>
      <c r="BP9" s="68">
        <f t="shared" si="3"/>
        <v>105.413126363605</v>
      </c>
      <c r="BQ9" s="68">
        <f t="shared" si="3"/>
        <v>106.02821423810214</v>
      </c>
      <c r="BR9" s="65" t="str">
        <f t="shared" si="4"/>
        <v>2007/03</v>
      </c>
      <c r="BS9" s="68">
        <f t="shared" si="5"/>
        <v>99.855032875116493</v>
      </c>
      <c r="BT9" s="65">
        <v>101</v>
      </c>
      <c r="BU9" s="65">
        <v>102</v>
      </c>
      <c r="BV9" s="65">
        <v>103</v>
      </c>
      <c r="BW9" s="65">
        <v>104</v>
      </c>
      <c r="BX9" s="65">
        <v>105</v>
      </c>
      <c r="BY9" s="65">
        <v>106</v>
      </c>
      <c r="BZ9" s="65">
        <v>107</v>
      </c>
      <c r="CA9" s="65">
        <v>108</v>
      </c>
      <c r="CB9" s="65">
        <v>109</v>
      </c>
      <c r="CC9" s="65">
        <v>110</v>
      </c>
      <c r="CD9" s="65">
        <v>111</v>
      </c>
      <c r="CE9" s="65">
        <v>112</v>
      </c>
      <c r="CF9" s="65">
        <v>113</v>
      </c>
      <c r="CG9" s="65">
        <v>114</v>
      </c>
      <c r="CH9" s="65">
        <v>115</v>
      </c>
      <c r="CI9" s="65">
        <v>116</v>
      </c>
      <c r="CJ9" s="65">
        <v>117</v>
      </c>
      <c r="CK9" s="65">
        <v>118</v>
      </c>
      <c r="CL9" s="65">
        <v>119</v>
      </c>
      <c r="CM9" s="65">
        <v>120</v>
      </c>
      <c r="CN9" s="65">
        <v>121</v>
      </c>
      <c r="CO9" s="65" t="str">
        <f t="shared" si="7"/>
        <v>2007/03</v>
      </c>
      <c r="CP9" s="66">
        <f t="shared" si="8"/>
        <v>106.9216833623541</v>
      </c>
      <c r="CQ9" s="66">
        <f t="shared" si="1"/>
        <v>103.12806269385058</v>
      </c>
      <c r="CR9" s="66">
        <f t="shared" si="1"/>
        <v>113.31113189033198</v>
      </c>
      <c r="CS9" s="66">
        <f t="shared" si="1"/>
        <v>109.82693670564963</v>
      </c>
      <c r="CT9" s="66">
        <f t="shared" si="1"/>
        <v>98.014407771627347</v>
      </c>
      <c r="CU9" s="66">
        <f t="shared" si="1"/>
        <v>110.48053033229141</v>
      </c>
      <c r="CV9" s="66">
        <f t="shared" si="1"/>
        <v>106.39402710498898</v>
      </c>
      <c r="CW9" s="66">
        <f t="shared" si="1"/>
        <v>119.31572617664648</v>
      </c>
      <c r="CX9" s="66">
        <f t="shared" si="1"/>
        <v>91.684925506327247</v>
      </c>
      <c r="CY9" s="66">
        <f t="shared" si="1"/>
        <v>75.672998826198068</v>
      </c>
      <c r="CZ9" s="66">
        <f t="shared" si="1"/>
        <v>93.414767416103984</v>
      </c>
      <c r="DA9" s="66">
        <f t="shared" si="1"/>
        <v>93.184853488439018</v>
      </c>
      <c r="DB9" s="66">
        <f t="shared" si="1"/>
        <v>94.577986363034142</v>
      </c>
      <c r="DC9" s="66">
        <f t="shared" si="1"/>
        <v>90.038395713846768</v>
      </c>
      <c r="DD9" s="66">
        <f t="shared" si="1"/>
        <v>87.806652557143835</v>
      </c>
      <c r="DE9" s="66">
        <f t="shared" si="1"/>
        <v>93.708052746476142</v>
      </c>
      <c r="DF9" s="66">
        <f t="shared" si="1"/>
        <v>95.961503903593567</v>
      </c>
      <c r="DG9" s="66">
        <f t="shared" si="1"/>
        <v>94.598180838770389</v>
      </c>
      <c r="DH9" s="66">
        <f t="shared" si="1"/>
        <v>92.438255340116257</v>
      </c>
      <c r="DI9" s="66">
        <f t="shared" si="1"/>
        <v>93.680172698587313</v>
      </c>
      <c r="DJ9" s="66">
        <f t="shared" si="1"/>
        <v>87.844271969670842</v>
      </c>
      <c r="DK9" s="66">
        <f t="shared" ref="DK9:DK71" si="10">BQ9/CN9*100</f>
        <v>87.626623337274495</v>
      </c>
      <c r="DL9" s="65">
        <f>DL8+1</f>
        <v>2008</v>
      </c>
      <c r="DM9" s="66">
        <f>AVERAGE(AV19:AV30)</f>
        <v>101.66366190115959</v>
      </c>
      <c r="DN9" s="66">
        <f t="shared" ref="DN9:EH9" si="11">AVERAGE(AW19:AW30)</f>
        <v>98.885047948591776</v>
      </c>
      <c r="DO9" s="66">
        <f t="shared" si="11"/>
        <v>119.57046411977861</v>
      </c>
      <c r="DP9" s="66">
        <f t="shared" si="11"/>
        <v>102.36835531869828</v>
      </c>
      <c r="DQ9" s="66">
        <f t="shared" si="11"/>
        <v>95.78467262457248</v>
      </c>
      <c r="DR9" s="66">
        <f t="shared" si="11"/>
        <v>111.01591736155372</v>
      </c>
      <c r="DS9" s="66">
        <f t="shared" si="11"/>
        <v>108.23611669716898</v>
      </c>
      <c r="DT9" s="66">
        <f t="shared" si="11"/>
        <v>97.373177094892469</v>
      </c>
      <c r="DU9" s="66">
        <f t="shared" si="11"/>
        <v>99.266622634210478</v>
      </c>
      <c r="DV9" s="66">
        <f t="shared" si="11"/>
        <v>103.04549626071081</v>
      </c>
      <c r="DW9" s="66">
        <f t="shared" si="11"/>
        <v>98.158168676732956</v>
      </c>
      <c r="DX9" s="66">
        <f t="shared" si="11"/>
        <v>96.254345653981318</v>
      </c>
      <c r="DY9" s="66">
        <f t="shared" si="11"/>
        <v>100.34617506164604</v>
      </c>
      <c r="DZ9" s="66">
        <f t="shared" si="11"/>
        <v>96.411511577643296</v>
      </c>
      <c r="EA9" s="66">
        <f t="shared" si="11"/>
        <v>96.833710681414871</v>
      </c>
      <c r="EB9" s="66">
        <f t="shared" si="11"/>
        <v>101.9864557083021</v>
      </c>
      <c r="EC9" s="66">
        <f t="shared" si="11"/>
        <v>102.20988466733348</v>
      </c>
      <c r="ED9" s="66">
        <f t="shared" si="11"/>
        <v>87.693956853337326</v>
      </c>
      <c r="EE9" s="66">
        <f t="shared" si="11"/>
        <v>100.90803179410085</v>
      </c>
      <c r="EF9" s="66">
        <f t="shared" si="11"/>
        <v>110.15774133610505</v>
      </c>
      <c r="EG9" s="66">
        <f t="shared" si="11"/>
        <v>109.17110581315204</v>
      </c>
      <c r="EH9" s="66">
        <f t="shared" si="11"/>
        <v>107.16787612636058</v>
      </c>
    </row>
    <row r="10" spans="1:138" x14ac:dyDescent="0.2">
      <c r="A10" s="67" t="s">
        <v>223</v>
      </c>
      <c r="B10" s="66">
        <v>110.48435561826101</v>
      </c>
      <c r="C10" s="66">
        <v>107.272322250437</v>
      </c>
      <c r="D10" s="66">
        <v>120.820535640646</v>
      </c>
      <c r="E10" s="66">
        <v>84.706635998522003</v>
      </c>
      <c r="F10" s="66">
        <v>106.937711252409</v>
      </c>
      <c r="G10" s="66">
        <v>84.960119783031004</v>
      </c>
      <c r="H10" s="66">
        <v>91.442021098073994</v>
      </c>
      <c r="I10" s="66">
        <v>88.834625168483001</v>
      </c>
      <c r="J10" s="66">
        <v>110.949830522543</v>
      </c>
      <c r="K10" s="66">
        <v>108.550973565498</v>
      </c>
      <c r="L10" s="66">
        <v>107.154217702612</v>
      </c>
      <c r="M10" s="66">
        <v>114.65495740747799</v>
      </c>
      <c r="N10" s="66">
        <v>110.869293378355</v>
      </c>
      <c r="O10" s="66">
        <v>116.17449565288</v>
      </c>
      <c r="P10" s="66">
        <v>108.318552703276</v>
      </c>
      <c r="Q10" s="66">
        <v>124.648807089171</v>
      </c>
      <c r="R10" s="66">
        <v>116.077863578557</v>
      </c>
      <c r="S10" s="66">
        <v>88.091518252371003</v>
      </c>
      <c r="T10" s="66">
        <v>132.14744450934</v>
      </c>
      <c r="U10" s="66">
        <v>120.652752910655</v>
      </c>
      <c r="V10" s="66">
        <v>82.741222741743996</v>
      </c>
      <c r="W10" s="66">
        <v>120.952107733345</v>
      </c>
      <c r="X10" s="67" t="s">
        <v>223</v>
      </c>
      <c r="Y10" s="65">
        <v>3281394</v>
      </c>
      <c r="Z10" s="65">
        <v>626307</v>
      </c>
      <c r="AA10" s="65">
        <v>138616</v>
      </c>
      <c r="AB10" s="65">
        <v>72840</v>
      </c>
      <c r="AC10" s="65">
        <v>23554</v>
      </c>
      <c r="AD10" s="65">
        <v>196960</v>
      </c>
      <c r="AE10" s="65">
        <v>66021</v>
      </c>
      <c r="AF10" s="65">
        <v>19322</v>
      </c>
      <c r="AG10" s="65">
        <v>68813</v>
      </c>
      <c r="AH10" s="65">
        <v>32712</v>
      </c>
      <c r="AI10" s="65">
        <v>27768</v>
      </c>
      <c r="AJ10" s="65">
        <v>164196</v>
      </c>
      <c r="AK10" s="65">
        <v>172219</v>
      </c>
      <c r="AL10" s="65">
        <v>100964</v>
      </c>
      <c r="AM10" s="65">
        <v>74021</v>
      </c>
      <c r="AN10" s="65">
        <v>238685</v>
      </c>
      <c r="AO10" s="65">
        <v>85262</v>
      </c>
      <c r="AP10" s="65">
        <v>287412</v>
      </c>
      <c r="AQ10" s="65">
        <v>180834</v>
      </c>
      <c r="AR10" s="65">
        <v>519653</v>
      </c>
      <c r="AS10" s="65">
        <v>55852</v>
      </c>
      <c r="AT10" s="65">
        <v>129383</v>
      </c>
      <c r="AU10" s="65" t="str">
        <f t="shared" si="2"/>
        <v>2007/04</v>
      </c>
      <c r="AV10" s="68">
        <f t="shared" si="3"/>
        <v>97.552414978896934</v>
      </c>
      <c r="AW10" s="68">
        <f t="shared" si="3"/>
        <v>94.768994028141435</v>
      </c>
      <c r="AX10" s="68">
        <f t="shared" si="3"/>
        <v>111.67897557686982</v>
      </c>
      <c r="AY10" s="68">
        <f t="shared" si="3"/>
        <v>97.178943597797982</v>
      </c>
      <c r="AZ10" s="68">
        <f t="shared" si="3"/>
        <v>98.345062501541705</v>
      </c>
      <c r="BA10" s="68">
        <f t="shared" si="3"/>
        <v>103.88096275791918</v>
      </c>
      <c r="BB10" s="68">
        <f t="shared" si="3"/>
        <v>97.04836032825699</v>
      </c>
      <c r="BC10" s="68">
        <f t="shared" si="3"/>
        <v>89.791801707204769</v>
      </c>
      <c r="BD10" s="68">
        <f t="shared" si="3"/>
        <v>92.450996737168254</v>
      </c>
      <c r="BE10" s="68">
        <f t="shared" si="3"/>
        <v>96.910965138797039</v>
      </c>
      <c r="BF10" s="68">
        <f t="shared" si="3"/>
        <v>96.528841102535267</v>
      </c>
      <c r="BG10" s="68">
        <f t="shared" si="3"/>
        <v>100.1888811550381</v>
      </c>
      <c r="BH10" s="68">
        <f t="shared" si="3"/>
        <v>99.7962458955991</v>
      </c>
      <c r="BI10" s="68">
        <f t="shared" si="3"/>
        <v>95.498603472643424</v>
      </c>
      <c r="BJ10" s="68">
        <f t="shared" si="3"/>
        <v>93.980552636400688</v>
      </c>
      <c r="BK10" s="68">
        <f t="shared" si="3"/>
        <v>97.899835604479861</v>
      </c>
      <c r="BL10" s="68">
        <f t="shared" si="3"/>
        <v>98.347188245142931</v>
      </c>
      <c r="BM10" s="68">
        <f t="shared" si="3"/>
        <v>79.530543175403736</v>
      </c>
      <c r="BN10" s="68">
        <f t="shared" si="3"/>
        <v>106.29209168671274</v>
      </c>
      <c r="BO10" s="68">
        <f t="shared" si="3"/>
        <v>101.38025419015662</v>
      </c>
      <c r="BP10" s="68">
        <f t="shared" si="3"/>
        <v>93.490733020292751</v>
      </c>
      <c r="BQ10" s="68">
        <f t="shared" si="3"/>
        <v>101.17952163418718</v>
      </c>
      <c r="BR10" s="65" t="str">
        <f t="shared" si="4"/>
        <v>2007/04</v>
      </c>
      <c r="BS10" s="68">
        <f t="shared" si="5"/>
        <v>99.705356065815252</v>
      </c>
      <c r="BT10" s="68">
        <f t="shared" si="5"/>
        <v>96.902496723794613</v>
      </c>
      <c r="BU10" s="68">
        <f t="shared" si="5"/>
        <v>100.16692560609893</v>
      </c>
      <c r="BV10" s="68">
        <f t="shared" si="5"/>
        <v>95.728742278880276</v>
      </c>
      <c r="BW10" s="68">
        <f t="shared" si="5"/>
        <v>98.342449167049395</v>
      </c>
      <c r="BX10" s="68">
        <f t="shared" si="5"/>
        <v>98.634362777747171</v>
      </c>
      <c r="BY10" s="68">
        <f t="shared" si="5"/>
        <v>99.311060635689458</v>
      </c>
      <c r="BZ10" s="68">
        <f t="shared" si="5"/>
        <v>102.27068226327212</v>
      </c>
      <c r="CA10" s="68">
        <f t="shared" si="5"/>
        <v>100.82934048383079</v>
      </c>
      <c r="CB10" s="68">
        <f t="shared" si="5"/>
        <v>98.257839721254356</v>
      </c>
      <c r="CC10" s="68">
        <f t="shared" si="5"/>
        <v>100.14064697609003</v>
      </c>
      <c r="CD10" s="68">
        <f t="shared" si="5"/>
        <v>100.44841952001372</v>
      </c>
      <c r="CE10" s="68">
        <f t="shared" si="5"/>
        <v>100.57347419074149</v>
      </c>
      <c r="CF10" s="68">
        <f t="shared" si="5"/>
        <v>100.96601932038641</v>
      </c>
      <c r="CG10" s="68">
        <f t="shared" si="5"/>
        <v>101.15751496433158</v>
      </c>
      <c r="CH10" s="68">
        <f t="shared" si="5"/>
        <v>104.46921750396105</v>
      </c>
      <c r="CI10" s="68">
        <f t="shared" ref="CI10:CN10" si="12">AO10/AO$7*100</f>
        <v>100.26576979161767</v>
      </c>
      <c r="CJ10" s="68">
        <f t="shared" si="12"/>
        <v>100.09193865184504</v>
      </c>
      <c r="CK10" s="68">
        <f t="shared" si="12"/>
        <v>100.33791094465252</v>
      </c>
      <c r="CL10" s="68">
        <f t="shared" si="12"/>
        <v>100.48283303297265</v>
      </c>
      <c r="CM10" s="68">
        <f t="shared" si="12"/>
        <v>96.489530785709348</v>
      </c>
      <c r="CN10" s="68">
        <f t="shared" si="12"/>
        <v>100.91018281649716</v>
      </c>
      <c r="CO10" s="65" t="str">
        <f t="shared" si="7"/>
        <v>2007/04</v>
      </c>
      <c r="CP10" s="66">
        <f t="shared" si="8"/>
        <v>97.840696656760173</v>
      </c>
      <c r="CQ10" s="66">
        <f t="shared" si="1"/>
        <v>97.798299561120288</v>
      </c>
      <c r="CR10" s="66">
        <f t="shared" si="1"/>
        <v>111.49286543548457</v>
      </c>
      <c r="CS10" s="66">
        <f t="shared" si="1"/>
        <v>101.51490689671125</v>
      </c>
      <c r="CT10" s="66">
        <f t="shared" si="1"/>
        <v>100.00265738194894</v>
      </c>
      <c r="CU10" s="66">
        <f t="shared" si="1"/>
        <v>105.31924152234265</v>
      </c>
      <c r="CV10" s="66">
        <f t="shared" si="1"/>
        <v>97.721602918195686</v>
      </c>
      <c r="CW10" s="66">
        <f t="shared" si="1"/>
        <v>87.798183917514734</v>
      </c>
      <c r="CX10" s="66">
        <f t="shared" si="1"/>
        <v>91.690569722603598</v>
      </c>
      <c r="CY10" s="66">
        <f t="shared" si="1"/>
        <v>98.629244662534575</v>
      </c>
      <c r="CZ10" s="66">
        <f t="shared" si="1"/>
        <v>96.3932668875036</v>
      </c>
      <c r="DA10" s="66">
        <f t="shared" si="1"/>
        <v>99.741620260213352</v>
      </c>
      <c r="DB10" s="66">
        <f t="shared" si="1"/>
        <v>99.227203493370084</v>
      </c>
      <c r="DC10" s="66">
        <f t="shared" si="1"/>
        <v>94.584895111697207</v>
      </c>
      <c r="DD10" s="66">
        <f t="shared" si="1"/>
        <v>92.905161489523039</v>
      </c>
      <c r="DE10" s="66">
        <f t="shared" si="1"/>
        <v>93.711657791222464</v>
      </c>
      <c r="DF10" s="66">
        <f t="shared" si="1"/>
        <v>98.086503947995283</v>
      </c>
      <c r="DG10" s="66">
        <f t="shared" si="1"/>
        <v>79.457491029361449</v>
      </c>
      <c r="DH10" s="66">
        <f t="shared" si="1"/>
        <v>105.93412867180841</v>
      </c>
      <c r="DI10" s="66">
        <f t="shared" si="1"/>
        <v>100.89310893223869</v>
      </c>
      <c r="DJ10" s="66">
        <f t="shared" si="1"/>
        <v>96.892100375038055</v>
      </c>
      <c r="DK10" s="66">
        <f t="shared" si="10"/>
        <v>100.26690945370677</v>
      </c>
      <c r="DL10" s="65">
        <f>DL9+1</f>
        <v>2009</v>
      </c>
      <c r="DM10" s="66">
        <f>AVERAGE(AV31:AV42)</f>
        <v>91.617050338566017</v>
      </c>
      <c r="DN10" s="66">
        <f t="shared" ref="DN10:EH10" si="13">AVERAGE(AW31:AW42)</f>
        <v>98.343200990888121</v>
      </c>
      <c r="DO10" s="66">
        <f t="shared" si="13"/>
        <v>119.49109724026128</v>
      </c>
      <c r="DP10" s="66">
        <f t="shared" si="13"/>
        <v>92.38102992083067</v>
      </c>
      <c r="DQ10" s="66">
        <f t="shared" si="13"/>
        <v>89.391132037252035</v>
      </c>
      <c r="DR10" s="66">
        <f t="shared" si="13"/>
        <v>98.317398460001257</v>
      </c>
      <c r="DS10" s="66">
        <f t="shared" si="13"/>
        <v>101.75707911174311</v>
      </c>
      <c r="DT10" s="66">
        <f t="shared" si="13"/>
        <v>93.075588675218782</v>
      </c>
      <c r="DU10" s="66">
        <f t="shared" si="13"/>
        <v>98.747976455200941</v>
      </c>
      <c r="DV10" s="66">
        <f t="shared" si="13"/>
        <v>96.109410976974559</v>
      </c>
      <c r="DW10" s="66">
        <f t="shared" si="13"/>
        <v>96.604611055248213</v>
      </c>
      <c r="DX10" s="66">
        <f t="shared" si="13"/>
        <v>92.48921632325623</v>
      </c>
      <c r="DY10" s="66">
        <f t="shared" si="13"/>
        <v>90.45994247801633</v>
      </c>
      <c r="DZ10" s="66">
        <f t="shared" si="13"/>
        <v>88.293648282882771</v>
      </c>
      <c r="EA10" s="66">
        <f t="shared" si="13"/>
        <v>80.106969974250717</v>
      </c>
      <c r="EB10" s="66">
        <f t="shared" si="13"/>
        <v>85.877972332069703</v>
      </c>
      <c r="EC10" s="66">
        <f t="shared" si="13"/>
        <v>85.22434159850404</v>
      </c>
      <c r="ED10" s="66">
        <f t="shared" si="13"/>
        <v>77.810609730684845</v>
      </c>
      <c r="EE10" s="66">
        <f t="shared" si="13"/>
        <v>86.463355830174351</v>
      </c>
      <c r="EF10" s="66">
        <f t="shared" si="13"/>
        <v>79.434677572120918</v>
      </c>
      <c r="EG10" s="66">
        <f t="shared" si="13"/>
        <v>103.16245556906837</v>
      </c>
      <c r="EH10" s="66">
        <f t="shared" si="13"/>
        <v>106.41408153162911</v>
      </c>
    </row>
    <row r="11" spans="1:138" x14ac:dyDescent="0.2">
      <c r="A11" s="67" t="s">
        <v>224</v>
      </c>
      <c r="B11" s="66">
        <v>119.692327486219</v>
      </c>
      <c r="C11" s="66">
        <v>113.000961566315</v>
      </c>
      <c r="D11" s="66">
        <v>145.15368035519401</v>
      </c>
      <c r="E11" s="66">
        <v>94.087341514315995</v>
      </c>
      <c r="F11" s="66">
        <v>124.634108963664</v>
      </c>
      <c r="G11" s="66">
        <v>87.629957540917005</v>
      </c>
      <c r="H11" s="66">
        <v>105.174928018801</v>
      </c>
      <c r="I11" s="66">
        <v>97.714464739975995</v>
      </c>
      <c r="J11" s="66">
        <v>120.630486785168</v>
      </c>
      <c r="K11" s="66">
        <v>105.378240564942</v>
      </c>
      <c r="L11" s="66">
        <v>113.33211408902901</v>
      </c>
      <c r="M11" s="66">
        <v>114.35342531285001</v>
      </c>
      <c r="N11" s="66">
        <v>119.855992809714</v>
      </c>
      <c r="O11" s="66">
        <v>128.51767684627799</v>
      </c>
      <c r="P11" s="66">
        <v>119.01978561723099</v>
      </c>
      <c r="Q11" s="66">
        <v>132.138816688372</v>
      </c>
      <c r="R11" s="66">
        <v>122.855801368176</v>
      </c>
      <c r="S11" s="66">
        <v>110.214120409762</v>
      </c>
      <c r="T11" s="66">
        <v>126.04381480945101</v>
      </c>
      <c r="U11" s="66">
        <v>134.339976781166</v>
      </c>
      <c r="V11" s="66">
        <v>88.611110858803002</v>
      </c>
      <c r="W11" s="66">
        <v>136.73396588721701</v>
      </c>
      <c r="X11" s="67" t="s">
        <v>224</v>
      </c>
      <c r="Y11" s="65">
        <v>3296105</v>
      </c>
      <c r="Z11" s="65">
        <v>631628</v>
      </c>
      <c r="AA11" s="65">
        <v>138192</v>
      </c>
      <c r="AB11" s="65">
        <v>72271</v>
      </c>
      <c r="AC11" s="65">
        <v>23328</v>
      </c>
      <c r="AD11" s="65">
        <v>199291</v>
      </c>
      <c r="AE11" s="65">
        <v>65411</v>
      </c>
      <c r="AF11" s="65">
        <v>19346</v>
      </c>
      <c r="AG11" s="65">
        <v>69417</v>
      </c>
      <c r="AH11" s="65">
        <v>33461</v>
      </c>
      <c r="AI11" s="65">
        <v>27854</v>
      </c>
      <c r="AJ11" s="65">
        <v>165610</v>
      </c>
      <c r="AK11" s="65">
        <v>173733</v>
      </c>
      <c r="AL11" s="65">
        <v>102863</v>
      </c>
      <c r="AM11" s="65">
        <v>75081</v>
      </c>
      <c r="AN11" s="65">
        <v>234247</v>
      </c>
      <c r="AO11" s="65">
        <v>85610</v>
      </c>
      <c r="AP11" s="65">
        <v>287792</v>
      </c>
      <c r="AQ11" s="65">
        <v>183395</v>
      </c>
      <c r="AR11" s="65">
        <v>521676</v>
      </c>
      <c r="AS11" s="65">
        <v>55324</v>
      </c>
      <c r="AT11" s="65">
        <v>130575</v>
      </c>
      <c r="AU11" s="65" t="str">
        <f t="shared" si="2"/>
        <v>2007/05</v>
      </c>
      <c r="AV11" s="68">
        <f t="shared" si="3"/>
        <v>105.68261484068246</v>
      </c>
      <c r="AW11" s="68">
        <f t="shared" si="3"/>
        <v>99.829920963687542</v>
      </c>
      <c r="AX11" s="68">
        <f t="shared" si="3"/>
        <v>134.17101850545814</v>
      </c>
      <c r="AY11" s="68">
        <f t="shared" si="3"/>
        <v>107.94087554658654</v>
      </c>
      <c r="AZ11" s="68">
        <f t="shared" si="3"/>
        <v>114.61952095575054</v>
      </c>
      <c r="BA11" s="68">
        <f t="shared" si="3"/>
        <v>107.14538043299919</v>
      </c>
      <c r="BB11" s="68">
        <f t="shared" si="3"/>
        <v>111.62323611504337</v>
      </c>
      <c r="BC11" s="68">
        <f t="shared" si="3"/>
        <v>98.767319896008601</v>
      </c>
      <c r="BD11" s="68">
        <f t="shared" si="3"/>
        <v>100.51758247537492</v>
      </c>
      <c r="BE11" s="68">
        <f t="shared" si="3"/>
        <v>94.078446856258864</v>
      </c>
      <c r="BF11" s="68">
        <f t="shared" si="3"/>
        <v>102.09413933734135</v>
      </c>
      <c r="BG11" s="68">
        <f t="shared" si="3"/>
        <v>99.925393523310618</v>
      </c>
      <c r="BH11" s="68">
        <f t="shared" si="3"/>
        <v>107.88540060123226</v>
      </c>
      <c r="BI11" s="68">
        <f t="shared" si="3"/>
        <v>105.64503500871254</v>
      </c>
      <c r="BJ11" s="68">
        <f t="shared" si="3"/>
        <v>103.26527587212682</v>
      </c>
      <c r="BK11" s="68">
        <f t="shared" si="3"/>
        <v>103.7825289535882</v>
      </c>
      <c r="BL11" s="68">
        <f t="shared" si="3"/>
        <v>104.0898087858665</v>
      </c>
      <c r="BM11" s="68">
        <f t="shared" si="3"/>
        <v>99.503210248641622</v>
      </c>
      <c r="BN11" s="68">
        <f t="shared" si="3"/>
        <v>101.38266971422436</v>
      </c>
      <c r="BO11" s="68">
        <f t="shared" si="3"/>
        <v>112.88114581239364</v>
      </c>
      <c r="BP11" s="68">
        <f t="shared" si="3"/>
        <v>100.12322072867279</v>
      </c>
      <c r="BQ11" s="68">
        <f t="shared" si="3"/>
        <v>114.38144831766199</v>
      </c>
      <c r="BR11" s="65" t="str">
        <f t="shared" si="4"/>
        <v>2007/05</v>
      </c>
      <c r="BS11" s="68">
        <f t="shared" si="5"/>
        <v>100.15235069464808</v>
      </c>
      <c r="BT11" s="65">
        <v>101</v>
      </c>
      <c r="BU11" s="65">
        <v>102</v>
      </c>
      <c r="BV11" s="65">
        <v>103</v>
      </c>
      <c r="BW11" s="65">
        <v>104</v>
      </c>
      <c r="BX11" s="65">
        <v>105</v>
      </c>
      <c r="BY11" s="65">
        <v>106</v>
      </c>
      <c r="BZ11" s="65">
        <v>107</v>
      </c>
      <c r="CA11" s="65">
        <v>108</v>
      </c>
      <c r="CB11" s="65">
        <v>109</v>
      </c>
      <c r="CC11" s="65">
        <v>110</v>
      </c>
      <c r="CD11" s="65">
        <v>111</v>
      </c>
      <c r="CE11" s="65">
        <v>112</v>
      </c>
      <c r="CF11" s="65">
        <v>113</v>
      </c>
      <c r="CG11" s="65">
        <v>114</v>
      </c>
      <c r="CH11" s="65">
        <v>115</v>
      </c>
      <c r="CI11" s="65">
        <v>116</v>
      </c>
      <c r="CJ11" s="65">
        <v>117</v>
      </c>
      <c r="CK11" s="65">
        <v>118</v>
      </c>
      <c r="CL11" s="65">
        <v>119</v>
      </c>
      <c r="CM11" s="65">
        <v>120</v>
      </c>
      <c r="CN11" s="65">
        <v>121</v>
      </c>
      <c r="CO11" s="65" t="str">
        <f t="shared" si="7"/>
        <v>2007/05</v>
      </c>
      <c r="CP11" s="66">
        <f t="shared" si="8"/>
        <v>105.5218515668149</v>
      </c>
      <c r="CQ11" s="66">
        <f t="shared" si="1"/>
        <v>98.841505904641139</v>
      </c>
      <c r="CR11" s="66">
        <f t="shared" si="1"/>
        <v>131.54021422103739</v>
      </c>
      <c r="CS11" s="66">
        <f t="shared" si="1"/>
        <v>104.79696655008401</v>
      </c>
      <c r="CT11" s="66">
        <f t="shared" si="1"/>
        <v>110.21107784206782</v>
      </c>
      <c r="CU11" s="66">
        <f t="shared" si="1"/>
        <v>102.04321945999924</v>
      </c>
      <c r="CV11" s="66">
        <f t="shared" si="1"/>
        <v>105.30493973117299</v>
      </c>
      <c r="CW11" s="66">
        <f t="shared" si="1"/>
        <v>92.305906444867844</v>
      </c>
      <c r="CX11" s="66">
        <f t="shared" si="1"/>
        <v>93.071835625347148</v>
      </c>
      <c r="CY11" s="66">
        <f t="shared" si="1"/>
        <v>86.310501702989782</v>
      </c>
      <c r="CZ11" s="66">
        <f t="shared" si="1"/>
        <v>92.812853943037581</v>
      </c>
      <c r="DA11" s="66">
        <f t="shared" si="1"/>
        <v>90.022877048027581</v>
      </c>
      <c r="DB11" s="66">
        <f t="shared" si="1"/>
        <v>96.326250536814513</v>
      </c>
      <c r="DC11" s="66">
        <f t="shared" si="1"/>
        <v>93.491181423639418</v>
      </c>
      <c r="DD11" s="66">
        <f t="shared" si="1"/>
        <v>90.583575326427038</v>
      </c>
      <c r="DE11" s="66">
        <f t="shared" si="1"/>
        <v>90.245677350946266</v>
      </c>
      <c r="DF11" s="66">
        <f t="shared" si="1"/>
        <v>89.732593780919387</v>
      </c>
      <c r="DG11" s="66">
        <f t="shared" si="1"/>
        <v>85.045478844992843</v>
      </c>
      <c r="DH11" s="66">
        <f t="shared" si="1"/>
        <v>85.917516706969792</v>
      </c>
      <c r="DI11" s="66">
        <f t="shared" si="1"/>
        <v>94.858105724700536</v>
      </c>
      <c r="DJ11" s="66">
        <f t="shared" si="1"/>
        <v>83.436017273893995</v>
      </c>
      <c r="DK11" s="66">
        <f t="shared" si="10"/>
        <v>94.530122576580155</v>
      </c>
      <c r="DL11" s="65">
        <f>DL10+1</f>
        <v>2010</v>
      </c>
      <c r="DM11" s="66">
        <f>AVERAGE(AV43:AV54)</f>
        <v>100.67180977643609</v>
      </c>
      <c r="DN11" s="66">
        <f t="shared" ref="DN11:EH11" si="14">AVERAGE(AW43:AW54)</f>
        <v>100.34496300306493</v>
      </c>
      <c r="DO11" s="66">
        <f t="shared" si="14"/>
        <v>119.04334539866416</v>
      </c>
      <c r="DP11" s="66">
        <f t="shared" si="14"/>
        <v>101.45353327921275</v>
      </c>
      <c r="DQ11" s="66">
        <f t="shared" si="14"/>
        <v>90.708867838654541</v>
      </c>
      <c r="DR11" s="66">
        <f t="shared" si="14"/>
        <v>103.40004576789499</v>
      </c>
      <c r="DS11" s="66">
        <f t="shared" si="14"/>
        <v>111.73621460534618</v>
      </c>
      <c r="DT11" s="66">
        <f t="shared" si="14"/>
        <v>99.069479041718395</v>
      </c>
      <c r="DU11" s="66">
        <f t="shared" si="14"/>
        <v>103.38150286944428</v>
      </c>
      <c r="DV11" s="66">
        <f t="shared" si="14"/>
        <v>105.3623000516334</v>
      </c>
      <c r="DW11" s="66">
        <f t="shared" si="14"/>
        <v>93.245539172883653</v>
      </c>
      <c r="DX11" s="66">
        <f t="shared" si="14"/>
        <v>91.472551187665303</v>
      </c>
      <c r="DY11" s="66">
        <f t="shared" si="14"/>
        <v>98.874822185752706</v>
      </c>
      <c r="DZ11" s="66">
        <f t="shared" si="14"/>
        <v>91.341770020492717</v>
      </c>
      <c r="EA11" s="66">
        <f t="shared" si="14"/>
        <v>90.544944048557838</v>
      </c>
      <c r="EB11" s="66">
        <f t="shared" si="14"/>
        <v>94.553684449804393</v>
      </c>
      <c r="EC11" s="66">
        <f t="shared" si="14"/>
        <v>113.60080751221875</v>
      </c>
      <c r="ED11" s="66">
        <f t="shared" si="14"/>
        <v>84.369230631908479</v>
      </c>
      <c r="EE11" s="66">
        <f t="shared" si="14"/>
        <v>95.553864268689267</v>
      </c>
      <c r="EF11" s="66">
        <f t="shared" si="14"/>
        <v>112.96012632884536</v>
      </c>
      <c r="EG11" s="66">
        <f t="shared" si="14"/>
        <v>109.66411208897601</v>
      </c>
      <c r="EH11" s="66">
        <f t="shared" si="14"/>
        <v>109.16657692622637</v>
      </c>
    </row>
    <row r="12" spans="1:138" x14ac:dyDescent="0.2">
      <c r="A12" s="67" t="s">
        <v>225</v>
      </c>
      <c r="B12" s="66">
        <v>119.16869506835501</v>
      </c>
      <c r="C12" s="66">
        <v>110.150257661984</v>
      </c>
      <c r="D12" s="66">
        <v>139.31195363895301</v>
      </c>
      <c r="E12" s="66">
        <v>97.034293783699994</v>
      </c>
      <c r="F12" s="66">
        <v>113.707089590965</v>
      </c>
      <c r="G12" s="66">
        <v>89.065118616974004</v>
      </c>
      <c r="H12" s="66">
        <v>108.487157890585</v>
      </c>
      <c r="I12" s="66">
        <v>111.134323582283</v>
      </c>
      <c r="J12" s="66">
        <v>116.81806287037899</v>
      </c>
      <c r="K12" s="66">
        <v>120.887172696063</v>
      </c>
      <c r="L12" s="66">
        <v>108.413144623367</v>
      </c>
      <c r="M12" s="66">
        <v>113.833033571173</v>
      </c>
      <c r="N12" s="66">
        <v>118.625462497603</v>
      </c>
      <c r="O12" s="66">
        <v>126.188506702645</v>
      </c>
      <c r="P12" s="66">
        <v>113.794590815215</v>
      </c>
      <c r="Q12" s="66">
        <v>130.75014183805399</v>
      </c>
      <c r="R12" s="66">
        <v>128.58702337415599</v>
      </c>
      <c r="S12" s="66">
        <v>106.83949274996201</v>
      </c>
      <c r="T12" s="66">
        <v>122.385800766906</v>
      </c>
      <c r="U12" s="66">
        <v>141.427539370554</v>
      </c>
      <c r="V12" s="66">
        <v>92.344509756543999</v>
      </c>
      <c r="W12" s="66">
        <v>131.43569909459501</v>
      </c>
      <c r="X12" s="67" t="s">
        <v>225</v>
      </c>
      <c r="Y12" s="65">
        <v>3275204</v>
      </c>
      <c r="Z12" s="65">
        <v>611699</v>
      </c>
      <c r="AA12" s="65">
        <v>136315</v>
      </c>
      <c r="AB12" s="65">
        <v>71638</v>
      </c>
      <c r="AC12" s="65">
        <v>23351</v>
      </c>
      <c r="AD12" s="65">
        <v>197577</v>
      </c>
      <c r="AE12" s="65">
        <v>65476</v>
      </c>
      <c r="AF12" s="65">
        <v>19320</v>
      </c>
      <c r="AG12" s="65">
        <v>68675</v>
      </c>
      <c r="AH12" s="65">
        <v>32565</v>
      </c>
      <c r="AI12" s="65">
        <v>28052</v>
      </c>
      <c r="AJ12" s="65">
        <v>165844</v>
      </c>
      <c r="AK12" s="65">
        <v>174465</v>
      </c>
      <c r="AL12" s="65">
        <v>103066</v>
      </c>
      <c r="AM12" s="65">
        <v>75208</v>
      </c>
      <c r="AN12" s="65">
        <v>241133</v>
      </c>
      <c r="AO12" s="65">
        <v>85515</v>
      </c>
      <c r="AP12" s="65">
        <v>286180</v>
      </c>
      <c r="AQ12" s="65">
        <v>182468</v>
      </c>
      <c r="AR12" s="65">
        <v>519533</v>
      </c>
      <c r="AS12" s="65">
        <v>55982</v>
      </c>
      <c r="AT12" s="65">
        <v>131142</v>
      </c>
      <c r="AU12" s="65" t="str">
        <f t="shared" si="2"/>
        <v>2007/06</v>
      </c>
      <c r="AV12" s="68">
        <f t="shared" si="3"/>
        <v>105.22027239737433</v>
      </c>
      <c r="AW12" s="68">
        <f t="shared" si="3"/>
        <v>97.311486239632288</v>
      </c>
      <c r="AX12" s="68">
        <f t="shared" si="3"/>
        <v>128.77129029029578</v>
      </c>
      <c r="AY12" s="68">
        <f t="shared" si="3"/>
        <v>111.32174063461655</v>
      </c>
      <c r="AZ12" s="68">
        <f t="shared" si="3"/>
        <v>104.57050839901854</v>
      </c>
      <c r="BA12" s="68">
        <f t="shared" si="3"/>
        <v>108.90015566959519</v>
      </c>
      <c r="BB12" s="68">
        <f t="shared" si="3"/>
        <v>115.13853984769109</v>
      </c>
      <c r="BC12" s="68">
        <f t="shared" si="3"/>
        <v>112.33177521758763</v>
      </c>
      <c r="BD12" s="68">
        <f t="shared" si="3"/>
        <v>97.340809791299066</v>
      </c>
      <c r="BE12" s="68">
        <f t="shared" si="3"/>
        <v>107.92434368916159</v>
      </c>
      <c r="BF12" s="68">
        <f t="shared" si="3"/>
        <v>97.662933248404215</v>
      </c>
      <c r="BG12" s="68">
        <f t="shared" si="3"/>
        <v>99.470659881261042</v>
      </c>
      <c r="BH12" s="68">
        <f t="shared" si="3"/>
        <v>106.77776924662139</v>
      </c>
      <c r="BI12" s="68">
        <f t="shared" si="3"/>
        <v>103.73039363482839</v>
      </c>
      <c r="BJ12" s="68">
        <f t="shared" si="3"/>
        <v>98.731733991526525</v>
      </c>
      <c r="BK12" s="68">
        <f t="shared" si="3"/>
        <v>102.69185634524986</v>
      </c>
      <c r="BL12" s="68">
        <f t="shared" si="3"/>
        <v>108.94559741015802</v>
      </c>
      <c r="BM12" s="68">
        <f t="shared" si="3"/>
        <v>96.456538149861998</v>
      </c>
      <c r="BN12" s="68">
        <f t="shared" si="3"/>
        <v>98.440365642850551</v>
      </c>
      <c r="BO12" s="68">
        <f t="shared" si="3"/>
        <v>118.83657475675339</v>
      </c>
      <c r="BP12" s="68">
        <f t="shared" si="3"/>
        <v>104.34165246126146</v>
      </c>
      <c r="BQ12" s="68">
        <f t="shared" si="3"/>
        <v>109.94931307327546</v>
      </c>
      <c r="BR12" s="65" t="str">
        <f t="shared" si="4"/>
        <v>2007/06</v>
      </c>
      <c r="BS12" s="68">
        <f t="shared" si="5"/>
        <v>99.517272539714028</v>
      </c>
      <c r="BT12" s="68">
        <f t="shared" si="5"/>
        <v>94.642340487090905</v>
      </c>
      <c r="BU12" s="68">
        <f t="shared" si="5"/>
        <v>98.504173140152474</v>
      </c>
      <c r="BV12" s="68">
        <f t="shared" si="5"/>
        <v>94.149034038638462</v>
      </c>
      <c r="BW12" s="68">
        <f t="shared" si="5"/>
        <v>97.494885391006633</v>
      </c>
      <c r="BX12" s="68">
        <f t="shared" si="5"/>
        <v>98.943346337017431</v>
      </c>
      <c r="BY12" s="68">
        <f t="shared" si="5"/>
        <v>98.491252876848321</v>
      </c>
      <c r="BZ12" s="68">
        <f t="shared" si="5"/>
        <v>102.26009633197481</v>
      </c>
      <c r="CA12" s="68">
        <f t="shared" si="5"/>
        <v>100.62713379342682</v>
      </c>
      <c r="CB12" s="68">
        <f t="shared" si="5"/>
        <v>97.816292202330885</v>
      </c>
      <c r="CC12" s="68">
        <f t="shared" si="5"/>
        <v>101.16484546864292</v>
      </c>
      <c r="CD12" s="68">
        <f t="shared" si="5"/>
        <v>101.45659874099948</v>
      </c>
      <c r="CE12" s="68">
        <f t="shared" si="5"/>
        <v>101.8851066066329</v>
      </c>
      <c r="CF12" s="68">
        <f t="shared" si="5"/>
        <v>103.06806136122721</v>
      </c>
      <c r="CG12" s="68">
        <f t="shared" si="5"/>
        <v>102.77967584114576</v>
      </c>
      <c r="CH12" s="68">
        <f t="shared" si="5"/>
        <v>105.54067421238302</v>
      </c>
      <c r="CI12" s="68">
        <f t="shared" ref="CI12:CN12" si="15">AO12/AO$7*100</f>
        <v>100.56329084152593</v>
      </c>
      <c r="CJ12" s="68">
        <f t="shared" si="15"/>
        <v>99.662891609901521</v>
      </c>
      <c r="CK12" s="68">
        <f t="shared" si="15"/>
        <v>101.24455541684006</v>
      </c>
      <c r="CL12" s="68">
        <f t="shared" si="15"/>
        <v>100.45962920279375</v>
      </c>
      <c r="CM12" s="68">
        <f t="shared" si="15"/>
        <v>96.714117890954327</v>
      </c>
      <c r="CN12" s="68">
        <f t="shared" si="15"/>
        <v>102.28208647906658</v>
      </c>
      <c r="CO12" s="65" t="str">
        <f t="shared" si="7"/>
        <v>2007/06</v>
      </c>
      <c r="CP12" s="66">
        <f t="shared" si="8"/>
        <v>105.73066334327483</v>
      </c>
      <c r="CQ12" s="66">
        <f t="shared" si="1"/>
        <v>102.82024487011228</v>
      </c>
      <c r="CR12" s="66">
        <f t="shared" si="1"/>
        <v>130.72673591917678</v>
      </c>
      <c r="CS12" s="66">
        <f t="shared" si="1"/>
        <v>118.23991798888819</v>
      </c>
      <c r="CT12" s="66">
        <f t="shared" si="1"/>
        <v>107.25742994582215</v>
      </c>
      <c r="CU12" s="66">
        <f t="shared" si="1"/>
        <v>110.06314188996926</v>
      </c>
      <c r="CV12" s="66">
        <f t="shared" si="1"/>
        <v>116.90229993485639</v>
      </c>
      <c r="CW12" s="66">
        <f t="shared" si="1"/>
        <v>109.84908018560471</v>
      </c>
      <c r="CX12" s="66">
        <f t="shared" si="1"/>
        <v>96.734157201700583</v>
      </c>
      <c r="CY12" s="66">
        <f t="shared" si="1"/>
        <v>110.33370950712629</v>
      </c>
      <c r="CZ12" s="66">
        <f t="shared" si="1"/>
        <v>96.538409954548726</v>
      </c>
      <c r="DA12" s="66">
        <f t="shared" si="1"/>
        <v>98.042572997338311</v>
      </c>
      <c r="DB12" s="66">
        <f t="shared" si="1"/>
        <v>104.80213723373575</v>
      </c>
      <c r="DC12" s="66">
        <f t="shared" si="1"/>
        <v>100.6426164078898</v>
      </c>
      <c r="DD12" s="66">
        <f t="shared" si="1"/>
        <v>96.061534718327337</v>
      </c>
      <c r="DE12" s="66">
        <f t="shared" si="1"/>
        <v>97.300739370491058</v>
      </c>
      <c r="DF12" s="66">
        <f t="shared" si="1"/>
        <v>108.33535428135647</v>
      </c>
      <c r="DG12" s="66">
        <f t="shared" si="1"/>
        <v>96.782801092517204</v>
      </c>
      <c r="DH12" s="66">
        <f t="shared" si="1"/>
        <v>97.23028091491517</v>
      </c>
      <c r="DI12" s="66">
        <f t="shared" si="1"/>
        <v>118.2928661988816</v>
      </c>
      <c r="DJ12" s="66">
        <f t="shared" si="1"/>
        <v>107.88668163101815</v>
      </c>
      <c r="DK12" s="66">
        <f t="shared" si="10"/>
        <v>107.4961577908152</v>
      </c>
      <c r="DL12" s="65">
        <f>DL11+1</f>
        <v>2011</v>
      </c>
      <c r="DM12" s="66">
        <f>AVERAGE(AV55:AV66)</f>
        <v>105.89279206750746</v>
      </c>
      <c r="DN12" s="66">
        <f t="shared" ref="DN12:EH12" si="16">AVERAGE(AW55:AW66)</f>
        <v>102.02359100254392</v>
      </c>
      <c r="DO12" s="66">
        <f t="shared" si="16"/>
        <v>124.6001841251384</v>
      </c>
      <c r="DP12" s="66">
        <f t="shared" si="16"/>
        <v>96.021693534840594</v>
      </c>
      <c r="DQ12" s="66">
        <f t="shared" si="16"/>
        <v>88.292513501605796</v>
      </c>
      <c r="DR12" s="66">
        <f t="shared" si="16"/>
        <v>100.594944229115</v>
      </c>
      <c r="DS12" s="66">
        <f t="shared" si="16"/>
        <v>111.74145863935007</v>
      </c>
      <c r="DT12" s="66">
        <f t="shared" si="16"/>
        <v>105.35471831503988</v>
      </c>
      <c r="DU12" s="66">
        <f t="shared" si="16"/>
        <v>102.56540414831221</v>
      </c>
      <c r="DV12" s="66">
        <f t="shared" si="16"/>
        <v>107.76852707631338</v>
      </c>
      <c r="DW12" s="66">
        <f t="shared" si="16"/>
        <v>88.753634543385871</v>
      </c>
      <c r="DX12" s="66">
        <f t="shared" si="16"/>
        <v>92.08142606137352</v>
      </c>
      <c r="DY12" s="66">
        <f t="shared" si="16"/>
        <v>107.29391067338643</v>
      </c>
      <c r="DZ12" s="66">
        <f t="shared" si="16"/>
        <v>94.537656019194117</v>
      </c>
      <c r="EA12" s="66">
        <f t="shared" si="16"/>
        <v>94.85724069769833</v>
      </c>
      <c r="EB12" s="66">
        <f t="shared" si="16"/>
        <v>105.80360195105355</v>
      </c>
      <c r="EC12" s="66">
        <f t="shared" si="16"/>
        <v>125.99923917352824</v>
      </c>
      <c r="ED12" s="66">
        <f t="shared" si="16"/>
        <v>86.726972607516686</v>
      </c>
      <c r="EE12" s="66">
        <f t="shared" si="16"/>
        <v>94.940398087092035</v>
      </c>
      <c r="EF12" s="66">
        <f t="shared" si="16"/>
        <v>132.21048319395928</v>
      </c>
      <c r="EG12" s="66">
        <f t="shared" si="16"/>
        <v>110.13801906025667</v>
      </c>
      <c r="EH12" s="66">
        <f t="shared" si="16"/>
        <v>112.38965678389967</v>
      </c>
    </row>
    <row r="13" spans="1:138" x14ac:dyDescent="0.2">
      <c r="A13" s="67" t="s">
        <v>226</v>
      </c>
      <c r="B13" s="66">
        <v>114.591899395192</v>
      </c>
      <c r="C13" s="66">
        <v>105.89193030379801</v>
      </c>
      <c r="D13" s="66">
        <v>139.425289376026</v>
      </c>
      <c r="E13" s="66">
        <v>96.094602109449994</v>
      </c>
      <c r="F13" s="66">
        <v>122.067120062366</v>
      </c>
      <c r="G13" s="66">
        <v>91.495393818452001</v>
      </c>
      <c r="H13" s="66">
        <v>121.09292879239599</v>
      </c>
      <c r="I13" s="66">
        <v>107.429211405925</v>
      </c>
      <c r="J13" s="66">
        <v>116.86955976802599</v>
      </c>
      <c r="K13" s="66">
        <v>109.334280034123</v>
      </c>
      <c r="L13" s="66">
        <v>110.664245514054</v>
      </c>
      <c r="M13" s="66">
        <v>119.180292285444</v>
      </c>
      <c r="N13" s="66">
        <v>117.57758541968199</v>
      </c>
      <c r="O13" s="66">
        <v>124.939674150039</v>
      </c>
      <c r="P13" s="66">
        <v>108.63451781555</v>
      </c>
      <c r="Q13" s="66">
        <v>129.491042560061</v>
      </c>
      <c r="R13" s="66">
        <v>118.434118864571</v>
      </c>
      <c r="S13" s="66">
        <v>98.349368833805002</v>
      </c>
      <c r="T13" s="66">
        <v>121.717167548436</v>
      </c>
      <c r="U13" s="66">
        <v>122.601948510876</v>
      </c>
      <c r="V13" s="66">
        <v>80.874114534737004</v>
      </c>
      <c r="W13" s="66">
        <v>125.201281320956</v>
      </c>
      <c r="X13" s="67" t="s">
        <v>226</v>
      </c>
      <c r="Y13" s="65">
        <v>3277529</v>
      </c>
      <c r="Z13" s="65">
        <v>615265</v>
      </c>
      <c r="AA13" s="65">
        <v>137635</v>
      </c>
      <c r="AB13" s="65">
        <v>71767</v>
      </c>
      <c r="AC13" s="65">
        <v>23153</v>
      </c>
      <c r="AD13" s="65">
        <v>198052</v>
      </c>
      <c r="AE13" s="65">
        <v>65816</v>
      </c>
      <c r="AF13" s="65">
        <v>18982</v>
      </c>
      <c r="AG13" s="65">
        <v>68712</v>
      </c>
      <c r="AH13" s="65">
        <v>32509</v>
      </c>
      <c r="AI13" s="65">
        <v>28917</v>
      </c>
      <c r="AJ13" s="65">
        <v>163257</v>
      </c>
      <c r="AK13" s="65">
        <v>175701</v>
      </c>
      <c r="AL13" s="65">
        <v>103371</v>
      </c>
      <c r="AM13" s="65">
        <v>75618</v>
      </c>
      <c r="AN13" s="65">
        <v>228331</v>
      </c>
      <c r="AO13" s="65">
        <v>84691</v>
      </c>
      <c r="AP13" s="65">
        <v>288964</v>
      </c>
      <c r="AQ13" s="65">
        <v>182361</v>
      </c>
      <c r="AR13" s="65">
        <v>526494</v>
      </c>
      <c r="AS13" s="65">
        <v>55108</v>
      </c>
      <c r="AT13" s="65">
        <v>132825</v>
      </c>
      <c r="AU13" s="65" t="str">
        <f t="shared" si="2"/>
        <v>2007/07</v>
      </c>
      <c r="AV13" s="68">
        <f t="shared" si="3"/>
        <v>101.1791801695782</v>
      </c>
      <c r="AW13" s="68">
        <f t="shared" si="3"/>
        <v>93.549496273239498</v>
      </c>
      <c r="AX13" s="68">
        <f t="shared" si="3"/>
        <v>128.87605078440751</v>
      </c>
      <c r="AY13" s="68">
        <f t="shared" si="3"/>
        <v>110.24368762100313</v>
      </c>
      <c r="AZ13" s="68">
        <f t="shared" si="3"/>
        <v>112.2587945012349</v>
      </c>
      <c r="BA13" s="68">
        <f t="shared" si="3"/>
        <v>111.87165957449734</v>
      </c>
      <c r="BB13" s="68">
        <f t="shared" si="3"/>
        <v>128.51717454980812</v>
      </c>
      <c r="BC13" s="68">
        <f t="shared" si="3"/>
        <v>108.58674114769076</v>
      </c>
      <c r="BD13" s="68">
        <f t="shared" si="3"/>
        <v>97.383720532973157</v>
      </c>
      <c r="BE13" s="68">
        <f t="shared" si="3"/>
        <v>97.61027702316359</v>
      </c>
      <c r="BF13" s="68">
        <f t="shared" si="3"/>
        <v>99.690815723230997</v>
      </c>
      <c r="BG13" s="68">
        <f t="shared" si="3"/>
        <v>104.14325215239468</v>
      </c>
      <c r="BH13" s="68">
        <f t="shared" si="3"/>
        <v>105.83454867264609</v>
      </c>
      <c r="BI13" s="68">
        <f t="shared" si="3"/>
        <v>102.70381922127211</v>
      </c>
      <c r="BJ13" s="68">
        <f t="shared" si="3"/>
        <v>94.254693816505608</v>
      </c>
      <c r="BK13" s="68">
        <f t="shared" si="3"/>
        <v>101.70295308011832</v>
      </c>
      <c r="BL13" s="68">
        <f t="shared" si="3"/>
        <v>100.3435299680452</v>
      </c>
      <c r="BM13" s="68">
        <f t="shared" si="3"/>
        <v>88.791507735196859</v>
      </c>
      <c r="BN13" s="68">
        <f t="shared" si="3"/>
        <v>97.902554082239007</v>
      </c>
      <c r="BO13" s="68">
        <f t="shared" si="3"/>
        <v>103.01809452657291</v>
      </c>
      <c r="BP13" s="68">
        <f t="shared" si="3"/>
        <v>91.381055291138026</v>
      </c>
      <c r="BQ13" s="68">
        <f t="shared" si="3"/>
        <v>104.7340636673276</v>
      </c>
      <c r="BR13" s="65" t="str">
        <f t="shared" si="4"/>
        <v>2007/07</v>
      </c>
      <c r="BS13" s="68">
        <f t="shared" si="5"/>
        <v>99.587917805979842</v>
      </c>
      <c r="BT13" s="65">
        <v>101</v>
      </c>
      <c r="BU13" s="65">
        <v>102</v>
      </c>
      <c r="BV13" s="65">
        <v>103</v>
      </c>
      <c r="BW13" s="65">
        <v>104</v>
      </c>
      <c r="BX13" s="65">
        <v>105</v>
      </c>
      <c r="BY13" s="65">
        <v>106</v>
      </c>
      <c r="BZ13" s="65">
        <v>107</v>
      </c>
      <c r="CA13" s="65">
        <v>108</v>
      </c>
      <c r="CB13" s="65">
        <v>109</v>
      </c>
      <c r="CC13" s="65">
        <v>110</v>
      </c>
      <c r="CD13" s="65">
        <v>111</v>
      </c>
      <c r="CE13" s="65">
        <v>112</v>
      </c>
      <c r="CF13" s="65">
        <v>113</v>
      </c>
      <c r="CG13" s="65">
        <v>114</v>
      </c>
      <c r="CH13" s="65">
        <v>115</v>
      </c>
      <c r="CI13" s="65">
        <v>116</v>
      </c>
      <c r="CJ13" s="65">
        <v>117</v>
      </c>
      <c r="CK13" s="65">
        <v>118</v>
      </c>
      <c r="CL13" s="65">
        <v>119</v>
      </c>
      <c r="CM13" s="65">
        <v>120</v>
      </c>
      <c r="CN13" s="65">
        <v>121</v>
      </c>
      <c r="CO13" s="65" t="str">
        <f t="shared" si="7"/>
        <v>2007/07</v>
      </c>
      <c r="CP13" s="66">
        <f t="shared" si="8"/>
        <v>101.59784680577266</v>
      </c>
      <c r="CQ13" s="66">
        <f t="shared" si="1"/>
        <v>92.623263636870789</v>
      </c>
      <c r="CR13" s="66">
        <f t="shared" si="1"/>
        <v>126.34906939647794</v>
      </c>
      <c r="CS13" s="66">
        <f t="shared" si="1"/>
        <v>107.03270642815839</v>
      </c>
      <c r="CT13" s="66">
        <f t="shared" si="1"/>
        <v>107.9411485588797</v>
      </c>
      <c r="CU13" s="66">
        <f t="shared" si="1"/>
        <v>106.54443768999747</v>
      </c>
      <c r="CV13" s="66">
        <f t="shared" si="1"/>
        <v>121.24261749981898</v>
      </c>
      <c r="CW13" s="66">
        <f t="shared" si="1"/>
        <v>101.48293565204744</v>
      </c>
      <c r="CX13" s="66">
        <f t="shared" si="1"/>
        <v>90.17011160460477</v>
      </c>
      <c r="CY13" s="66">
        <f t="shared" si="1"/>
        <v>89.550712865287693</v>
      </c>
      <c r="CZ13" s="66">
        <f t="shared" si="1"/>
        <v>90.628014293846363</v>
      </c>
      <c r="DA13" s="66">
        <f t="shared" si="1"/>
        <v>93.822749686842059</v>
      </c>
      <c r="DB13" s="66">
        <f t="shared" si="1"/>
        <v>94.495132743434013</v>
      </c>
      <c r="DC13" s="66">
        <f t="shared" si="1"/>
        <v>90.888335594046126</v>
      </c>
      <c r="DD13" s="66">
        <f t="shared" si="1"/>
        <v>82.679555979390884</v>
      </c>
      <c r="DE13" s="66">
        <f t="shared" si="1"/>
        <v>88.43735050445072</v>
      </c>
      <c r="DF13" s="66">
        <f t="shared" si="1"/>
        <v>86.503043075901047</v>
      </c>
      <c r="DG13" s="66">
        <f t="shared" si="1"/>
        <v>75.890177551450307</v>
      </c>
      <c r="DH13" s="66">
        <f t="shared" si="1"/>
        <v>82.96826617138899</v>
      </c>
      <c r="DI13" s="66">
        <f t="shared" si="1"/>
        <v>86.569827333254551</v>
      </c>
      <c r="DJ13" s="66">
        <f t="shared" si="1"/>
        <v>76.150879409281686</v>
      </c>
      <c r="DK13" s="66">
        <f t="shared" si="10"/>
        <v>86.557077411014546</v>
      </c>
      <c r="DL13" s="65" t="s">
        <v>396</v>
      </c>
      <c r="DM13" s="66">
        <f>AVERAGE(AV67:AV74)</f>
        <v>109.81282030176925</v>
      </c>
      <c r="DN13" s="66">
        <f t="shared" ref="DN13:EH13" si="17">AVERAGE(AW67:AW74)</f>
        <v>103.26961056438749</v>
      </c>
      <c r="DO13" s="66">
        <f t="shared" si="17"/>
        <v>127.33435482533619</v>
      </c>
      <c r="DP13" s="66">
        <f t="shared" si="17"/>
        <v>95.499998524832705</v>
      </c>
      <c r="DQ13" s="66">
        <f t="shared" si="17"/>
        <v>84.235803348721362</v>
      </c>
      <c r="DR13" s="66">
        <f t="shared" si="17"/>
        <v>96.240183576012498</v>
      </c>
      <c r="DS13" s="66">
        <f t="shared" si="17"/>
        <v>115.2433156918291</v>
      </c>
      <c r="DT13" s="66">
        <f t="shared" si="17"/>
        <v>112.53886237472285</v>
      </c>
      <c r="DU13" s="66">
        <f t="shared" si="17"/>
        <v>106.89524617698036</v>
      </c>
      <c r="DV13" s="66">
        <f t="shared" si="17"/>
        <v>117.71564878441495</v>
      </c>
      <c r="DW13" s="66">
        <f t="shared" si="17"/>
        <v>90.617114382905854</v>
      </c>
      <c r="DX13" s="66">
        <f t="shared" si="17"/>
        <v>93.833286213068263</v>
      </c>
      <c r="DY13" s="66">
        <f t="shared" si="17"/>
        <v>115.33799503539701</v>
      </c>
      <c r="DZ13" s="66">
        <f t="shared" si="17"/>
        <v>97.432521059971904</v>
      </c>
      <c r="EA13" s="66">
        <f t="shared" si="17"/>
        <v>100.26213704804218</v>
      </c>
      <c r="EB13" s="66">
        <f t="shared" si="17"/>
        <v>111.11140607472515</v>
      </c>
      <c r="EC13" s="66">
        <f t="shared" si="17"/>
        <v>132.54168201071965</v>
      </c>
      <c r="ED13" s="66">
        <f t="shared" si="17"/>
        <v>77.417290113666283</v>
      </c>
      <c r="EE13" s="66">
        <f t="shared" si="17"/>
        <v>97.301947814793181</v>
      </c>
      <c r="EF13" s="66">
        <f t="shared" si="17"/>
        <v>148.33663508190014</v>
      </c>
      <c r="EG13" s="66">
        <f t="shared" si="17"/>
        <v>95.567135444757341</v>
      </c>
      <c r="EH13" s="66">
        <f t="shared" si="17"/>
        <v>112.70938570688315</v>
      </c>
    </row>
    <row r="14" spans="1:138" x14ac:dyDescent="0.2">
      <c r="A14" s="67" t="s">
        <v>227</v>
      </c>
      <c r="B14" s="66">
        <v>122.074372717817</v>
      </c>
      <c r="C14" s="66">
        <v>108.104322129216</v>
      </c>
      <c r="D14" s="66">
        <v>136.728341774147</v>
      </c>
      <c r="E14" s="66">
        <v>104.88350649673301</v>
      </c>
      <c r="F14" s="66">
        <v>115.309741300681</v>
      </c>
      <c r="G14" s="66">
        <v>96.584340655529999</v>
      </c>
      <c r="H14" s="66">
        <v>113.973723266061</v>
      </c>
      <c r="I14" s="66">
        <v>101.229431522247</v>
      </c>
      <c r="J14" s="66">
        <v>117.180540914133</v>
      </c>
      <c r="K14" s="66">
        <v>111.971948751808</v>
      </c>
      <c r="L14" s="66">
        <v>107.50712517758799</v>
      </c>
      <c r="M14" s="66">
        <v>114.388777674352</v>
      </c>
      <c r="N14" s="66">
        <v>120.23287304066901</v>
      </c>
      <c r="O14" s="66">
        <v>124.968222392684</v>
      </c>
      <c r="P14" s="66">
        <v>110.516626033113</v>
      </c>
      <c r="Q14" s="66">
        <v>133.772233512193</v>
      </c>
      <c r="R14" s="66">
        <v>121.14331708985</v>
      </c>
      <c r="S14" s="66">
        <v>119.959162198079</v>
      </c>
      <c r="T14" s="66">
        <v>143.199101276931</v>
      </c>
      <c r="U14" s="66">
        <v>155.05630011776199</v>
      </c>
      <c r="V14" s="66">
        <v>100.220372518525</v>
      </c>
      <c r="W14" s="66">
        <v>128.997853112603</v>
      </c>
      <c r="X14" s="67" t="s">
        <v>227</v>
      </c>
      <c r="Y14" s="65">
        <v>3299133</v>
      </c>
      <c r="Z14" s="65">
        <v>614976</v>
      </c>
      <c r="AA14" s="65">
        <v>137885</v>
      </c>
      <c r="AB14" s="65">
        <v>71430</v>
      </c>
      <c r="AC14" s="65">
        <v>23282</v>
      </c>
      <c r="AD14" s="65">
        <v>197860</v>
      </c>
      <c r="AE14" s="65">
        <v>66405</v>
      </c>
      <c r="AF14" s="65">
        <v>18581</v>
      </c>
      <c r="AG14" s="65">
        <v>69201</v>
      </c>
      <c r="AH14" s="65">
        <v>32768</v>
      </c>
      <c r="AI14" s="65">
        <v>28987</v>
      </c>
      <c r="AJ14" s="65">
        <v>164758</v>
      </c>
      <c r="AK14" s="65">
        <v>177289</v>
      </c>
      <c r="AL14" s="65">
        <v>103561</v>
      </c>
      <c r="AM14" s="65">
        <v>76018</v>
      </c>
      <c r="AN14" s="65">
        <v>234848</v>
      </c>
      <c r="AO14" s="65">
        <v>83895</v>
      </c>
      <c r="AP14" s="65">
        <v>295949</v>
      </c>
      <c r="AQ14" s="65">
        <v>181601</v>
      </c>
      <c r="AR14" s="65">
        <v>531628</v>
      </c>
      <c r="AS14" s="65">
        <v>54768</v>
      </c>
      <c r="AT14" s="65">
        <v>133443</v>
      </c>
      <c r="AU14" s="65" t="str">
        <f t="shared" si="2"/>
        <v>2007/08</v>
      </c>
      <c r="AV14" s="68">
        <f t="shared" si="3"/>
        <v>107.78584713661255</v>
      </c>
      <c r="AW14" s="68">
        <f t="shared" si="3"/>
        <v>95.504018588897594</v>
      </c>
      <c r="AX14" s="68">
        <f t="shared" si="3"/>
        <v>126.38316045111044</v>
      </c>
      <c r="AY14" s="68">
        <f t="shared" si="3"/>
        <v>120.32668092690091</v>
      </c>
      <c r="AZ14" s="68">
        <f t="shared" si="3"/>
        <v>106.04438399177553</v>
      </c>
      <c r="BA14" s="68">
        <f t="shared" si="3"/>
        <v>118.09392830728125</v>
      </c>
      <c r="BB14" s="68">
        <f t="shared" si="3"/>
        <v>120.96148828135107</v>
      </c>
      <c r="BC14" s="68">
        <f t="shared" si="3"/>
        <v>102.32015979061609</v>
      </c>
      <c r="BD14" s="68">
        <f t="shared" si="3"/>
        <v>97.642851320182587</v>
      </c>
      <c r="BE14" s="68">
        <f t="shared" si="3"/>
        <v>99.965106397338019</v>
      </c>
      <c r="BF14" s="68">
        <f t="shared" si="3"/>
        <v>96.846754389629567</v>
      </c>
      <c r="BG14" s="68">
        <f t="shared" si="3"/>
        <v>99.956285458776478</v>
      </c>
      <c r="BH14" s="68">
        <f t="shared" si="3"/>
        <v>108.22463999796246</v>
      </c>
      <c r="BI14" s="68">
        <f t="shared" si="3"/>
        <v>102.72728665522889</v>
      </c>
      <c r="BJ14" s="68">
        <f t="shared" si="3"/>
        <v>95.887669571754344</v>
      </c>
      <c r="BK14" s="68">
        <f t="shared" si="3"/>
        <v>105.06542320873555</v>
      </c>
      <c r="BL14" s="68">
        <f t="shared" si="3"/>
        <v>102.63890326008209</v>
      </c>
      <c r="BM14" s="68">
        <f t="shared" si="3"/>
        <v>108.30120217871031</v>
      </c>
      <c r="BN14" s="68">
        <f t="shared" si="3"/>
        <v>115.1814328222338</v>
      </c>
      <c r="BO14" s="68">
        <f t="shared" si="3"/>
        <v>130.288341877823</v>
      </c>
      <c r="BP14" s="68">
        <f t="shared" si="3"/>
        <v>113.24072547935147</v>
      </c>
      <c r="BQ14" s="68">
        <f t="shared" si="3"/>
        <v>107.90999275965535</v>
      </c>
      <c r="BR14" s="65" t="str">
        <f t="shared" si="4"/>
        <v>2007/08</v>
      </c>
      <c r="BS14" s="68">
        <f t="shared" si="5"/>
        <v>100.24435665862779</v>
      </c>
      <c r="BT14" s="68">
        <f t="shared" si="5"/>
        <v>95.149359380004242</v>
      </c>
      <c r="BU14" s="68">
        <f t="shared" si="5"/>
        <v>99.638689164288039</v>
      </c>
      <c r="BV14" s="68">
        <f t="shared" si="5"/>
        <v>93.875673544486787</v>
      </c>
      <c r="BW14" s="68">
        <f t="shared" si="5"/>
        <v>97.206797210972411</v>
      </c>
      <c r="BX14" s="68">
        <f t="shared" si="5"/>
        <v>99.085068131626002</v>
      </c>
      <c r="BY14" s="68">
        <f t="shared" si="5"/>
        <v>99.888686652927987</v>
      </c>
      <c r="BZ14" s="68">
        <f t="shared" si="5"/>
        <v>98.348594717620287</v>
      </c>
      <c r="CA14" s="68">
        <f t="shared" si="5"/>
        <v>101.3978636423579</v>
      </c>
      <c r="CB14" s="68">
        <f t="shared" si="5"/>
        <v>98.42604829989186</v>
      </c>
      <c r="CC14" s="68">
        <f t="shared" si="5"/>
        <v>104.53676656208302</v>
      </c>
      <c r="CD14" s="68">
        <f t="shared" si="5"/>
        <v>100.7922282106654</v>
      </c>
      <c r="CE14" s="68">
        <f t="shared" si="5"/>
        <v>103.53428289446791</v>
      </c>
      <c r="CF14" s="68">
        <f t="shared" si="5"/>
        <v>103.56307126142524</v>
      </c>
      <c r="CG14" s="68">
        <f t="shared" si="5"/>
        <v>103.88662639735425</v>
      </c>
      <c r="CH14" s="68">
        <f t="shared" si="5"/>
        <v>102.78981415828497</v>
      </c>
      <c r="CI14" s="68">
        <f t="shared" ref="CI14:CN14" si="18">AO14/AO$7*100</f>
        <v>98.658215344089555</v>
      </c>
      <c r="CJ14" s="68">
        <f t="shared" si="18"/>
        <v>103.06496998063717</v>
      </c>
      <c r="CK14" s="68">
        <f t="shared" si="18"/>
        <v>100.76349008184214</v>
      </c>
      <c r="CL14" s="68">
        <f t="shared" si="18"/>
        <v>102.79838191957553</v>
      </c>
      <c r="CM14" s="68">
        <f t="shared" si="18"/>
        <v>94.616819846589735</v>
      </c>
      <c r="CN14" s="68">
        <f t="shared" si="18"/>
        <v>104.07671429462782</v>
      </c>
      <c r="CO14" s="65" t="str">
        <f t="shared" si="7"/>
        <v>2007/08</v>
      </c>
      <c r="CP14" s="66">
        <f t="shared" si="8"/>
        <v>107.52310726444836</v>
      </c>
      <c r="CQ14" s="66">
        <f t="shared" si="1"/>
        <v>100.37273946057475</v>
      </c>
      <c r="CR14" s="66">
        <f t="shared" si="1"/>
        <v>126.84145236267119</v>
      </c>
      <c r="CS14" s="66">
        <f t="shared" si="1"/>
        <v>128.17663659145865</v>
      </c>
      <c r="CT14" s="66">
        <f t="shared" si="1"/>
        <v>109.09153169775001</v>
      </c>
      <c r="CU14" s="66">
        <f t="shared" si="1"/>
        <v>119.18438422064119</v>
      </c>
      <c r="CV14" s="66">
        <f t="shared" si="1"/>
        <v>121.09628460892911</v>
      </c>
      <c r="CW14" s="66">
        <f t="shared" si="1"/>
        <v>104.03825299629244</v>
      </c>
      <c r="CX14" s="66">
        <f t="shared" si="1"/>
        <v>96.296754007145864</v>
      </c>
      <c r="CY14" s="66">
        <f t="shared" si="1"/>
        <v>101.5636695001275</v>
      </c>
      <c r="CZ14" s="66">
        <f t="shared" si="1"/>
        <v>92.643724858386108</v>
      </c>
      <c r="DA14" s="66">
        <f t="shared" si="1"/>
        <v>99.170627768897305</v>
      </c>
      <c r="DB14" s="66">
        <f t="shared" si="1"/>
        <v>104.53024541472453</v>
      </c>
      <c r="DC14" s="66">
        <f t="shared" si="1"/>
        <v>99.192970432398084</v>
      </c>
      <c r="DD14" s="66">
        <f t="shared" si="1"/>
        <v>92.300301681753695</v>
      </c>
      <c r="DE14" s="66">
        <f t="shared" si="1"/>
        <v>102.21384683792346</v>
      </c>
      <c r="DF14" s="66">
        <f t="shared" si="1"/>
        <v>104.03482660020671</v>
      </c>
      <c r="DG14" s="66">
        <f t="shared" si="1"/>
        <v>105.08051591055319</v>
      </c>
      <c r="DH14" s="66">
        <f t="shared" si="1"/>
        <v>114.30869725600128</v>
      </c>
      <c r="DI14" s="66">
        <f t="shared" si="1"/>
        <v>126.74162710046768</v>
      </c>
      <c r="DJ14" s="66">
        <f t="shared" si="1"/>
        <v>119.68350412004784</v>
      </c>
      <c r="DK14" s="66">
        <f t="shared" si="10"/>
        <v>103.68312786487093</v>
      </c>
      <c r="DM14" s="66"/>
    </row>
    <row r="15" spans="1:138" x14ac:dyDescent="0.2">
      <c r="A15" s="67" t="s">
        <v>228</v>
      </c>
      <c r="B15" s="66">
        <v>114.411657734464</v>
      </c>
      <c r="C15" s="66">
        <v>104.476567057794</v>
      </c>
      <c r="D15" s="66">
        <v>124.06610748542801</v>
      </c>
      <c r="E15" s="66">
        <v>107.921788469879</v>
      </c>
      <c r="F15" s="66">
        <v>113.562654964232</v>
      </c>
      <c r="G15" s="66">
        <v>90.353907385116997</v>
      </c>
      <c r="H15" s="66">
        <v>106.387642168653</v>
      </c>
      <c r="I15" s="66">
        <v>96.846042817859995</v>
      </c>
      <c r="J15" s="66">
        <v>110.848132713304</v>
      </c>
      <c r="K15" s="66">
        <v>114.978351110199</v>
      </c>
      <c r="L15" s="66">
        <v>95.510260273285994</v>
      </c>
      <c r="M15" s="66">
        <v>109.709771711998</v>
      </c>
      <c r="N15" s="66">
        <v>109.701293532336</v>
      </c>
      <c r="O15" s="66">
        <v>117.45718563497201</v>
      </c>
      <c r="P15" s="66">
        <v>107.470885918093</v>
      </c>
      <c r="Q15" s="66">
        <v>128.326900442686</v>
      </c>
      <c r="R15" s="66">
        <v>121.47959098341001</v>
      </c>
      <c r="S15" s="66">
        <v>129.550545153863</v>
      </c>
      <c r="T15" s="66">
        <v>117.516524561778</v>
      </c>
      <c r="U15" s="66">
        <v>132.87069733502301</v>
      </c>
      <c r="V15" s="66">
        <v>97.420936498057003</v>
      </c>
      <c r="W15" s="66">
        <v>127.942482002784</v>
      </c>
      <c r="X15" s="67" t="s">
        <v>228</v>
      </c>
      <c r="Y15" s="65">
        <v>3300073</v>
      </c>
      <c r="Z15" s="65">
        <v>618558</v>
      </c>
      <c r="AA15" s="65">
        <v>137654</v>
      </c>
      <c r="AB15" s="65">
        <v>71201</v>
      </c>
      <c r="AC15" s="65">
        <v>23068</v>
      </c>
      <c r="AD15" s="65">
        <v>198059</v>
      </c>
      <c r="AE15" s="65">
        <v>66495</v>
      </c>
      <c r="AF15" s="65">
        <v>18341</v>
      </c>
      <c r="AG15" s="65">
        <v>69476</v>
      </c>
      <c r="AH15" s="65">
        <v>32772</v>
      </c>
      <c r="AI15" s="65">
        <v>28846</v>
      </c>
      <c r="AJ15" s="65">
        <v>163759</v>
      </c>
      <c r="AK15" s="65">
        <v>178665</v>
      </c>
      <c r="AL15" s="65">
        <v>103689</v>
      </c>
      <c r="AM15" s="65">
        <v>75768</v>
      </c>
      <c r="AN15" s="65">
        <v>230279</v>
      </c>
      <c r="AO15" s="65">
        <v>83895</v>
      </c>
      <c r="AP15" s="65">
        <v>298300</v>
      </c>
      <c r="AQ15" s="65">
        <v>181259</v>
      </c>
      <c r="AR15" s="65">
        <v>533114</v>
      </c>
      <c r="AS15" s="65">
        <v>54377</v>
      </c>
      <c r="AT15" s="65">
        <v>132498</v>
      </c>
      <c r="AU15" s="65" t="str">
        <f t="shared" si="2"/>
        <v>2007/09</v>
      </c>
      <c r="AV15" s="68">
        <f t="shared" si="3"/>
        <v>101.02003538219695</v>
      </c>
      <c r="AW15" s="68">
        <f t="shared" si="3"/>
        <v>92.299103364852002</v>
      </c>
      <c r="AX15" s="68">
        <f t="shared" si="3"/>
        <v>114.67897997897285</v>
      </c>
      <c r="AY15" s="68">
        <f t="shared" si="3"/>
        <v>123.81232321480515</v>
      </c>
      <c r="AZ15" s="68">
        <f t="shared" si="3"/>
        <v>104.43767936960424</v>
      </c>
      <c r="BA15" s="68">
        <f t="shared" si="3"/>
        <v>110.47596109887409</v>
      </c>
      <c r="BB15" s="68">
        <f t="shared" si="3"/>
        <v>112.91030215291873</v>
      </c>
      <c r="BC15" s="68">
        <f t="shared" si="3"/>
        <v>97.889540889445129</v>
      </c>
      <c r="BD15" s="68">
        <f t="shared" si="3"/>
        <v>92.366255158151418</v>
      </c>
      <c r="BE15" s="68">
        <f t="shared" si="3"/>
        <v>102.64912980659311</v>
      </c>
      <c r="BF15" s="68">
        <f t="shared" si="3"/>
        <v>86.039494620444373</v>
      </c>
      <c r="BG15" s="68">
        <f t="shared" si="3"/>
        <v>95.867632138537004</v>
      </c>
      <c r="BH15" s="68">
        <f t="shared" si="3"/>
        <v>98.744899789860412</v>
      </c>
      <c r="BI15" s="68">
        <f t="shared" si="3"/>
        <v>96.553009616519802</v>
      </c>
      <c r="BJ15" s="68">
        <f t="shared" si="3"/>
        <v>93.245090511632029</v>
      </c>
      <c r="BK15" s="68">
        <f t="shared" si="3"/>
        <v>100.78862967363973</v>
      </c>
      <c r="BL15" s="68">
        <f t="shared" si="3"/>
        <v>102.92381194889073</v>
      </c>
      <c r="BM15" s="68">
        <f t="shared" si="3"/>
        <v>116.96046826255125</v>
      </c>
      <c r="BN15" s="68">
        <f t="shared" si="3"/>
        <v>94.523789315815989</v>
      </c>
      <c r="BO15" s="68">
        <f t="shared" si="3"/>
        <v>111.64656209894407</v>
      </c>
      <c r="BP15" s="68">
        <f t="shared" si="3"/>
        <v>110.0775944918646</v>
      </c>
      <c r="BQ15" s="68">
        <f t="shared" si="3"/>
        <v>107.02714792099046</v>
      </c>
      <c r="BR15" s="65" t="str">
        <f t="shared" si="4"/>
        <v>2007/09</v>
      </c>
      <c r="BS15" s="68">
        <f t="shared" si="5"/>
        <v>100.2729186157417</v>
      </c>
      <c r="BT15" s="65">
        <v>101</v>
      </c>
      <c r="BU15" s="65">
        <v>102</v>
      </c>
      <c r="BV15" s="65">
        <v>103</v>
      </c>
      <c r="BW15" s="65">
        <v>104</v>
      </c>
      <c r="BX15" s="65">
        <v>105</v>
      </c>
      <c r="BY15" s="65">
        <v>106</v>
      </c>
      <c r="BZ15" s="65">
        <v>107</v>
      </c>
      <c r="CA15" s="65">
        <v>108</v>
      </c>
      <c r="CB15" s="65">
        <v>109</v>
      </c>
      <c r="CC15" s="65">
        <v>110</v>
      </c>
      <c r="CD15" s="65">
        <v>111</v>
      </c>
      <c r="CE15" s="65">
        <v>112</v>
      </c>
      <c r="CF15" s="65">
        <v>113</v>
      </c>
      <c r="CG15" s="65">
        <v>114</v>
      </c>
      <c r="CH15" s="65">
        <v>115</v>
      </c>
      <c r="CI15" s="65">
        <v>116</v>
      </c>
      <c r="CJ15" s="65">
        <v>117</v>
      </c>
      <c r="CK15" s="65">
        <v>118</v>
      </c>
      <c r="CL15" s="65">
        <v>119</v>
      </c>
      <c r="CM15" s="65">
        <v>120</v>
      </c>
      <c r="CN15" s="65">
        <v>121</v>
      </c>
      <c r="CO15" s="65" t="str">
        <f t="shared" si="7"/>
        <v>2007/09</v>
      </c>
      <c r="CP15" s="66">
        <f t="shared" si="8"/>
        <v>100.7450832954392</v>
      </c>
      <c r="CQ15" s="66">
        <f t="shared" si="1"/>
        <v>91.385250856289119</v>
      </c>
      <c r="CR15" s="66">
        <f t="shared" si="1"/>
        <v>112.43037252840476</v>
      </c>
      <c r="CS15" s="66">
        <f t="shared" si="1"/>
        <v>120.20613904350014</v>
      </c>
      <c r="CT15" s="66">
        <f t="shared" si="1"/>
        <v>100.42084554769639</v>
      </c>
      <c r="CU15" s="66">
        <f t="shared" si="1"/>
        <v>105.21520104654675</v>
      </c>
      <c r="CV15" s="66">
        <f t="shared" si="1"/>
        <v>106.51915297445163</v>
      </c>
      <c r="CW15" s="66">
        <f t="shared" si="1"/>
        <v>91.485552233126285</v>
      </c>
      <c r="CX15" s="66">
        <f t="shared" si="1"/>
        <v>85.524310331621678</v>
      </c>
      <c r="CY15" s="66">
        <f t="shared" si="1"/>
        <v>94.173513584030374</v>
      </c>
      <c r="CZ15" s="66">
        <f t="shared" si="1"/>
        <v>78.217722382222149</v>
      </c>
      <c r="DA15" s="66">
        <f t="shared" si="1"/>
        <v>86.367236160844158</v>
      </c>
      <c r="DB15" s="66">
        <f t="shared" si="1"/>
        <v>88.165089098089652</v>
      </c>
      <c r="DC15" s="66">
        <f t="shared" si="1"/>
        <v>85.445141253557338</v>
      </c>
      <c r="DD15" s="66">
        <f t="shared" si="1"/>
        <v>81.793939045291253</v>
      </c>
      <c r="DE15" s="66">
        <f t="shared" si="1"/>
        <v>87.642286672730208</v>
      </c>
      <c r="DF15" s="66">
        <f t="shared" si="1"/>
        <v>88.727424093871321</v>
      </c>
      <c r="DG15" s="66">
        <f t="shared" si="1"/>
        <v>99.966212190214748</v>
      </c>
      <c r="DH15" s="66">
        <f t="shared" si="1"/>
        <v>80.104906199844066</v>
      </c>
      <c r="DI15" s="66">
        <f t="shared" si="1"/>
        <v>93.820640419280736</v>
      </c>
      <c r="DJ15" s="66">
        <f t="shared" si="1"/>
        <v>91.731328743220502</v>
      </c>
      <c r="DK15" s="66">
        <f t="shared" si="10"/>
        <v>88.452188364454926</v>
      </c>
      <c r="DL15" s="65" t="s">
        <v>797</v>
      </c>
    </row>
    <row r="16" spans="1:138" x14ac:dyDescent="0.2">
      <c r="A16" s="67" t="s">
        <v>229</v>
      </c>
      <c r="B16" s="66">
        <v>122.789467880722</v>
      </c>
      <c r="C16" s="66">
        <v>110.715267935101</v>
      </c>
      <c r="D16" s="66">
        <v>130.82662378024801</v>
      </c>
      <c r="E16" s="66">
        <v>110.498260010848</v>
      </c>
      <c r="F16" s="66">
        <v>128.24205330742399</v>
      </c>
      <c r="G16" s="66">
        <v>96.86773807502</v>
      </c>
      <c r="H16" s="66">
        <v>123.962571684408</v>
      </c>
      <c r="I16" s="66">
        <v>121.737175750399</v>
      </c>
      <c r="J16" s="66">
        <v>123.929780853241</v>
      </c>
      <c r="K16" s="66">
        <v>116.426084486631</v>
      </c>
      <c r="L16" s="66">
        <v>111.44890762697599</v>
      </c>
      <c r="M16" s="66">
        <v>117.130746882097</v>
      </c>
      <c r="N16" s="66">
        <v>118.68041396382399</v>
      </c>
      <c r="O16" s="66">
        <v>125.44518370494001</v>
      </c>
      <c r="P16" s="66">
        <v>118.204756390947</v>
      </c>
      <c r="Q16" s="66">
        <v>136.72485132325599</v>
      </c>
      <c r="R16" s="66">
        <v>123.73657970707301</v>
      </c>
      <c r="S16" s="66">
        <v>116.71266822018301</v>
      </c>
      <c r="T16" s="66">
        <v>128.27523871437799</v>
      </c>
      <c r="U16" s="66">
        <v>145.895376632433</v>
      </c>
      <c r="V16" s="66">
        <v>143.39660189986</v>
      </c>
      <c r="W16" s="66">
        <v>135.387908491221</v>
      </c>
      <c r="X16" s="67" t="s">
        <v>229</v>
      </c>
      <c r="Y16" s="65">
        <v>3308320</v>
      </c>
      <c r="Z16" s="65">
        <v>618341</v>
      </c>
      <c r="AA16" s="65">
        <v>136574</v>
      </c>
      <c r="AB16" s="65">
        <v>71190</v>
      </c>
      <c r="AC16" s="65">
        <v>23283</v>
      </c>
      <c r="AD16" s="65">
        <v>196192</v>
      </c>
      <c r="AE16" s="65">
        <v>66607</v>
      </c>
      <c r="AF16" s="65">
        <v>18473</v>
      </c>
      <c r="AG16" s="65">
        <v>69673</v>
      </c>
      <c r="AH16" s="65">
        <v>33205</v>
      </c>
      <c r="AI16" s="65">
        <v>29889</v>
      </c>
      <c r="AJ16" s="65">
        <v>165263</v>
      </c>
      <c r="AK16" s="65">
        <v>178019</v>
      </c>
      <c r="AL16" s="65">
        <v>104137</v>
      </c>
      <c r="AM16" s="65">
        <v>75780</v>
      </c>
      <c r="AN16" s="65">
        <v>228602</v>
      </c>
      <c r="AO16" s="65">
        <v>84140</v>
      </c>
      <c r="AP16" s="65">
        <v>307159</v>
      </c>
      <c r="AQ16" s="65">
        <v>181333</v>
      </c>
      <c r="AR16" s="65">
        <v>533154</v>
      </c>
      <c r="AS16" s="65">
        <v>55027</v>
      </c>
      <c r="AT16" s="65">
        <v>132279</v>
      </c>
      <c r="AU16" s="65" t="str">
        <f t="shared" si="2"/>
        <v>2007/10</v>
      </c>
      <c r="AV16" s="68">
        <f t="shared" si="3"/>
        <v>108.41724204941032</v>
      </c>
      <c r="AW16" s="68">
        <f t="shared" si="3"/>
        <v>97.810640672719487</v>
      </c>
      <c r="AX16" s="68">
        <f t="shared" si="3"/>
        <v>120.92798003656104</v>
      </c>
      <c r="AY16" s="68">
        <f t="shared" si="3"/>
        <v>126.76815754359998</v>
      </c>
      <c r="AZ16" s="68">
        <f t="shared" si="3"/>
        <v>117.93756010053509</v>
      </c>
      <c r="BA16" s="68">
        <f t="shared" si="3"/>
        <v>118.44043908027584</v>
      </c>
      <c r="BB16" s="68">
        <f t="shared" si="3"/>
        <v>131.56275615499499</v>
      </c>
      <c r="BC16" s="68">
        <f t="shared" si="3"/>
        <v>123.04887114279282</v>
      </c>
      <c r="BD16" s="68">
        <f t="shared" si="3"/>
        <v>103.26678023156619</v>
      </c>
      <c r="BE16" s="68">
        <f t="shared" si="3"/>
        <v>103.94162156567457</v>
      </c>
      <c r="BF16" s="68">
        <f t="shared" si="3"/>
        <v>100.39767100192509</v>
      </c>
      <c r="BG16" s="68">
        <f t="shared" si="3"/>
        <v>102.3522989700738</v>
      </c>
      <c r="BH16" s="68">
        <f t="shared" si="3"/>
        <v>106.82723244664918</v>
      </c>
      <c r="BI16" s="68">
        <f t="shared" si="3"/>
        <v>103.11936186050481</v>
      </c>
      <c r="BJ16" s="68">
        <f t="shared" si="3"/>
        <v>102.55813111077818</v>
      </c>
      <c r="BK16" s="68">
        <f t="shared" si="3"/>
        <v>107.38442493090317</v>
      </c>
      <c r="BL16" s="68">
        <f t="shared" si="3"/>
        <v>104.83604989013288</v>
      </c>
      <c r="BM16" s="68">
        <f t="shared" si="3"/>
        <v>105.37021137959559</v>
      </c>
      <c r="BN16" s="68">
        <f t="shared" si="3"/>
        <v>103.17750362247793</v>
      </c>
      <c r="BO16" s="68">
        <f t="shared" si="3"/>
        <v>122.59074087698242</v>
      </c>
      <c r="BP16" s="68">
        <f t="shared" si="3"/>
        <v>162.02629088624033</v>
      </c>
      <c r="BQ16" s="68">
        <f t="shared" si="3"/>
        <v>113.25543698994463</v>
      </c>
      <c r="BR16" s="65" t="str">
        <f t="shared" si="4"/>
        <v>2007/10</v>
      </c>
      <c r="BS16" s="68">
        <f t="shared" si="5"/>
        <v>100.52350421182518</v>
      </c>
      <c r="BT16" s="68">
        <f t="shared" si="5"/>
        <v>95.669993671933867</v>
      </c>
      <c r="BU16" s="68">
        <f t="shared" si="5"/>
        <v>98.691332153051263</v>
      </c>
      <c r="BV16" s="68">
        <f t="shared" si="5"/>
        <v>93.56025758969642</v>
      </c>
      <c r="BW16" s="68">
        <f t="shared" si="5"/>
        <v>97.210972401987391</v>
      </c>
      <c r="BX16" s="68">
        <f t="shared" si="5"/>
        <v>98.24976087577059</v>
      </c>
      <c r="BY16" s="68">
        <f t="shared" si="5"/>
        <v>100.19254200574616</v>
      </c>
      <c r="BZ16" s="68">
        <f t="shared" si="5"/>
        <v>97.776954427565769</v>
      </c>
      <c r="CA16" s="68">
        <f t="shared" si="5"/>
        <v>102.08946913417441</v>
      </c>
      <c r="CB16" s="68">
        <f t="shared" si="5"/>
        <v>99.738675958188153</v>
      </c>
      <c r="CC16" s="68">
        <f t="shared" si="5"/>
        <v>107.78967867575462</v>
      </c>
      <c r="CD16" s="68">
        <f t="shared" si="5"/>
        <v>101.10116662486313</v>
      </c>
      <c r="CE16" s="68">
        <f t="shared" si="5"/>
        <v>103.96059262892949</v>
      </c>
      <c r="CF16" s="68">
        <f t="shared" si="5"/>
        <v>104.13908278165562</v>
      </c>
      <c r="CG16" s="68">
        <f t="shared" si="5"/>
        <v>103.56137425861644</v>
      </c>
      <c r="CH16" s="68">
        <f t="shared" si="5"/>
        <v>100.05602388017894</v>
      </c>
      <c r="CI16" s="68">
        <f t="shared" ref="CI16:CN16" si="19">AO16/AO$7*100</f>
        <v>98.946328613763583</v>
      </c>
      <c r="CJ16" s="68">
        <f t="shared" si="19"/>
        <v>106.96888015936032</v>
      </c>
      <c r="CK16" s="68">
        <f t="shared" si="19"/>
        <v>100.61478707171591</v>
      </c>
      <c r="CL16" s="68">
        <f t="shared" si="19"/>
        <v>103.09345729335055</v>
      </c>
      <c r="CM16" s="68">
        <f t="shared" si="19"/>
        <v>95.064266463962412</v>
      </c>
      <c r="CN16" s="68">
        <f t="shared" si="19"/>
        <v>103.16887127971547</v>
      </c>
      <c r="CO16" s="65" t="str">
        <f t="shared" si="7"/>
        <v>2007/10</v>
      </c>
      <c r="CP16" s="66">
        <f t="shared" si="8"/>
        <v>107.8526289940622</v>
      </c>
      <c r="CQ16" s="66">
        <f t="shared" si="1"/>
        <v>102.23753229055936</v>
      </c>
      <c r="CR16" s="66">
        <f t="shared" si="1"/>
        <v>122.53151051707864</v>
      </c>
      <c r="CS16" s="66">
        <f t="shared" si="1"/>
        <v>135.49359611592249</v>
      </c>
      <c r="CT16" s="66">
        <f t="shared" si="1"/>
        <v>121.32124305149318</v>
      </c>
      <c r="CU16" s="66">
        <f t="shared" si="1"/>
        <v>120.55035862126407</v>
      </c>
      <c r="CV16" s="66">
        <f t="shared" si="1"/>
        <v>131.30992938321666</v>
      </c>
      <c r="CW16" s="66">
        <f t="shared" si="1"/>
        <v>125.84649610246221</v>
      </c>
      <c r="CX16" s="66">
        <f t="shared" si="1"/>
        <v>101.15321502538568</v>
      </c>
      <c r="CY16" s="66">
        <f t="shared" si="1"/>
        <v>104.21395769204752</v>
      </c>
      <c r="CZ16" s="66">
        <f t="shared" si="1"/>
        <v>93.142193422743532</v>
      </c>
      <c r="DA16" s="66">
        <f t="shared" si="1"/>
        <v>101.23750534932303</v>
      </c>
      <c r="DB16" s="66">
        <f t="shared" si="1"/>
        <v>102.75742927702585</v>
      </c>
      <c r="DC16" s="66">
        <f t="shared" si="1"/>
        <v>99.020808620632067</v>
      </c>
      <c r="DD16" s="66">
        <f t="shared" si="1"/>
        <v>99.031257401690198</v>
      </c>
      <c r="DE16" s="66">
        <f t="shared" si="1"/>
        <v>107.32429769495965</v>
      </c>
      <c r="DF16" s="66">
        <f t="shared" si="1"/>
        <v>105.95244043804777</v>
      </c>
      <c r="DG16" s="66">
        <f t="shared" si="1"/>
        <v>98.50548236329756</v>
      </c>
      <c r="DH16" s="66">
        <f t="shared" si="1"/>
        <v>102.5470575701118</v>
      </c>
      <c r="DI16" s="66">
        <f t="shared" si="1"/>
        <v>118.91224147052581</v>
      </c>
      <c r="DJ16" s="66">
        <f t="shared" si="1"/>
        <v>170.43869049119769</v>
      </c>
      <c r="DK16" s="66">
        <f t="shared" si="10"/>
        <v>109.77675299255922</v>
      </c>
      <c r="DL16" s="65">
        <v>2007</v>
      </c>
      <c r="DM16" s="66">
        <f>AVERAGE(BS7:BS18)</f>
        <v>99.942432970302761</v>
      </c>
      <c r="DN16" s="66">
        <f t="shared" ref="DN16:EH16" si="20">AVERAGE(BT7:BT18)</f>
        <v>98.60570255716793</v>
      </c>
      <c r="DO16" s="66">
        <f t="shared" si="20"/>
        <v>100.35574062699474</v>
      </c>
      <c r="DP16" s="66">
        <f t="shared" si="20"/>
        <v>98.41202304288781</v>
      </c>
      <c r="DQ16" s="66">
        <f t="shared" si="20"/>
        <v>100.48056448582524</v>
      </c>
      <c r="DR16" s="66">
        <f t="shared" si="20"/>
        <v>101.26910072596949</v>
      </c>
      <c r="DS16" s="66">
        <f t="shared" si="20"/>
        <v>102.0852073587148</v>
      </c>
      <c r="DT16" s="66">
        <f t="shared" si="20"/>
        <v>102.82492192875668</v>
      </c>
      <c r="DU16" s="66">
        <f t="shared" si="20"/>
        <v>103.76387728886739</v>
      </c>
      <c r="DV16" s="66">
        <f t="shared" si="20"/>
        <v>103.07791661660458</v>
      </c>
      <c r="DW16" s="66">
        <f t="shared" si="20"/>
        <v>105.2464627886569</v>
      </c>
      <c r="DX16" s="66">
        <f t="shared" si="20"/>
        <v>104.94789085807388</v>
      </c>
      <c r="DY16" s="66">
        <f t="shared" si="20"/>
        <v>105.97491585735951</v>
      </c>
      <c r="DZ16" s="66">
        <f t="shared" si="20"/>
        <v>106.67235844716895</v>
      </c>
      <c r="EA16" s="66">
        <f t="shared" si="20"/>
        <v>107.08081650130738</v>
      </c>
      <c r="EB16" s="66">
        <f t="shared" si="20"/>
        <v>107.93961603216707</v>
      </c>
      <c r="EC16" s="66">
        <f t="shared" si="20"/>
        <v>106.35111403797607</v>
      </c>
      <c r="ED16" s="66">
        <f t="shared" si="20"/>
        <v>107.98574254391464</v>
      </c>
      <c r="EE16" s="66">
        <f t="shared" si="20"/>
        <v>107.59404910528507</v>
      </c>
      <c r="EF16" s="66">
        <f t="shared" si="20"/>
        <v>108.56213598991407</v>
      </c>
      <c r="EG16" s="66">
        <f t="shared" si="20"/>
        <v>106.16203671711237</v>
      </c>
      <c r="EH16" s="66">
        <f t="shared" si="20"/>
        <v>109.71581809862523</v>
      </c>
    </row>
    <row r="17" spans="1:138" x14ac:dyDescent="0.2">
      <c r="A17" s="67" t="s">
        <v>230</v>
      </c>
      <c r="B17" s="66">
        <v>116.952898128157</v>
      </c>
      <c r="C17" s="66">
        <v>113.47639231061</v>
      </c>
      <c r="D17" s="66">
        <v>121.227211193519</v>
      </c>
      <c r="E17" s="66">
        <v>104.195450042977</v>
      </c>
      <c r="F17" s="66">
        <v>114.967865483099</v>
      </c>
      <c r="G17" s="66">
        <v>91.478948928684005</v>
      </c>
      <c r="H17" s="66">
        <v>109.97026530213</v>
      </c>
      <c r="I17" s="66">
        <v>102.218977232298</v>
      </c>
      <c r="J17" s="66">
        <v>119.136445177856</v>
      </c>
      <c r="K17" s="66">
        <v>98.565537391616004</v>
      </c>
      <c r="L17" s="66">
        <v>106.102683274184</v>
      </c>
      <c r="M17" s="66">
        <v>110.110957199419</v>
      </c>
      <c r="N17" s="66">
        <v>109.38681123449599</v>
      </c>
      <c r="O17" s="66">
        <v>120.81548727174</v>
      </c>
      <c r="P17" s="66">
        <v>112.150972677751</v>
      </c>
      <c r="Q17" s="66">
        <v>123.96950880972101</v>
      </c>
      <c r="R17" s="66">
        <v>119.38792942777501</v>
      </c>
      <c r="S17" s="66">
        <v>112.75660831190601</v>
      </c>
      <c r="T17" s="66">
        <v>126.75009161472801</v>
      </c>
      <c r="U17" s="66">
        <v>134.134085614951</v>
      </c>
      <c r="V17" s="66">
        <v>121.476167182529</v>
      </c>
      <c r="W17" s="66">
        <v>125.818417439679</v>
      </c>
      <c r="X17" s="67" t="s">
        <v>230</v>
      </c>
      <c r="Y17" s="65">
        <v>3299723</v>
      </c>
      <c r="Z17" s="65">
        <v>616499</v>
      </c>
      <c r="AA17" s="65">
        <v>136287</v>
      </c>
      <c r="AB17" s="65">
        <v>70952</v>
      </c>
      <c r="AC17" s="65">
        <v>23149</v>
      </c>
      <c r="AD17" s="65">
        <v>193133</v>
      </c>
      <c r="AE17" s="65">
        <v>66096</v>
      </c>
      <c r="AF17" s="65">
        <v>18573</v>
      </c>
      <c r="AG17" s="65">
        <v>69484</v>
      </c>
      <c r="AH17" s="65">
        <v>33201</v>
      </c>
      <c r="AI17" s="65">
        <v>29718</v>
      </c>
      <c r="AJ17" s="65">
        <v>164862</v>
      </c>
      <c r="AK17" s="65">
        <v>176411</v>
      </c>
      <c r="AL17" s="65">
        <v>104089</v>
      </c>
      <c r="AM17" s="65">
        <v>75864</v>
      </c>
      <c r="AN17" s="65">
        <v>238405</v>
      </c>
      <c r="AO17" s="65">
        <v>83959</v>
      </c>
      <c r="AP17" s="65">
        <v>303284</v>
      </c>
      <c r="AQ17" s="65">
        <v>180648</v>
      </c>
      <c r="AR17" s="65">
        <v>527208</v>
      </c>
      <c r="AS17" s="65">
        <v>55122</v>
      </c>
      <c r="AT17" s="65">
        <v>132779</v>
      </c>
      <c r="AU17" s="65" t="str">
        <f t="shared" si="2"/>
        <v>2007/11</v>
      </c>
      <c r="AV17" s="68">
        <f t="shared" si="3"/>
        <v>103.26382941131016</v>
      </c>
      <c r="AW17" s="68">
        <f t="shared" si="3"/>
        <v>100.24993697920456</v>
      </c>
      <c r="AX17" s="68">
        <f t="shared" si="3"/>
        <v>112.05488112054407</v>
      </c>
      <c r="AY17" s="68">
        <f t="shared" si="3"/>
        <v>119.53731420818453</v>
      </c>
      <c r="AZ17" s="68">
        <f t="shared" si="3"/>
        <v>105.72997854720316</v>
      </c>
      <c r="BA17" s="68">
        <f t="shared" si="3"/>
        <v>111.85155236436262</v>
      </c>
      <c r="BB17" s="68">
        <f t="shared" si="3"/>
        <v>116.71257704364015</v>
      </c>
      <c r="BC17" s="68">
        <f t="shared" si="3"/>
        <v>103.32036767136749</v>
      </c>
      <c r="BD17" s="68">
        <f t="shared" si="3"/>
        <v>99.272644694827974</v>
      </c>
      <c r="BE17" s="68">
        <f t="shared" si="3"/>
        <v>87.996275337706805</v>
      </c>
      <c r="BF17" s="68">
        <f t="shared" si="3"/>
        <v>95.581576478409346</v>
      </c>
      <c r="BG17" s="68">
        <f t="shared" si="3"/>
        <v>96.218199842099096</v>
      </c>
      <c r="BH17" s="68">
        <f t="shared" si="3"/>
        <v>98.461826345728753</v>
      </c>
      <c r="BI17" s="68">
        <f t="shared" si="3"/>
        <v>99.31362514188865</v>
      </c>
      <c r="BJ17" s="68">
        <f t="shared" si="3"/>
        <v>97.305679663555367</v>
      </c>
      <c r="BK17" s="68">
        <f t="shared" si="3"/>
        <v>97.366311125284611</v>
      </c>
      <c r="BL17" s="68">
        <f t="shared" si="3"/>
        <v>101.15164776172037</v>
      </c>
      <c r="BM17" s="68">
        <f t="shared" si="3"/>
        <v>101.79861221112243</v>
      </c>
      <c r="BN17" s="68">
        <f t="shared" si="3"/>
        <v>101.95075969297076</v>
      </c>
      <c r="BO17" s="68">
        <f t="shared" si="3"/>
        <v>112.70814272491462</v>
      </c>
      <c r="BP17" s="68">
        <f t="shared" si="3"/>
        <v>137.2580140595453</v>
      </c>
      <c r="BQ17" s="68">
        <f t="shared" si="3"/>
        <v>105.25031376371479</v>
      </c>
      <c r="BR17" s="65" t="str">
        <f t="shared" si="4"/>
        <v>2007/11</v>
      </c>
      <c r="BS17" s="68">
        <f t="shared" si="5"/>
        <v>100.26228384447589</v>
      </c>
      <c r="BT17" s="65">
        <v>101</v>
      </c>
      <c r="BU17" s="65">
        <v>102</v>
      </c>
      <c r="BV17" s="65">
        <v>103</v>
      </c>
      <c r="BW17" s="65">
        <v>104</v>
      </c>
      <c r="BX17" s="65">
        <v>105</v>
      </c>
      <c r="BY17" s="65">
        <v>106</v>
      </c>
      <c r="BZ17" s="65">
        <v>107</v>
      </c>
      <c r="CA17" s="65">
        <v>108</v>
      </c>
      <c r="CB17" s="65">
        <v>109</v>
      </c>
      <c r="CC17" s="65">
        <v>110</v>
      </c>
      <c r="CD17" s="65">
        <v>111</v>
      </c>
      <c r="CE17" s="65">
        <v>112</v>
      </c>
      <c r="CF17" s="65">
        <v>113</v>
      </c>
      <c r="CG17" s="65">
        <v>114</v>
      </c>
      <c r="CH17" s="65">
        <v>115</v>
      </c>
      <c r="CI17" s="65">
        <v>116</v>
      </c>
      <c r="CJ17" s="65">
        <v>117</v>
      </c>
      <c r="CK17" s="65">
        <v>118</v>
      </c>
      <c r="CL17" s="65">
        <v>119</v>
      </c>
      <c r="CM17" s="65">
        <v>120</v>
      </c>
      <c r="CN17" s="65">
        <v>121</v>
      </c>
      <c r="CO17" s="65" t="str">
        <f t="shared" si="7"/>
        <v>2007/11</v>
      </c>
      <c r="CP17" s="66">
        <f t="shared" si="8"/>
        <v>102.99369359218883</v>
      </c>
      <c r="CQ17" s="66">
        <f t="shared" si="1"/>
        <v>99.257363345747095</v>
      </c>
      <c r="CR17" s="66">
        <f t="shared" si="1"/>
        <v>109.85772658876868</v>
      </c>
      <c r="CS17" s="66">
        <f t="shared" si="1"/>
        <v>116.05564486231508</v>
      </c>
      <c r="CT17" s="66">
        <f t="shared" si="1"/>
        <v>101.66344091077227</v>
      </c>
      <c r="CU17" s="66">
        <f t="shared" si="1"/>
        <v>106.52528796605965</v>
      </c>
      <c r="CV17" s="66">
        <f t="shared" si="1"/>
        <v>110.10620475815109</v>
      </c>
      <c r="CW17" s="66">
        <f t="shared" si="1"/>
        <v>96.561091281651869</v>
      </c>
      <c r="CX17" s="66">
        <f t="shared" si="1"/>
        <v>91.919115458174048</v>
      </c>
      <c r="CY17" s="66">
        <f t="shared" si="1"/>
        <v>80.73052783275854</v>
      </c>
      <c r="CZ17" s="66">
        <f t="shared" si="1"/>
        <v>86.892342253099415</v>
      </c>
      <c r="DA17" s="66">
        <f t="shared" si="1"/>
        <v>86.683062920809988</v>
      </c>
      <c r="DB17" s="66">
        <f t="shared" si="1"/>
        <v>87.912344951543531</v>
      </c>
      <c r="DC17" s="66">
        <f t="shared" si="1"/>
        <v>87.888163842379342</v>
      </c>
      <c r="DD17" s="66">
        <f t="shared" si="1"/>
        <v>85.355859353995939</v>
      </c>
      <c r="DE17" s="66">
        <f t="shared" si="1"/>
        <v>84.666357500247486</v>
      </c>
      <c r="DF17" s="66">
        <f t="shared" si="1"/>
        <v>87.19969634631066</v>
      </c>
      <c r="DG17" s="66">
        <f t="shared" si="1"/>
        <v>87.0073608642072</v>
      </c>
      <c r="DH17" s="66">
        <f t="shared" si="1"/>
        <v>86.398948892348102</v>
      </c>
      <c r="DI17" s="66">
        <f t="shared" si="1"/>
        <v>94.712724978919852</v>
      </c>
      <c r="DJ17" s="66">
        <f t="shared" si="1"/>
        <v>114.38167838295441</v>
      </c>
      <c r="DK17" s="66">
        <f t="shared" si="10"/>
        <v>86.983730383235354</v>
      </c>
      <c r="DL17" s="65">
        <f>DL16+1</f>
        <v>2008</v>
      </c>
      <c r="DM17" s="66">
        <f>AVERAGE(BS19:BS30)</f>
        <v>99.243979174889617</v>
      </c>
      <c r="DN17" s="66">
        <f t="shared" ref="DN17:EG17" si="21">AVERAGE(BT19:BT30)</f>
        <v>99.619202302652766</v>
      </c>
      <c r="DO17" s="66">
        <f t="shared" si="21"/>
        <v>100.33645265021498</v>
      </c>
      <c r="DP17" s="66">
        <f t="shared" si="21"/>
        <v>94.91591098260831</v>
      </c>
      <c r="DQ17" s="66">
        <f t="shared" si="21"/>
        <v>97.282034153062511</v>
      </c>
      <c r="DR17" s="66">
        <f t="shared" si="21"/>
        <v>98.724132433925774</v>
      </c>
      <c r="DS17" s="66">
        <f t="shared" si="21"/>
        <v>100.38413634380781</v>
      </c>
      <c r="DT17" s="66">
        <f t="shared" si="21"/>
        <v>101.44897581114701</v>
      </c>
      <c r="DU17" s="66">
        <f t="shared" si="21"/>
        <v>105.25329074293865</v>
      </c>
      <c r="DV17" s="66">
        <f t="shared" si="21"/>
        <v>104.334795145981</v>
      </c>
      <c r="DW17" s="66">
        <f t="shared" si="21"/>
        <v>107.72308173152055</v>
      </c>
      <c r="DX17" s="66">
        <f t="shared" si="21"/>
        <v>105.58926586852476</v>
      </c>
      <c r="DY17" s="66">
        <f t="shared" si="21"/>
        <v>106.87106369145296</v>
      </c>
      <c r="DZ17" s="66">
        <f t="shared" si="21"/>
        <v>107.12784589025114</v>
      </c>
      <c r="EA17" s="66">
        <f t="shared" si="21"/>
        <v>108.96620384289503</v>
      </c>
      <c r="EB17" s="66">
        <f t="shared" si="21"/>
        <v>111.39150771349621</v>
      </c>
      <c r="EC17" s="66">
        <f t="shared" si="21"/>
        <v>108.29075920786489</v>
      </c>
      <c r="ED17" s="66">
        <f t="shared" si="21"/>
        <v>106.95024749142139</v>
      </c>
      <c r="EE17" s="66">
        <f t="shared" si="21"/>
        <v>106.62736394321911</v>
      </c>
      <c r="EF17" s="66">
        <f t="shared" si="21"/>
        <v>107.6645770328489</v>
      </c>
      <c r="EG17" s="66">
        <f t="shared" si="21"/>
        <v>106.64415036970492</v>
      </c>
      <c r="EH17" s="66">
        <f>AVERAGE(CN19:CN30)</f>
        <v>112.23983746178327</v>
      </c>
    </row>
    <row r="18" spans="1:138" x14ac:dyDescent="0.2">
      <c r="A18" s="67" t="s">
        <v>231</v>
      </c>
      <c r="B18" s="66">
        <v>108.88403169161499</v>
      </c>
      <c r="C18" s="66">
        <v>112.552511429988</v>
      </c>
      <c r="D18" s="66">
        <v>120.50745173864701</v>
      </c>
      <c r="E18" s="66">
        <v>79.123507820235005</v>
      </c>
      <c r="F18" s="66">
        <v>102.410074645881</v>
      </c>
      <c r="G18" s="66">
        <v>72.850638034731006</v>
      </c>
      <c r="H18" s="66">
        <v>89.309785497952006</v>
      </c>
      <c r="I18" s="66">
        <v>94.778779054468998</v>
      </c>
      <c r="J18" s="66">
        <v>108.348141594672</v>
      </c>
      <c r="K18" s="66">
        <v>127.257037820368</v>
      </c>
      <c r="L18" s="66">
        <v>109.71678382476701</v>
      </c>
      <c r="M18" s="66">
        <v>101.962855886924</v>
      </c>
      <c r="N18" s="66">
        <v>100.997852372975</v>
      </c>
      <c r="O18" s="66">
        <v>120.61804979943101</v>
      </c>
      <c r="P18" s="66">
        <v>110.692497555218</v>
      </c>
      <c r="Q18" s="66">
        <v>116.138044627528</v>
      </c>
      <c r="R18" s="66">
        <v>121.406918796726</v>
      </c>
      <c r="S18" s="66">
        <v>105.75172496015</v>
      </c>
      <c r="T18" s="66">
        <v>105.06418658403</v>
      </c>
      <c r="U18" s="66">
        <v>106.75703251363301</v>
      </c>
      <c r="V18" s="66">
        <v>136.66845717529301</v>
      </c>
      <c r="W18" s="66">
        <v>115.06478147957</v>
      </c>
      <c r="X18" s="67" t="s">
        <v>231</v>
      </c>
      <c r="Y18" s="65">
        <v>3277176</v>
      </c>
      <c r="Z18" s="65">
        <v>630076</v>
      </c>
      <c r="AA18" s="65">
        <v>134705</v>
      </c>
      <c r="AB18" s="65">
        <v>68930</v>
      </c>
      <c r="AC18" s="65">
        <v>22642</v>
      </c>
      <c r="AD18" s="65">
        <v>191619</v>
      </c>
      <c r="AE18" s="65">
        <v>64689</v>
      </c>
      <c r="AF18" s="65">
        <v>18507</v>
      </c>
      <c r="AG18" s="65">
        <v>68507</v>
      </c>
      <c r="AH18" s="65">
        <v>32705</v>
      </c>
      <c r="AI18" s="65">
        <v>27440</v>
      </c>
      <c r="AJ18" s="65">
        <v>163271</v>
      </c>
      <c r="AK18" s="65">
        <v>174410</v>
      </c>
      <c r="AL18" s="65">
        <v>103527</v>
      </c>
      <c r="AM18" s="65">
        <v>75346</v>
      </c>
      <c r="AN18" s="65">
        <v>241515</v>
      </c>
      <c r="AO18" s="65">
        <v>83052</v>
      </c>
      <c r="AP18" s="65">
        <v>290899</v>
      </c>
      <c r="AQ18" s="65">
        <v>176784</v>
      </c>
      <c r="AR18" s="65">
        <v>524186</v>
      </c>
      <c r="AS18" s="65">
        <v>54387</v>
      </c>
      <c r="AT18" s="65">
        <v>129979</v>
      </c>
      <c r="AU18" s="65" t="str">
        <f t="shared" si="2"/>
        <v>2007/12</v>
      </c>
      <c r="AV18" s="68">
        <f t="shared" si="3"/>
        <v>96.139405300565372</v>
      </c>
      <c r="AW18" s="68">
        <f t="shared" si="3"/>
        <v>99.433740780394089</v>
      </c>
      <c r="AX18" s="68">
        <f t="shared" si="3"/>
        <v>111.38958032415505</v>
      </c>
      <c r="AY18" s="68">
        <f t="shared" si="3"/>
        <v>90.773748869648273</v>
      </c>
      <c r="AZ18" s="68">
        <f t="shared" si="3"/>
        <v>94.181230118760695</v>
      </c>
      <c r="BA18" s="68">
        <f t="shared" si="3"/>
        <v>89.074667454600856</v>
      </c>
      <c r="BB18" s="68">
        <f t="shared" si="3"/>
        <v>94.78539668921583</v>
      </c>
      <c r="BC18" s="68">
        <f t="shared" si="3"/>
        <v>95.800002744078455</v>
      </c>
      <c r="BD18" s="68">
        <f t="shared" si="3"/>
        <v>90.283091356430816</v>
      </c>
      <c r="BE18" s="68">
        <f t="shared" si="3"/>
        <v>113.61116303977647</v>
      </c>
      <c r="BF18" s="68">
        <f t="shared" si="3"/>
        <v>98.837304020035631</v>
      </c>
      <c r="BG18" s="68">
        <f t="shared" si="3"/>
        <v>89.098148755816737</v>
      </c>
      <c r="BH18" s="68">
        <f t="shared" si="3"/>
        <v>90.910712995565945</v>
      </c>
      <c r="BI18" s="68">
        <f t="shared" si="3"/>
        <v>99.151326155586062</v>
      </c>
      <c r="BJ18" s="68">
        <f t="shared" si="3"/>
        <v>96.040261186283303</v>
      </c>
      <c r="BK18" s="68">
        <f t="shared" si="3"/>
        <v>91.215437531840678</v>
      </c>
      <c r="BL18" s="68">
        <f t="shared" si="3"/>
        <v>102.86224030203523</v>
      </c>
      <c r="BM18" s="68">
        <f t="shared" si="3"/>
        <v>95.474482613883893</v>
      </c>
      <c r="BN18" s="68">
        <f t="shared" si="3"/>
        <v>84.507817724695457</v>
      </c>
      <c r="BO18" s="68">
        <f t="shared" si="3"/>
        <v>89.704170288045958</v>
      </c>
      <c r="BP18" s="68">
        <f t="shared" si="3"/>
        <v>154.42404425121404</v>
      </c>
      <c r="BQ18" s="68">
        <f t="shared" si="3"/>
        <v>96.25462313324833</v>
      </c>
      <c r="BR18" s="65" t="str">
        <f t="shared" si="4"/>
        <v>2007/12</v>
      </c>
      <c r="BS18" s="68">
        <f t="shared" si="5"/>
        <v>99.577191879531739</v>
      </c>
      <c r="BT18" s="68">
        <f t="shared" si="5"/>
        <v>97.485638074844474</v>
      </c>
      <c r="BU18" s="68">
        <f t="shared" si="5"/>
        <v>97.340752249159962</v>
      </c>
      <c r="BV18" s="68">
        <f t="shared" si="5"/>
        <v>90.590090682086995</v>
      </c>
      <c r="BW18" s="68">
        <f t="shared" si="5"/>
        <v>94.53467496137948</v>
      </c>
      <c r="BX18" s="68">
        <f t="shared" si="5"/>
        <v>95.959676894339637</v>
      </c>
      <c r="BY18" s="68">
        <f t="shared" si="5"/>
        <v>97.307420388393325</v>
      </c>
      <c r="BZ18" s="68">
        <f t="shared" si="5"/>
        <v>97.956915259619976</v>
      </c>
      <c r="CA18" s="68">
        <f t="shared" si="5"/>
        <v>100.38096912684806</v>
      </c>
      <c r="CB18" s="68">
        <f t="shared" si="5"/>
        <v>98.236813648924667</v>
      </c>
      <c r="CC18" s="68">
        <f t="shared" si="5"/>
        <v>98.957769843845796</v>
      </c>
      <c r="CD18" s="68">
        <f t="shared" si="5"/>
        <v>99.882542226681267</v>
      </c>
      <c r="CE18" s="68">
        <f t="shared" si="5"/>
        <v>101.85298738006389</v>
      </c>
      <c r="CF18" s="68">
        <f t="shared" si="5"/>
        <v>103.52907058141163</v>
      </c>
      <c r="CG18" s="68">
        <f t="shared" si="5"/>
        <v>102.96826741738869</v>
      </c>
      <c r="CH18" s="68">
        <f t="shared" si="5"/>
        <v>105.70787047979202</v>
      </c>
      <c r="CI18" s="68">
        <f t="shared" ref="CI18:CN18" si="22">AO18/AO$7*100</f>
        <v>97.66687050190508</v>
      </c>
      <c r="CJ18" s="68">
        <f t="shared" si="22"/>
        <v>101.30629501163165</v>
      </c>
      <c r="CK18" s="68">
        <f t="shared" si="22"/>
        <v>98.090719933416565</v>
      </c>
      <c r="CL18" s="68">
        <f t="shared" si="22"/>
        <v>101.35935771798066</v>
      </c>
      <c r="CM18" s="68">
        <f t="shared" si="22"/>
        <v>93.958606868910238</v>
      </c>
      <c r="CN18" s="68">
        <f t="shared" si="22"/>
        <v>101.37502339801586</v>
      </c>
      <c r="CO18" s="65" t="str">
        <f t="shared" si="7"/>
        <v>2007/12</v>
      </c>
      <c r="CP18" s="66">
        <f t="shared" si="8"/>
        <v>96.547616463089867</v>
      </c>
      <c r="CQ18" s="66">
        <f t="shared" si="1"/>
        <v>101.99834841728578</v>
      </c>
      <c r="CR18" s="66">
        <f t="shared" si="1"/>
        <v>114.4326273943669</v>
      </c>
      <c r="CS18" s="66">
        <f t="shared" si="1"/>
        <v>100.20273540536107</v>
      </c>
      <c r="CT18" s="66">
        <f t="shared" si="1"/>
        <v>99.626121481072232</v>
      </c>
      <c r="CU18" s="66">
        <f t="shared" si="1"/>
        <v>92.825101477446808</v>
      </c>
      <c r="CV18" s="66">
        <f t="shared" si="1"/>
        <v>97.408189746361501</v>
      </c>
      <c r="CW18" s="66">
        <f t="shared" si="1"/>
        <v>97.798100818278172</v>
      </c>
      <c r="CX18" s="66">
        <f t="shared" si="1"/>
        <v>89.940446024527915</v>
      </c>
      <c r="CY18" s="66">
        <f t="shared" si="1"/>
        <v>115.65029322489644</v>
      </c>
      <c r="CZ18" s="66">
        <f t="shared" si="1"/>
        <v>99.87826542170437</v>
      </c>
      <c r="DA18" s="66">
        <f t="shared" si="1"/>
        <v>89.202924524698631</v>
      </c>
      <c r="DB18" s="66">
        <f t="shared" si="1"/>
        <v>89.256795832932312</v>
      </c>
      <c r="DC18" s="66">
        <f t="shared" si="1"/>
        <v>95.771482926253967</v>
      </c>
      <c r="DD18" s="66">
        <f t="shared" si="1"/>
        <v>93.27170748341112</v>
      </c>
      <c r="DE18" s="66">
        <f t="shared" si="1"/>
        <v>86.290109826096781</v>
      </c>
      <c r="DF18" s="66">
        <f t="shared" si="1"/>
        <v>105.31948016090963</v>
      </c>
      <c r="DG18" s="66">
        <f t="shared" si="1"/>
        <v>94.243385964240261</v>
      </c>
      <c r="DH18" s="66">
        <f t="shared" si="1"/>
        <v>86.152714326145116</v>
      </c>
      <c r="DI18" s="66">
        <f t="shared" si="1"/>
        <v>88.501123436117496</v>
      </c>
      <c r="DJ18" s="66">
        <f t="shared" si="1"/>
        <v>164.35327150674377</v>
      </c>
      <c r="DK18" s="66">
        <f t="shared" si="10"/>
        <v>94.949051459486284</v>
      </c>
      <c r="DL18" s="65">
        <f>DL17+1</f>
        <v>2009</v>
      </c>
      <c r="DM18" s="66">
        <f>AVERAGE(BS31:BS42)</f>
        <v>95.050402738787852</v>
      </c>
      <c r="DN18" s="66">
        <f t="shared" ref="DN18:EH18" si="23">AVERAGE(BT31:BT42)</f>
        <v>99.978849973259159</v>
      </c>
      <c r="DO18" s="66">
        <f t="shared" si="23"/>
        <v>100.81043224819645</v>
      </c>
      <c r="DP18" s="66">
        <f t="shared" si="23"/>
        <v>91.233539229859375</v>
      </c>
      <c r="DQ18" s="66">
        <f t="shared" si="23"/>
        <v>92.812492171516837</v>
      </c>
      <c r="DR18" s="66">
        <f t="shared" si="23"/>
        <v>94.661607916389144</v>
      </c>
      <c r="DS18" s="66">
        <f t="shared" si="23"/>
        <v>97.428566414456711</v>
      </c>
      <c r="DT18" s="66">
        <f t="shared" si="23"/>
        <v>97.321785846609842</v>
      </c>
      <c r="DU18" s="66">
        <f t="shared" si="23"/>
        <v>103.9976799957019</v>
      </c>
      <c r="DV18" s="66">
        <f t="shared" si="23"/>
        <v>101.0279446513677</v>
      </c>
      <c r="DW18" s="66">
        <f t="shared" si="23"/>
        <v>105.81142486205778</v>
      </c>
      <c r="DX18" s="66">
        <f t="shared" si="23"/>
        <v>104.1501022657523</v>
      </c>
      <c r="DY18" s="66">
        <f t="shared" si="23"/>
        <v>101.68886981201494</v>
      </c>
      <c r="DZ18" s="66">
        <f t="shared" si="23"/>
        <v>101.72073774808827</v>
      </c>
      <c r="EA18" s="66">
        <f t="shared" si="23"/>
        <v>105.26646076475249</v>
      </c>
      <c r="EB18" s="66">
        <f t="shared" si="23"/>
        <v>106.74225513625181</v>
      </c>
      <c r="EC18" s="66">
        <f t="shared" si="23"/>
        <v>100.71465418567821</v>
      </c>
      <c r="ED18" s="66">
        <f t="shared" si="23"/>
        <v>99.225166116427772</v>
      </c>
      <c r="EE18" s="66">
        <f t="shared" si="23"/>
        <v>100.416886299533</v>
      </c>
      <c r="EF18" s="66">
        <f t="shared" si="23"/>
        <v>98.854582240819681</v>
      </c>
      <c r="EG18" s="66">
        <f t="shared" si="23"/>
        <v>100.93791030336536</v>
      </c>
      <c r="EH18" s="66">
        <f t="shared" si="23"/>
        <v>109.06979628127534</v>
      </c>
    </row>
    <row r="19" spans="1:138" x14ac:dyDescent="0.2">
      <c r="A19" s="67" t="s">
        <v>273</v>
      </c>
      <c r="B19" s="66">
        <v>116.002030854106</v>
      </c>
      <c r="C19" s="66">
        <v>117.84840864303</v>
      </c>
      <c r="D19" s="66">
        <v>109.506970589755</v>
      </c>
      <c r="E19" s="66">
        <v>79.302289545999997</v>
      </c>
      <c r="F19" s="66">
        <v>102.100175291368</v>
      </c>
      <c r="G19" s="66">
        <v>80.159960183438997</v>
      </c>
      <c r="H19" s="66">
        <v>94.007394305486002</v>
      </c>
      <c r="I19" s="66">
        <v>87.295178581659002</v>
      </c>
      <c r="J19" s="66">
        <v>123.372549812495</v>
      </c>
      <c r="K19" s="66">
        <v>124.86068619915601</v>
      </c>
      <c r="L19" s="66">
        <v>115.541085380521</v>
      </c>
      <c r="M19" s="66">
        <v>112.925607571201</v>
      </c>
      <c r="N19" s="66">
        <v>115.736476971668</v>
      </c>
      <c r="O19" s="66">
        <v>116.999430142344</v>
      </c>
      <c r="P19" s="66">
        <v>119.700495869915</v>
      </c>
      <c r="Q19" s="66">
        <v>128.689900188694</v>
      </c>
      <c r="R19" s="66">
        <v>125.620538679964</v>
      </c>
      <c r="S19" s="66">
        <v>100.401803733904</v>
      </c>
      <c r="T19" s="66">
        <v>130.58795389365699</v>
      </c>
      <c r="U19" s="66">
        <v>130.72871722243701</v>
      </c>
      <c r="V19" s="66">
        <v>89.501382881970002</v>
      </c>
      <c r="W19" s="66">
        <v>122.416375592181</v>
      </c>
      <c r="X19" s="67" t="s">
        <v>273</v>
      </c>
      <c r="Y19" s="65">
        <v>3305799</v>
      </c>
      <c r="Z19" s="65">
        <v>639283</v>
      </c>
      <c r="AA19" s="65">
        <v>138792</v>
      </c>
      <c r="AB19" s="65">
        <v>67134</v>
      </c>
      <c r="AC19" s="65">
        <v>22055</v>
      </c>
      <c r="AD19" s="65">
        <v>189732</v>
      </c>
      <c r="AE19" s="65">
        <v>64569</v>
      </c>
      <c r="AF19" s="65">
        <v>18295</v>
      </c>
      <c r="AG19" s="65">
        <v>69576</v>
      </c>
      <c r="AH19" s="65">
        <v>33092</v>
      </c>
      <c r="AI19" s="65">
        <v>27989</v>
      </c>
      <c r="AJ19" s="65">
        <v>163393</v>
      </c>
      <c r="AK19" s="65">
        <v>176711</v>
      </c>
      <c r="AL19" s="65">
        <v>102262</v>
      </c>
      <c r="AM19" s="65">
        <v>76797</v>
      </c>
      <c r="AN19" s="65">
        <v>248930</v>
      </c>
      <c r="AO19" s="65">
        <v>84930</v>
      </c>
      <c r="AP19" s="65">
        <v>288130</v>
      </c>
      <c r="AQ19" s="65">
        <v>176256</v>
      </c>
      <c r="AR19" s="65">
        <v>531339</v>
      </c>
      <c r="AS19" s="65">
        <v>55204</v>
      </c>
      <c r="AT19" s="65">
        <v>131330</v>
      </c>
      <c r="AU19" s="65" t="str">
        <f t="shared" si="2"/>
        <v>2008/01</v>
      </c>
      <c r="AV19" s="68">
        <f t="shared" si="3"/>
        <v>102.42425897268106</v>
      </c>
      <c r="AW19" s="68">
        <f t="shared" si="3"/>
        <v>104.1123646866122</v>
      </c>
      <c r="AX19" s="68">
        <f t="shared" si="3"/>
        <v>101.22142092106405</v>
      </c>
      <c r="AY19" s="68">
        <f t="shared" si="3"/>
        <v>90.978854633082634</v>
      </c>
      <c r="AZ19" s="68">
        <f t="shared" si="3"/>
        <v>93.896231767553871</v>
      </c>
      <c r="BA19" s="68">
        <f t="shared" si="3"/>
        <v>98.011794942822945</v>
      </c>
      <c r="BB19" s="68">
        <f t="shared" si="3"/>
        <v>99.771017378262002</v>
      </c>
      <c r="BC19" s="68">
        <f t="shared" si="3"/>
        <v>88.235767870164665</v>
      </c>
      <c r="BD19" s="68">
        <f t="shared" si="3"/>
        <v>102.80245716872571</v>
      </c>
      <c r="BE19" s="68">
        <f t="shared" si="3"/>
        <v>111.47177413523157</v>
      </c>
      <c r="BF19" s="68">
        <f t="shared" si="3"/>
        <v>104.0840697700218</v>
      </c>
      <c r="BG19" s="68">
        <f t="shared" si="3"/>
        <v>98.677724296756992</v>
      </c>
      <c r="BH19" s="68">
        <f t="shared" si="3"/>
        <v>104.17732054572507</v>
      </c>
      <c r="BI19" s="68">
        <f t="shared" ref="BI19:BQ47" si="24">O19/O$7*100</f>
        <v>96.176722118715446</v>
      </c>
      <c r="BJ19" s="68">
        <f t="shared" si="24"/>
        <v>103.85588130523074</v>
      </c>
      <c r="BK19" s="68">
        <f t="shared" si="24"/>
        <v>101.07373160352205</v>
      </c>
      <c r="BL19" s="68">
        <f t="shared" si="24"/>
        <v>106.43223767341033</v>
      </c>
      <c r="BM19" s="68">
        <f t="shared" si="24"/>
        <v>90.644481388907678</v>
      </c>
      <c r="BN19" s="68">
        <f t="shared" si="24"/>
        <v>105.03772373338445</v>
      </c>
      <c r="BO19" s="68">
        <f t="shared" si="24"/>
        <v>109.84673173415302</v>
      </c>
      <c r="BP19" s="68">
        <f t="shared" si="24"/>
        <v>101.12915442502546</v>
      </c>
      <c r="BQ19" s="68">
        <f t="shared" si="24"/>
        <v>102.40441902769079</v>
      </c>
      <c r="BR19" s="65" t="str">
        <f t="shared" si="4"/>
        <v>2008/01</v>
      </c>
      <c r="BS19" s="68">
        <f t="shared" si="5"/>
        <v>100.44690347365052</v>
      </c>
      <c r="BT19" s="65">
        <v>101</v>
      </c>
      <c r="BU19" s="65">
        <v>102</v>
      </c>
      <c r="BV19" s="65">
        <v>103</v>
      </c>
      <c r="BW19" s="65">
        <v>104</v>
      </c>
      <c r="BX19" s="65">
        <v>105</v>
      </c>
      <c r="BY19" s="65">
        <v>106</v>
      </c>
      <c r="BZ19" s="65">
        <v>107</v>
      </c>
      <c r="CA19" s="65">
        <v>108</v>
      </c>
      <c r="CB19" s="65">
        <v>109</v>
      </c>
      <c r="CC19" s="65">
        <v>110</v>
      </c>
      <c r="CD19" s="65">
        <v>111</v>
      </c>
      <c r="CE19" s="65">
        <v>112</v>
      </c>
      <c r="CF19" s="65">
        <v>113</v>
      </c>
      <c r="CG19" s="65">
        <v>114</v>
      </c>
      <c r="CH19" s="65">
        <v>115</v>
      </c>
      <c r="CI19" s="65">
        <v>116</v>
      </c>
      <c r="CJ19" s="65">
        <v>117</v>
      </c>
      <c r="CK19" s="65">
        <v>118</v>
      </c>
      <c r="CL19" s="65">
        <v>119</v>
      </c>
      <c r="CM19" s="65">
        <v>120</v>
      </c>
      <c r="CN19" s="65">
        <v>121</v>
      </c>
      <c r="CO19" s="65" t="str">
        <f t="shared" si="7"/>
        <v>2008/01</v>
      </c>
      <c r="CP19" s="66">
        <f t="shared" si="8"/>
        <v>101.96855794519264</v>
      </c>
      <c r="CQ19" s="66">
        <f t="shared" si="1"/>
        <v>103.08154919466554</v>
      </c>
      <c r="CR19" s="66">
        <f t="shared" si="1"/>
        <v>99.236687177513772</v>
      </c>
      <c r="CS19" s="66">
        <f t="shared" si="1"/>
        <v>88.328985080662747</v>
      </c>
      <c r="CT19" s="66">
        <f t="shared" si="1"/>
        <v>90.284838238032577</v>
      </c>
      <c r="CU19" s="66">
        <f t="shared" si="1"/>
        <v>93.344566612212333</v>
      </c>
      <c r="CV19" s="66">
        <f t="shared" si="1"/>
        <v>94.123601300247174</v>
      </c>
      <c r="CW19" s="66">
        <f t="shared" si="1"/>
        <v>82.463334458097819</v>
      </c>
      <c r="CX19" s="66">
        <f t="shared" si="1"/>
        <v>95.187460341412688</v>
      </c>
      <c r="CY19" s="66">
        <f t="shared" si="1"/>
        <v>102.26768269287301</v>
      </c>
      <c r="CZ19" s="66">
        <f t="shared" si="1"/>
        <v>94.62188160911073</v>
      </c>
      <c r="DA19" s="66">
        <f t="shared" si="1"/>
        <v>88.898850717799093</v>
      </c>
      <c r="DB19" s="66">
        <f t="shared" si="1"/>
        <v>93.015464772968812</v>
      </c>
      <c r="DC19" s="66">
        <f t="shared" si="1"/>
        <v>85.11214346788978</v>
      </c>
      <c r="DD19" s="66">
        <f t="shared" si="1"/>
        <v>91.101650267746265</v>
      </c>
      <c r="DE19" s="66">
        <f t="shared" si="1"/>
        <v>87.890201394366997</v>
      </c>
      <c r="DF19" s="66">
        <f t="shared" ref="DF19:DJ69" si="25">BL19/CI19*100</f>
        <v>91.75192902880201</v>
      </c>
      <c r="DG19" s="66">
        <f t="shared" si="25"/>
        <v>77.473915717015103</v>
      </c>
      <c r="DH19" s="66">
        <f t="shared" si="25"/>
        <v>89.015020113037664</v>
      </c>
      <c r="DI19" s="66">
        <f t="shared" si="25"/>
        <v>92.308177927859674</v>
      </c>
      <c r="DJ19" s="66">
        <f t="shared" si="25"/>
        <v>84.274295354187885</v>
      </c>
      <c r="DK19" s="66">
        <f t="shared" si="10"/>
        <v>84.631751262554374</v>
      </c>
      <c r="DL19" s="65">
        <f>DL18+1</f>
        <v>2010</v>
      </c>
      <c r="DM19" s="66">
        <f>AVERAGE(BS43:BS54)</f>
        <v>96.737497788220779</v>
      </c>
      <c r="DN19" s="66">
        <f t="shared" ref="DN19:EH19" si="26">AVERAGE(BT43:BT54)</f>
        <v>99.669692740671508</v>
      </c>
      <c r="DO19" s="66">
        <f t="shared" si="26"/>
        <v>99.406197685201903</v>
      </c>
      <c r="DP19" s="66">
        <f t="shared" si="26"/>
        <v>90.736868620493283</v>
      </c>
      <c r="DQ19" s="66">
        <f t="shared" si="26"/>
        <v>90.753775068542723</v>
      </c>
      <c r="DR19" s="66">
        <f t="shared" si="26"/>
        <v>92.602719088707147</v>
      </c>
      <c r="DS19" s="66">
        <f t="shared" si="26"/>
        <v>99.964454940657959</v>
      </c>
      <c r="DT19" s="66">
        <f t="shared" si="26"/>
        <v>95.214744437975284</v>
      </c>
      <c r="DU19" s="66">
        <f t="shared" si="26"/>
        <v>105.32301297737142</v>
      </c>
      <c r="DV19" s="66">
        <f t="shared" si="26"/>
        <v>102.51003244022588</v>
      </c>
      <c r="DW19" s="66">
        <f t="shared" si="26"/>
        <v>106.85726135093223</v>
      </c>
      <c r="DX19" s="66">
        <f t="shared" si="26"/>
        <v>104.01541327395189</v>
      </c>
      <c r="DY19" s="66">
        <f t="shared" si="26"/>
        <v>105.9900722390605</v>
      </c>
      <c r="DZ19" s="66">
        <f t="shared" si="26"/>
        <v>102.85751048354298</v>
      </c>
      <c r="EA19" s="66">
        <f t="shared" si="26"/>
        <v>106.79421196964313</v>
      </c>
      <c r="EB19" s="66">
        <f t="shared" si="26"/>
        <v>107.75101324439544</v>
      </c>
      <c r="EC19" s="66">
        <f t="shared" si="26"/>
        <v>106.12020791194318</v>
      </c>
      <c r="ED19" s="66">
        <f t="shared" si="26"/>
        <v>102.4497227910346</v>
      </c>
      <c r="EE19" s="66">
        <f t="shared" si="26"/>
        <v>102.93392518610995</v>
      </c>
      <c r="EF19" s="66">
        <f t="shared" si="26"/>
        <v>104.06778998986766</v>
      </c>
      <c r="EG19" s="66">
        <f t="shared" si="26"/>
        <v>101.14464561306522</v>
      </c>
      <c r="EH19" s="66">
        <f t="shared" si="26"/>
        <v>112.41967721137247</v>
      </c>
    </row>
    <row r="20" spans="1:138" x14ac:dyDescent="0.2">
      <c r="A20" s="67" t="s">
        <v>232</v>
      </c>
      <c r="B20" s="66">
        <v>113.975853787324</v>
      </c>
      <c r="C20" s="66">
        <v>113.73824394975399</v>
      </c>
      <c r="D20" s="66">
        <v>115.326484844813</v>
      </c>
      <c r="E20" s="66">
        <v>84.403280079324006</v>
      </c>
      <c r="F20" s="66">
        <v>95.426908910465002</v>
      </c>
      <c r="G20" s="66">
        <v>86.540042979025998</v>
      </c>
      <c r="H20" s="66">
        <v>101.050727349528</v>
      </c>
      <c r="I20" s="66">
        <v>99.314597096840004</v>
      </c>
      <c r="J20" s="66">
        <v>119.508003553184</v>
      </c>
      <c r="K20" s="66">
        <v>106.686200991947</v>
      </c>
      <c r="L20" s="66">
        <v>103.74757372748201</v>
      </c>
      <c r="M20" s="66">
        <v>105.89735098118</v>
      </c>
      <c r="N20" s="66">
        <v>113.65316978467899</v>
      </c>
      <c r="O20" s="66">
        <v>114.336779998784</v>
      </c>
      <c r="P20" s="66">
        <v>111.771442399462</v>
      </c>
      <c r="Q20" s="66">
        <v>128.24741517864501</v>
      </c>
      <c r="R20" s="66">
        <v>115.017190690795</v>
      </c>
      <c r="S20" s="66">
        <v>97.055571674129993</v>
      </c>
      <c r="T20" s="66">
        <v>130.12949967106999</v>
      </c>
      <c r="U20" s="66">
        <v>135.04684122196301</v>
      </c>
      <c r="V20" s="66">
        <v>84.048974094282002</v>
      </c>
      <c r="W20" s="66">
        <v>120.242450392728</v>
      </c>
      <c r="X20" s="67" t="s">
        <v>232</v>
      </c>
      <c r="Y20" s="65">
        <v>3310715</v>
      </c>
      <c r="Z20" s="65">
        <v>646403</v>
      </c>
      <c r="AA20" s="65">
        <v>137726</v>
      </c>
      <c r="AB20" s="65">
        <v>67505</v>
      </c>
      <c r="AC20" s="65">
        <v>22277</v>
      </c>
      <c r="AD20" s="65">
        <v>187537</v>
      </c>
      <c r="AE20" s="65">
        <v>64389</v>
      </c>
      <c r="AF20" s="65">
        <v>18381</v>
      </c>
      <c r="AG20" s="65">
        <v>69784</v>
      </c>
      <c r="AH20" s="65">
        <v>33021</v>
      </c>
      <c r="AI20" s="65">
        <v>28896</v>
      </c>
      <c r="AJ20" s="65">
        <v>163862</v>
      </c>
      <c r="AK20" s="65">
        <v>177820</v>
      </c>
      <c r="AL20" s="65">
        <v>101529</v>
      </c>
      <c r="AM20" s="65">
        <v>76900</v>
      </c>
      <c r="AN20" s="65">
        <v>250862</v>
      </c>
      <c r="AO20" s="65">
        <v>86256</v>
      </c>
      <c r="AP20" s="65">
        <v>286533</v>
      </c>
      <c r="AQ20" s="65">
        <v>175280</v>
      </c>
      <c r="AR20" s="65">
        <v>529281</v>
      </c>
      <c r="AS20" s="65">
        <v>55020</v>
      </c>
      <c r="AT20" s="65">
        <v>131453</v>
      </c>
      <c r="AU20" s="65" t="str">
        <f t="shared" si="2"/>
        <v>2008/02</v>
      </c>
      <c r="AV20" s="68">
        <f t="shared" ref="AV20:BH39" si="27">B20/B$7*100</f>
        <v>100.63524128838213</v>
      </c>
      <c r="AW20" s="68">
        <f t="shared" si="27"/>
        <v>100.48126800575177</v>
      </c>
      <c r="AX20" s="68">
        <f t="shared" si="27"/>
        <v>106.6006173210279</v>
      </c>
      <c r="AY20" s="68">
        <f t="shared" si="27"/>
        <v>96.830921185925618</v>
      </c>
      <c r="AZ20" s="68">
        <f t="shared" si="27"/>
        <v>87.759175048897404</v>
      </c>
      <c r="BA20" s="68">
        <f t="shared" si="27"/>
        <v>105.812739020743</v>
      </c>
      <c r="BB20" s="68">
        <f t="shared" si="27"/>
        <v>107.24617939854355</v>
      </c>
      <c r="BC20" s="68">
        <f t="shared" si="27"/>
        <v>100.38469338095679</v>
      </c>
      <c r="BD20" s="68">
        <f t="shared" si="27"/>
        <v>99.582252577808347</v>
      </c>
      <c r="BE20" s="68">
        <f t="shared" si="27"/>
        <v>95.246153631987823</v>
      </c>
      <c r="BF20" s="68">
        <f t="shared" si="27"/>
        <v>93.459998811316552</v>
      </c>
      <c r="BG20" s="68">
        <f t="shared" si="27"/>
        <v>92.536226535589947</v>
      </c>
      <c r="BH20" s="68">
        <f t="shared" si="27"/>
        <v>102.30208322821717</v>
      </c>
      <c r="BI20" s="68">
        <f t="shared" si="24"/>
        <v>93.98795109098505</v>
      </c>
      <c r="BJ20" s="68">
        <f t="shared" si="24"/>
        <v>96.976387364076857</v>
      </c>
      <c r="BK20" s="68">
        <f t="shared" si="24"/>
        <v>100.7262015247925</v>
      </c>
      <c r="BL20" s="68">
        <f t="shared" si="24"/>
        <v>97.448531145991097</v>
      </c>
      <c r="BM20" s="68">
        <f t="shared" si="24"/>
        <v>87.623445327951671</v>
      </c>
      <c r="BN20" s="68">
        <f t="shared" si="24"/>
        <v>104.66896852633288</v>
      </c>
      <c r="BO20" s="68">
        <f t="shared" si="24"/>
        <v>113.47509907874844</v>
      </c>
      <c r="BP20" s="68">
        <f t="shared" si="24"/>
        <v>94.968383803127693</v>
      </c>
      <c r="BQ20" s="68">
        <f t="shared" si="24"/>
        <v>100.58587517697855</v>
      </c>
      <c r="BR20" s="65" t="str">
        <f t="shared" si="4"/>
        <v>2008/02</v>
      </c>
      <c r="BS20" s="68">
        <f t="shared" si="5"/>
        <v>100.59627643234417</v>
      </c>
      <c r="BT20" s="68">
        <f t="shared" si="5"/>
        <v>100.01175875369587</v>
      </c>
      <c r="BU20" s="68">
        <f t="shared" si="5"/>
        <v>99.523792318531633</v>
      </c>
      <c r="BV20" s="68">
        <f t="shared" si="5"/>
        <v>88.717308450519113</v>
      </c>
      <c r="BW20" s="68">
        <f t="shared" si="5"/>
        <v>93.010730240908529</v>
      </c>
      <c r="BX20" s="68">
        <f t="shared" si="5"/>
        <v>93.915477722635927</v>
      </c>
      <c r="BY20" s="68">
        <f t="shared" si="5"/>
        <v>96.856150062425726</v>
      </c>
      <c r="BZ20" s="68">
        <f t="shared" si="5"/>
        <v>97.290001587889691</v>
      </c>
      <c r="CA20" s="68">
        <f t="shared" si="5"/>
        <v>102.25211364602107</v>
      </c>
      <c r="CB20" s="68">
        <f t="shared" si="5"/>
        <v>99.185990628379201</v>
      </c>
      <c r="CC20" s="68">
        <f t="shared" si="5"/>
        <v>104.20859028453965</v>
      </c>
      <c r="CD20" s="68">
        <f t="shared" si="5"/>
        <v>100.24409193517798</v>
      </c>
      <c r="CE20" s="68">
        <f t="shared" si="5"/>
        <v>103.8443794273434</v>
      </c>
      <c r="CF20" s="68">
        <f t="shared" si="5"/>
        <v>101.53103062061241</v>
      </c>
      <c r="CG20" s="68">
        <f t="shared" si="5"/>
        <v>105.09197255855905</v>
      </c>
      <c r="CH20" s="68">
        <f t="shared" si="5"/>
        <v>109.79892679254533</v>
      </c>
      <c r="CI20" s="68">
        <f t="shared" ref="CI20:CN20" si="28">AO20/AO$7*100</f>
        <v>101.43468648572369</v>
      </c>
      <c r="CJ20" s="68">
        <f t="shared" si="28"/>
        <v>99.785824731497343</v>
      </c>
      <c r="CK20" s="68">
        <f t="shared" si="28"/>
        <v>97.256207518379796</v>
      </c>
      <c r="CL20" s="68">
        <f t="shared" si="28"/>
        <v>102.34455367432651</v>
      </c>
      <c r="CM20" s="68">
        <f t="shared" si="28"/>
        <v>95.05217331214152</v>
      </c>
      <c r="CN20" s="68">
        <f t="shared" si="28"/>
        <v>102.52464591002683</v>
      </c>
      <c r="CO20" s="65" t="str">
        <f t="shared" si="7"/>
        <v>2008/02</v>
      </c>
      <c r="CP20" s="66">
        <f t="shared" si="8"/>
        <v>100.03873389495104</v>
      </c>
      <c r="CQ20" s="66">
        <f t="shared" si="8"/>
        <v>100.46945405011043</v>
      </c>
      <c r="CR20" s="66">
        <f t="shared" si="8"/>
        <v>107.11068663847382</v>
      </c>
      <c r="CS20" s="66">
        <f t="shared" si="8"/>
        <v>109.14546763998342</v>
      </c>
      <c r="CT20" s="66">
        <f t="shared" si="8"/>
        <v>94.353817910676554</v>
      </c>
      <c r="CU20" s="66">
        <f t="shared" si="8"/>
        <v>112.66805172757965</v>
      </c>
      <c r="CV20" s="66">
        <f t="shared" si="8"/>
        <v>110.72727888670077</v>
      </c>
      <c r="CW20" s="66">
        <f t="shared" si="8"/>
        <v>103.1808939691212</v>
      </c>
      <c r="CX20" s="66">
        <f t="shared" si="8"/>
        <v>97.38894290493073</v>
      </c>
      <c r="CY20" s="66">
        <f t="shared" si="8"/>
        <v>96.027829160720088</v>
      </c>
      <c r="CZ20" s="66">
        <f t="shared" si="8"/>
        <v>89.685503427429282</v>
      </c>
      <c r="DA20" s="66">
        <f t="shared" si="8"/>
        <v>92.310903065916079</v>
      </c>
      <c r="DB20" s="66">
        <f t="shared" si="8"/>
        <v>98.51480050472513</v>
      </c>
      <c r="DC20" s="66">
        <f t="shared" si="8"/>
        <v>92.570665851099903</v>
      </c>
      <c r="DD20" s="66">
        <f t="shared" si="8"/>
        <v>92.277635487372692</v>
      </c>
      <c r="DE20" s="66">
        <f t="shared" si="8"/>
        <v>91.73696361814639</v>
      </c>
      <c r="DF20" s="66">
        <f t="shared" si="25"/>
        <v>96.070224616612165</v>
      </c>
      <c r="DG20" s="66">
        <f t="shared" si="25"/>
        <v>87.811515877859321</v>
      </c>
      <c r="DH20" s="66">
        <f t="shared" si="25"/>
        <v>107.62188984857568</v>
      </c>
      <c r="DI20" s="66">
        <f t="shared" si="25"/>
        <v>110.87556201558195</v>
      </c>
      <c r="DJ20" s="66">
        <f t="shared" si="25"/>
        <v>99.911848928757607</v>
      </c>
      <c r="DK20" s="66">
        <f t="shared" si="10"/>
        <v>98.108971051946185</v>
      </c>
      <c r="DL20" s="65">
        <f>DL19+1</f>
        <v>2011</v>
      </c>
      <c r="DM20" s="66">
        <f>AVERAGE(BS55:BS66)</f>
        <v>98.027047363118598</v>
      </c>
      <c r="DN20" s="66">
        <f t="shared" ref="DN20:EH20" si="29">AVERAGE(BT55:BT66)</f>
        <v>99.621523109303311</v>
      </c>
      <c r="DO20" s="66">
        <f t="shared" si="29"/>
        <v>97.393636111813677</v>
      </c>
      <c r="DP20" s="66">
        <f t="shared" si="29"/>
        <v>90.385968370788973</v>
      </c>
      <c r="DQ20" s="66">
        <f t="shared" si="29"/>
        <v>89.518614393275172</v>
      </c>
      <c r="DR20" s="66">
        <f t="shared" si="29"/>
        <v>90.655254640178541</v>
      </c>
      <c r="DS20" s="66">
        <f t="shared" si="29"/>
        <v>100.62920120138189</v>
      </c>
      <c r="DT20" s="66">
        <f t="shared" si="29"/>
        <v>93.815637184848001</v>
      </c>
      <c r="DU20" s="66">
        <f t="shared" si="29"/>
        <v>105.06036406972713</v>
      </c>
      <c r="DV20" s="66">
        <f t="shared" si="29"/>
        <v>104.0344226841283</v>
      </c>
      <c r="DW20" s="66">
        <f t="shared" si="29"/>
        <v>108.30520393811533</v>
      </c>
      <c r="DX20" s="66">
        <f t="shared" si="29"/>
        <v>104.5278126140676</v>
      </c>
      <c r="DY20" s="66">
        <f t="shared" si="29"/>
        <v>107.66236463692621</v>
      </c>
      <c r="DZ20" s="66">
        <f t="shared" si="29"/>
        <v>103.93061527897227</v>
      </c>
      <c r="EA20" s="66">
        <f t="shared" si="29"/>
        <v>110.02737311066771</v>
      </c>
      <c r="EB20" s="66">
        <f t="shared" si="29"/>
        <v>106.87983461283704</v>
      </c>
      <c r="EC20" s="66">
        <f t="shared" si="29"/>
        <v>110.64672217257005</v>
      </c>
      <c r="ED20" s="66">
        <f t="shared" si="29"/>
        <v>102.0569520479567</v>
      </c>
      <c r="EE20" s="66">
        <f t="shared" si="29"/>
        <v>102.55911591991492</v>
      </c>
      <c r="EF20" s="66">
        <f t="shared" si="29"/>
        <v>111.7670142084787</v>
      </c>
      <c r="EG20" s="66">
        <f t="shared" si="29"/>
        <v>99.129264275677812</v>
      </c>
      <c r="EH20" s="66">
        <f t="shared" si="29"/>
        <v>114.94282824816457</v>
      </c>
    </row>
    <row r="21" spans="1:138" x14ac:dyDescent="0.2">
      <c r="A21" s="67" t="s">
        <v>233</v>
      </c>
      <c r="B21" s="66">
        <v>112.260148724742</v>
      </c>
      <c r="C21" s="66">
        <v>113.949304604894</v>
      </c>
      <c r="D21" s="66">
        <v>123.557166210495</v>
      </c>
      <c r="E21" s="66">
        <v>82.101597817349997</v>
      </c>
      <c r="F21" s="66">
        <v>91.465512090101001</v>
      </c>
      <c r="G21" s="66">
        <v>80.689095144190006</v>
      </c>
      <c r="H21" s="66">
        <v>95.392383684856</v>
      </c>
      <c r="I21" s="66">
        <v>99.19474714815</v>
      </c>
      <c r="J21" s="66">
        <v>116.474076301406</v>
      </c>
      <c r="K21" s="66">
        <v>95.974893166707005</v>
      </c>
      <c r="L21" s="66">
        <v>103.96848802335801</v>
      </c>
      <c r="M21" s="66">
        <v>109.933414958886</v>
      </c>
      <c r="N21" s="66">
        <v>109.931411642618</v>
      </c>
      <c r="O21" s="66">
        <v>116.020875750923</v>
      </c>
      <c r="P21" s="66">
        <v>119.06123497622001</v>
      </c>
      <c r="Q21" s="66">
        <v>127.97094985023899</v>
      </c>
      <c r="R21" s="66">
        <v>117.12675112278001</v>
      </c>
      <c r="S21" s="66">
        <v>90.596861160580005</v>
      </c>
      <c r="T21" s="66">
        <v>118.80453461180601</v>
      </c>
      <c r="U21" s="66">
        <v>123.183297769625</v>
      </c>
      <c r="V21" s="66">
        <v>87.017090324284993</v>
      </c>
      <c r="W21" s="66">
        <v>113.341373640548</v>
      </c>
      <c r="X21" s="67" t="s">
        <v>233</v>
      </c>
      <c r="Y21" s="65">
        <v>3307268</v>
      </c>
      <c r="Z21" s="65">
        <v>647819</v>
      </c>
      <c r="AA21" s="65">
        <v>138673</v>
      </c>
      <c r="AB21" s="65">
        <v>66933</v>
      </c>
      <c r="AC21" s="65">
        <v>21837</v>
      </c>
      <c r="AD21" s="65">
        <v>187909</v>
      </c>
      <c r="AE21" s="65">
        <v>63872</v>
      </c>
      <c r="AF21" s="65">
        <v>18517</v>
      </c>
      <c r="AG21" s="65">
        <v>70083</v>
      </c>
      <c r="AH21" s="65">
        <v>32887</v>
      </c>
      <c r="AI21" s="65">
        <v>27724</v>
      </c>
      <c r="AJ21" s="65">
        <v>163529</v>
      </c>
      <c r="AK21" s="65">
        <v>177795</v>
      </c>
      <c r="AL21" s="65">
        <v>101516</v>
      </c>
      <c r="AM21" s="65">
        <v>76697</v>
      </c>
      <c r="AN21" s="65">
        <v>249089</v>
      </c>
      <c r="AO21" s="65">
        <v>86876</v>
      </c>
      <c r="AP21" s="65">
        <v>285361</v>
      </c>
      <c r="AQ21" s="65">
        <v>175571</v>
      </c>
      <c r="AR21" s="65">
        <v>527923</v>
      </c>
      <c r="AS21" s="65">
        <v>54981</v>
      </c>
      <c r="AT21" s="65">
        <v>131676</v>
      </c>
      <c r="AU21" s="65" t="str">
        <f t="shared" si="2"/>
        <v>2008/03</v>
      </c>
      <c r="AV21" s="68">
        <f t="shared" si="27"/>
        <v>99.120355571668668</v>
      </c>
      <c r="AW21" s="68">
        <f t="shared" si="27"/>
        <v>100.66772808741051</v>
      </c>
      <c r="AX21" s="68">
        <f t="shared" si="27"/>
        <v>114.20854637336166</v>
      </c>
      <c r="AY21" s="68">
        <f t="shared" si="27"/>
        <v>94.190336442124348</v>
      </c>
      <c r="AZ21" s="68">
        <f t="shared" si="27"/>
        <v>84.116084007117408</v>
      </c>
      <c r="BA21" s="68">
        <f t="shared" si="27"/>
        <v>98.658769656277471</v>
      </c>
      <c r="BB21" s="68">
        <f t="shared" si="27"/>
        <v>101.2409208944556</v>
      </c>
      <c r="BC21" s="68">
        <f t="shared" si="27"/>
        <v>100.26355207139441</v>
      </c>
      <c r="BD21" s="68">
        <f t="shared" si="27"/>
        <v>97.054176625516178</v>
      </c>
      <c r="BE21" s="68">
        <f t="shared" si="27"/>
        <v>85.683427982029286</v>
      </c>
      <c r="BF21" s="68">
        <f t="shared" si="27"/>
        <v>93.659007319064486</v>
      </c>
      <c r="BG21" s="68">
        <f t="shared" si="27"/>
        <v>96.063058199391548</v>
      </c>
      <c r="BH21" s="68">
        <f t="shared" si="27"/>
        <v>98.952034902017786</v>
      </c>
      <c r="BI21" s="68">
        <f t="shared" si="24"/>
        <v>95.372323724063051</v>
      </c>
      <c r="BJ21" s="68">
        <f t="shared" si="24"/>
        <v>103.30123862797052</v>
      </c>
      <c r="BK21" s="68">
        <f t="shared" si="24"/>
        <v>100.50906418643093</v>
      </c>
      <c r="BL21" s="68">
        <f t="shared" si="24"/>
        <v>99.235860189814574</v>
      </c>
      <c r="BM21" s="68">
        <f t="shared" si="24"/>
        <v>81.792409996221579</v>
      </c>
      <c r="BN21" s="68">
        <f t="shared" si="24"/>
        <v>95.559793325120211</v>
      </c>
      <c r="BO21" s="68">
        <f t="shared" si="24"/>
        <v>103.50658181097725</v>
      </c>
      <c r="BP21" s="68">
        <f t="shared" si="24"/>
        <v>98.322109465347197</v>
      </c>
      <c r="BQ21" s="68">
        <f t="shared" si="24"/>
        <v>94.81294853988544</v>
      </c>
      <c r="BR21" s="65" t="str">
        <f t="shared" si="4"/>
        <v>2008/03</v>
      </c>
      <c r="BS21" s="68">
        <f t="shared" si="5"/>
        <v>100.49153912790622</v>
      </c>
      <c r="BT21" s="65">
        <v>101</v>
      </c>
      <c r="BU21" s="65">
        <v>102</v>
      </c>
      <c r="BV21" s="65">
        <v>103</v>
      </c>
      <c r="BW21" s="65">
        <v>104</v>
      </c>
      <c r="BX21" s="65">
        <v>105</v>
      </c>
      <c r="BY21" s="65">
        <v>106</v>
      </c>
      <c r="BZ21" s="65">
        <v>107</v>
      </c>
      <c r="CA21" s="65">
        <v>108</v>
      </c>
      <c r="CB21" s="65">
        <v>109</v>
      </c>
      <c r="CC21" s="65">
        <v>110</v>
      </c>
      <c r="CD21" s="65">
        <v>111</v>
      </c>
      <c r="CE21" s="65">
        <v>112</v>
      </c>
      <c r="CF21" s="65">
        <v>113</v>
      </c>
      <c r="CG21" s="65">
        <v>114</v>
      </c>
      <c r="CH21" s="65">
        <v>115</v>
      </c>
      <c r="CI21" s="65">
        <v>116</v>
      </c>
      <c r="CJ21" s="65">
        <v>117</v>
      </c>
      <c r="CK21" s="65">
        <v>118</v>
      </c>
      <c r="CL21" s="65">
        <v>119</v>
      </c>
      <c r="CM21" s="65">
        <v>120</v>
      </c>
      <c r="CN21" s="65">
        <v>121</v>
      </c>
      <c r="CO21" s="65" t="str">
        <f t="shared" si="7"/>
        <v>2008/03</v>
      </c>
      <c r="CP21" s="66">
        <f t="shared" si="8"/>
        <v>98.635523380239704</v>
      </c>
      <c r="CQ21" s="66">
        <f t="shared" si="8"/>
        <v>99.671017908327244</v>
      </c>
      <c r="CR21" s="66">
        <f t="shared" si="8"/>
        <v>111.96916311113887</v>
      </c>
      <c r="CS21" s="66">
        <f t="shared" si="8"/>
        <v>91.446928584586757</v>
      </c>
      <c r="CT21" s="66">
        <f t="shared" si="8"/>
        <v>80.880850006843659</v>
      </c>
      <c r="CU21" s="66">
        <f t="shared" si="8"/>
        <v>93.960733005978554</v>
      </c>
      <c r="CV21" s="66">
        <f t="shared" si="8"/>
        <v>95.510302730618491</v>
      </c>
      <c r="CW21" s="66">
        <f t="shared" si="8"/>
        <v>93.704254272331227</v>
      </c>
      <c r="CX21" s="66">
        <f t="shared" si="8"/>
        <v>89.864978356959426</v>
      </c>
      <c r="CY21" s="66">
        <f t="shared" si="8"/>
        <v>78.608649524797514</v>
      </c>
      <c r="CZ21" s="66">
        <f t="shared" si="8"/>
        <v>85.144552108240447</v>
      </c>
      <c r="DA21" s="66">
        <f t="shared" si="8"/>
        <v>86.543295675127524</v>
      </c>
      <c r="DB21" s="66">
        <f t="shared" si="8"/>
        <v>88.35003116251589</v>
      </c>
      <c r="DC21" s="66">
        <f t="shared" si="8"/>
        <v>84.400286481471738</v>
      </c>
      <c r="DD21" s="66">
        <f t="shared" si="8"/>
        <v>90.615121603482905</v>
      </c>
      <c r="DE21" s="66">
        <f t="shared" si="8"/>
        <v>87.399186249070382</v>
      </c>
      <c r="DF21" s="66">
        <f t="shared" si="25"/>
        <v>85.548155336047046</v>
      </c>
      <c r="DG21" s="66">
        <f t="shared" si="25"/>
        <v>69.90804273181331</v>
      </c>
      <c r="DH21" s="66">
        <f t="shared" si="25"/>
        <v>80.982875699254421</v>
      </c>
      <c r="DI21" s="66">
        <f t="shared" si="25"/>
        <v>86.980320849560727</v>
      </c>
      <c r="DJ21" s="66">
        <f t="shared" si="25"/>
        <v>81.935091221122676</v>
      </c>
      <c r="DK21" s="66">
        <f t="shared" si="10"/>
        <v>78.357808710649124</v>
      </c>
      <c r="DL21" s="65" t="s">
        <v>396</v>
      </c>
      <c r="DM21" s="66">
        <f>AVERAGE(BS67:BS74)</f>
        <v>98.921698761899933</v>
      </c>
      <c r="DN21" s="66">
        <f t="shared" ref="DN21:EG21" si="30">AVERAGE(BT67:BT74)</f>
        <v>99.880441324592667</v>
      </c>
      <c r="DO21" s="66">
        <f t="shared" si="30"/>
        <v>96.643946236947656</v>
      </c>
      <c r="DP21" s="66">
        <f t="shared" si="30"/>
        <v>89.581548166644765</v>
      </c>
      <c r="DQ21" s="66">
        <f t="shared" si="30"/>
        <v>90.103315101665913</v>
      </c>
      <c r="DR21" s="66">
        <f t="shared" si="30"/>
        <v>89.302783856735786</v>
      </c>
      <c r="DS21" s="66">
        <f t="shared" si="30"/>
        <v>102.78865506400517</v>
      </c>
      <c r="DT21" s="66">
        <f t="shared" si="30"/>
        <v>93.7821150690732</v>
      </c>
      <c r="DU21" s="66">
        <f t="shared" si="30"/>
        <v>104.71962870162791</v>
      </c>
      <c r="DV21" s="66">
        <f t="shared" si="30"/>
        <v>102.50252312867957</v>
      </c>
      <c r="DW21" s="66">
        <f t="shared" si="30"/>
        <v>107.921129503408</v>
      </c>
      <c r="DX21" s="66">
        <f t="shared" si="30"/>
        <v>105.05593926454304</v>
      </c>
      <c r="DY21" s="66">
        <f t="shared" si="30"/>
        <v>109.06322523753629</v>
      </c>
      <c r="DZ21" s="66">
        <f t="shared" si="30"/>
        <v>104.25383007660153</v>
      </c>
      <c r="EA21" s="66">
        <f t="shared" si="30"/>
        <v>112.16354852816573</v>
      </c>
      <c r="EB21" s="66">
        <f t="shared" si="30"/>
        <v>105.43652669450354</v>
      </c>
      <c r="EC21" s="66">
        <f t="shared" si="30"/>
        <v>112.87866903429135</v>
      </c>
      <c r="ED21" s="66">
        <f t="shared" si="30"/>
        <v>101.24072081296056</v>
      </c>
      <c r="EE21" s="66">
        <f t="shared" si="30"/>
        <v>101.58107920654737</v>
      </c>
      <c r="EF21" s="66">
        <f t="shared" si="30"/>
        <v>117.64038703988739</v>
      </c>
      <c r="EG21" s="66">
        <f t="shared" si="30"/>
        <v>99.240981963927851</v>
      </c>
      <c r="EH21" s="66">
        <f>AVERAGE(CN67:CN74)</f>
        <v>115.97143102264927</v>
      </c>
    </row>
    <row r="22" spans="1:138" x14ac:dyDescent="0.2">
      <c r="A22" s="67" t="s">
        <v>234</v>
      </c>
      <c r="B22" s="66">
        <v>119.685690797115</v>
      </c>
      <c r="C22" s="66">
        <v>114.89886665360299</v>
      </c>
      <c r="D22" s="66">
        <v>132.742571620158</v>
      </c>
      <c r="E22" s="66">
        <v>90.181669501851005</v>
      </c>
      <c r="F22" s="66">
        <v>106.183618160168</v>
      </c>
      <c r="G22" s="66">
        <v>89.609605591190999</v>
      </c>
      <c r="H22" s="66">
        <v>110.001018397317</v>
      </c>
      <c r="I22" s="66">
        <v>92.750676913863998</v>
      </c>
      <c r="J22" s="66">
        <v>121.879972256161</v>
      </c>
      <c r="K22" s="66">
        <v>116.777718715281</v>
      </c>
      <c r="L22" s="66">
        <v>114.037577151219</v>
      </c>
      <c r="M22" s="66">
        <v>117.069718359139</v>
      </c>
      <c r="N22" s="66">
        <v>117.631905658387</v>
      </c>
      <c r="O22" s="66">
        <v>122.22266434789201</v>
      </c>
      <c r="P22" s="66">
        <v>116.388474540733</v>
      </c>
      <c r="Q22" s="66">
        <v>135.833081422726</v>
      </c>
      <c r="R22" s="66">
        <v>125.734746598204</v>
      </c>
      <c r="S22" s="66">
        <v>90.059528693757002</v>
      </c>
      <c r="T22" s="66">
        <v>140.384413775768</v>
      </c>
      <c r="U22" s="66">
        <v>141.535075476288</v>
      </c>
      <c r="V22" s="66">
        <v>94.568368815607002</v>
      </c>
      <c r="W22" s="66">
        <v>128.69276716725901</v>
      </c>
      <c r="X22" s="67" t="s">
        <v>234</v>
      </c>
      <c r="Y22" s="65">
        <v>3298995</v>
      </c>
      <c r="Z22" s="65">
        <v>645578</v>
      </c>
      <c r="AA22" s="65">
        <v>137528</v>
      </c>
      <c r="AB22" s="65">
        <v>67022</v>
      </c>
      <c r="AC22" s="65">
        <v>22081</v>
      </c>
      <c r="AD22" s="65">
        <v>187162</v>
      </c>
      <c r="AE22" s="65">
        <v>64166</v>
      </c>
      <c r="AF22" s="65">
        <v>19056</v>
      </c>
      <c r="AG22" s="65">
        <v>70611</v>
      </c>
      <c r="AH22" s="65">
        <v>33132</v>
      </c>
      <c r="AI22" s="65">
        <v>28504</v>
      </c>
      <c r="AJ22" s="65">
        <v>163730</v>
      </c>
      <c r="AK22" s="65">
        <v>178247</v>
      </c>
      <c r="AL22" s="65">
        <v>102265</v>
      </c>
      <c r="AM22" s="65">
        <v>76807</v>
      </c>
      <c r="AN22" s="65">
        <v>245739</v>
      </c>
      <c r="AO22" s="65">
        <v>87421</v>
      </c>
      <c r="AP22" s="65">
        <v>283533</v>
      </c>
      <c r="AQ22" s="65">
        <v>174980</v>
      </c>
      <c r="AR22" s="65">
        <v>523482</v>
      </c>
      <c r="AS22" s="65">
        <v>55705</v>
      </c>
      <c r="AT22" s="65">
        <v>132246</v>
      </c>
      <c r="AU22" s="65" t="str">
        <f t="shared" si="2"/>
        <v>2008/04</v>
      </c>
      <c r="AV22" s="68">
        <f t="shared" si="27"/>
        <v>105.67675496082944</v>
      </c>
      <c r="AW22" s="68">
        <f t="shared" si="27"/>
        <v>101.50661213723433</v>
      </c>
      <c r="AX22" s="68">
        <f t="shared" si="27"/>
        <v>122.69896284908783</v>
      </c>
      <c r="AY22" s="68">
        <f t="shared" si="27"/>
        <v>103.46012766022901</v>
      </c>
      <c r="AZ22" s="68">
        <f t="shared" si="27"/>
        <v>97.651562225354027</v>
      </c>
      <c r="BA22" s="68">
        <f t="shared" si="27"/>
        <v>109.5659013304447</v>
      </c>
      <c r="BB22" s="68">
        <f t="shared" si="27"/>
        <v>116.7452156208181</v>
      </c>
      <c r="BC22" s="68">
        <f t="shared" si="27"/>
        <v>93.750048180688566</v>
      </c>
      <c r="BD22" s="68">
        <f t="shared" si="27"/>
        <v>101.55873933571317</v>
      </c>
      <c r="BE22" s="68">
        <f t="shared" si="27"/>
        <v>104.25554977244229</v>
      </c>
      <c r="BF22" s="68">
        <f t="shared" si="27"/>
        <v>102.72964891684143</v>
      </c>
      <c r="BG22" s="68">
        <f t="shared" si="27"/>
        <v>102.2989704479413</v>
      </c>
      <c r="BH22" s="68">
        <f t="shared" si="27"/>
        <v>105.88344368887401</v>
      </c>
      <c r="BI22" s="68">
        <f t="shared" si="24"/>
        <v>100.47036307181057</v>
      </c>
      <c r="BJ22" s="68">
        <f t="shared" si="24"/>
        <v>100.98226836366253</v>
      </c>
      <c r="BK22" s="68">
        <f t="shared" si="24"/>
        <v>106.68402411121096</v>
      </c>
      <c r="BL22" s="68">
        <f t="shared" si="24"/>
        <v>106.52900054695023</v>
      </c>
      <c r="BM22" s="68">
        <f t="shared" si="24"/>
        <v>81.307296970586307</v>
      </c>
      <c r="BN22" s="68">
        <f t="shared" si="24"/>
        <v>112.9174539533733</v>
      </c>
      <c r="BO22" s="68">
        <f t="shared" si="24"/>
        <v>118.92693355479926</v>
      </c>
      <c r="BP22" s="68">
        <f t="shared" si="24"/>
        <v>106.85442912416572</v>
      </c>
      <c r="BQ22" s="68">
        <f t="shared" si="24"/>
        <v>107.65478058860936</v>
      </c>
      <c r="BR22" s="65" t="str">
        <f t="shared" si="4"/>
        <v>2008/04</v>
      </c>
      <c r="BS22" s="68">
        <f t="shared" si="5"/>
        <v>100.24016352024299</v>
      </c>
      <c r="BT22" s="68">
        <f t="shared" si="5"/>
        <v>99.884114387918189</v>
      </c>
      <c r="BU22" s="68">
        <f t="shared" si="5"/>
        <v>99.380713227589695</v>
      </c>
      <c r="BV22" s="68">
        <f t="shared" si="5"/>
        <v>88.082533841503491</v>
      </c>
      <c r="BW22" s="68">
        <f t="shared" si="5"/>
        <v>92.192392801970698</v>
      </c>
      <c r="BX22" s="68">
        <f t="shared" si="5"/>
        <v>93.727683825186418</v>
      </c>
      <c r="BY22" s="68">
        <f t="shared" si="5"/>
        <v>96.520705786789819</v>
      </c>
      <c r="BZ22" s="68">
        <f t="shared" si="5"/>
        <v>100.86275340073043</v>
      </c>
      <c r="CA22" s="68">
        <f t="shared" si="5"/>
        <v>103.46388852257242</v>
      </c>
      <c r="CB22" s="68">
        <f t="shared" si="5"/>
        <v>99.519404061035686</v>
      </c>
      <c r="CC22" s="68">
        <f t="shared" si="5"/>
        <v>102.794907858199</v>
      </c>
      <c r="CD22" s="68">
        <f t="shared" si="5"/>
        <v>100.16333971602135</v>
      </c>
      <c r="CE22" s="68">
        <f t="shared" si="5"/>
        <v>104.09374142270653</v>
      </c>
      <c r="CF22" s="68">
        <f t="shared" si="5"/>
        <v>102.26704534090683</v>
      </c>
      <c r="CG22" s="68">
        <f t="shared" si="5"/>
        <v>104.9648782354388</v>
      </c>
      <c r="CH22" s="68">
        <f t="shared" si="5"/>
        <v>107.55665852569658</v>
      </c>
      <c r="CI22" s="68">
        <f t="shared" ref="CI22:CN22" si="31">AO22/AO$7*100</f>
        <v>102.80469448233688</v>
      </c>
      <c r="CJ22" s="68">
        <f t="shared" si="31"/>
        <v>98.741067324167332</v>
      </c>
      <c r="CK22" s="68">
        <f t="shared" si="31"/>
        <v>97.089748924954918</v>
      </c>
      <c r="CL22" s="68">
        <f t="shared" si="31"/>
        <v>101.22322858093109</v>
      </c>
      <c r="CM22" s="68">
        <f t="shared" si="31"/>
        <v>96.235574597470801</v>
      </c>
      <c r="CN22" s="68">
        <f t="shared" si="31"/>
        <v>103.14313346228239</v>
      </c>
      <c r="CO22" s="65" t="str">
        <f t="shared" si="7"/>
        <v>2008/04</v>
      </c>
      <c r="CP22" s="66">
        <f t="shared" si="8"/>
        <v>105.42356601352567</v>
      </c>
      <c r="CQ22" s="66">
        <f t="shared" si="8"/>
        <v>101.62438017222127</v>
      </c>
      <c r="CR22" s="66">
        <f t="shared" si="8"/>
        <v>123.46355632213819</v>
      </c>
      <c r="CS22" s="66">
        <f t="shared" si="8"/>
        <v>117.45816468721948</v>
      </c>
      <c r="CT22" s="66">
        <f t="shared" si="8"/>
        <v>105.92149661969358</v>
      </c>
      <c r="CU22" s="66">
        <f t="shared" si="8"/>
        <v>116.89812108746706</v>
      </c>
      <c r="CV22" s="66">
        <f t="shared" si="8"/>
        <v>120.95354532394673</v>
      </c>
      <c r="CW22" s="66">
        <f t="shared" si="8"/>
        <v>92.948134985188346</v>
      </c>
      <c r="CX22" s="66">
        <f t="shared" si="8"/>
        <v>98.158633689431056</v>
      </c>
      <c r="CY22" s="66">
        <f t="shared" si="8"/>
        <v>104.759017355552</v>
      </c>
      <c r="CZ22" s="66">
        <f t="shared" si="8"/>
        <v>99.936515394860223</v>
      </c>
      <c r="DA22" s="66">
        <f t="shared" si="8"/>
        <v>102.13214808728901</v>
      </c>
      <c r="DB22" s="66">
        <f t="shared" si="8"/>
        <v>101.7193178395806</v>
      </c>
      <c r="DC22" s="66">
        <f t="shared" si="8"/>
        <v>98.243146398620368</v>
      </c>
      <c r="DD22" s="66">
        <f t="shared" si="8"/>
        <v>96.205769073686554</v>
      </c>
      <c r="DE22" s="66">
        <f t="shared" si="8"/>
        <v>99.188674670218461</v>
      </c>
      <c r="DF22" s="66">
        <f t="shared" si="25"/>
        <v>103.62270038675445</v>
      </c>
      <c r="DG22" s="66">
        <f t="shared" si="25"/>
        <v>82.343951887469586</v>
      </c>
      <c r="DH22" s="66">
        <f t="shared" si="25"/>
        <v>116.30213818005888</v>
      </c>
      <c r="DI22" s="66">
        <f t="shared" si="25"/>
        <v>117.48976516760035</v>
      </c>
      <c r="DJ22" s="66">
        <f t="shared" si="25"/>
        <v>111.03422987924259</v>
      </c>
      <c r="DK22" s="66">
        <f t="shared" si="10"/>
        <v>104.37416139580129</v>
      </c>
    </row>
    <row r="23" spans="1:138" x14ac:dyDescent="0.2">
      <c r="A23" s="67" t="s">
        <v>235</v>
      </c>
      <c r="B23" s="66">
        <v>118.01564592834301</v>
      </c>
      <c r="C23" s="66">
        <v>112.585389837967</v>
      </c>
      <c r="D23" s="66">
        <v>141.959336745276</v>
      </c>
      <c r="E23" s="66">
        <v>89.788554326023998</v>
      </c>
      <c r="F23" s="66">
        <v>109.96751100935199</v>
      </c>
      <c r="G23" s="66">
        <v>86.114065208686</v>
      </c>
      <c r="H23" s="66">
        <v>99.559212578906994</v>
      </c>
      <c r="I23" s="66">
        <v>97.660220660410005</v>
      </c>
      <c r="J23" s="66">
        <v>123.054888004633</v>
      </c>
      <c r="K23" s="66">
        <v>114.526194715592</v>
      </c>
      <c r="L23" s="66">
        <v>111.767187375665</v>
      </c>
      <c r="M23" s="66">
        <v>111.65672609073</v>
      </c>
      <c r="N23" s="66">
        <v>116.44361734105</v>
      </c>
      <c r="O23" s="66">
        <v>125.216767896888</v>
      </c>
      <c r="P23" s="66">
        <v>123.44240835640301</v>
      </c>
      <c r="Q23" s="66">
        <v>132.97572007680299</v>
      </c>
      <c r="R23" s="66">
        <v>120.91790525569699</v>
      </c>
      <c r="S23" s="66">
        <v>100.93950543739901</v>
      </c>
      <c r="T23" s="66">
        <v>123.13649126511601</v>
      </c>
      <c r="U23" s="66">
        <v>133.68932158400401</v>
      </c>
      <c r="V23" s="66">
        <v>84.085142476559</v>
      </c>
      <c r="W23" s="66">
        <v>130.83896713457401</v>
      </c>
      <c r="X23" s="67" t="s">
        <v>235</v>
      </c>
      <c r="Y23" s="65">
        <v>3299519</v>
      </c>
      <c r="Z23" s="65">
        <v>634245</v>
      </c>
      <c r="AA23" s="65">
        <v>138566</v>
      </c>
      <c r="AB23" s="65">
        <v>66872</v>
      </c>
      <c r="AC23" s="65">
        <v>22072</v>
      </c>
      <c r="AD23" s="65">
        <v>189377</v>
      </c>
      <c r="AE23" s="65">
        <v>63714</v>
      </c>
      <c r="AF23" s="65">
        <v>19203</v>
      </c>
      <c r="AG23" s="65">
        <v>70999</v>
      </c>
      <c r="AH23" s="65">
        <v>33679</v>
      </c>
      <c r="AI23" s="65">
        <v>28696</v>
      </c>
      <c r="AJ23" s="65">
        <v>164524</v>
      </c>
      <c r="AK23" s="65">
        <v>178582</v>
      </c>
      <c r="AL23" s="65">
        <v>102696</v>
      </c>
      <c r="AM23" s="65">
        <v>76724</v>
      </c>
      <c r="AN23" s="65">
        <v>250809</v>
      </c>
      <c r="AO23" s="65">
        <v>87593</v>
      </c>
      <c r="AP23" s="65">
        <v>283634</v>
      </c>
      <c r="AQ23" s="65">
        <v>177361</v>
      </c>
      <c r="AR23" s="65">
        <v>520385</v>
      </c>
      <c r="AS23" s="65">
        <v>56216</v>
      </c>
      <c r="AT23" s="65">
        <v>133572</v>
      </c>
      <c r="AU23" s="65" t="str">
        <f t="shared" si="2"/>
        <v>2008/05</v>
      </c>
      <c r="AV23" s="68">
        <f t="shared" si="27"/>
        <v>104.20218501687538</v>
      </c>
      <c r="AW23" s="68">
        <f t="shared" si="27"/>
        <v>99.462786983403859</v>
      </c>
      <c r="AX23" s="68">
        <f t="shared" si="27"/>
        <v>131.21836629195357</v>
      </c>
      <c r="AY23" s="68">
        <f t="shared" si="27"/>
        <v>103.00912973015188</v>
      </c>
      <c r="AZ23" s="68">
        <f t="shared" si="27"/>
        <v>101.13141207807617</v>
      </c>
      <c r="BA23" s="68">
        <f t="shared" si="27"/>
        <v>105.29189487634444</v>
      </c>
      <c r="BB23" s="68">
        <f t="shared" si="27"/>
        <v>105.66321938567486</v>
      </c>
      <c r="BC23" s="68">
        <f t="shared" si="27"/>
        <v>98.712491346589474</v>
      </c>
      <c r="BD23" s="68">
        <f t="shared" si="27"/>
        <v>102.53775959664419</v>
      </c>
      <c r="BE23" s="68">
        <f t="shared" si="27"/>
        <v>102.24545850678111</v>
      </c>
      <c r="BF23" s="68">
        <f t="shared" si="27"/>
        <v>100.68439023655777</v>
      </c>
      <c r="BG23" s="68">
        <f t="shared" si="27"/>
        <v>97.568938259752656</v>
      </c>
      <c r="BH23" s="68">
        <f t="shared" si="27"/>
        <v>104.81383541864595</v>
      </c>
      <c r="BI23" s="68">
        <f t="shared" si="24"/>
        <v>102.93159783745092</v>
      </c>
      <c r="BJ23" s="68">
        <f t="shared" si="24"/>
        <v>107.10248121467131</v>
      </c>
      <c r="BK23" s="68">
        <f t="shared" si="24"/>
        <v>104.4398373230587</v>
      </c>
      <c r="BL23" s="68">
        <f t="shared" si="24"/>
        <v>102.44792265962397</v>
      </c>
      <c r="BM23" s="68">
        <f t="shared" si="24"/>
        <v>91.129927767783627</v>
      </c>
      <c r="BN23" s="68">
        <f t="shared" si="24"/>
        <v>99.044179538460469</v>
      </c>
      <c r="BO23" s="68">
        <f t="shared" si="24"/>
        <v>112.33442319159049</v>
      </c>
      <c r="BP23" s="68">
        <f t="shared" si="24"/>
        <v>95.009251081361995</v>
      </c>
      <c r="BQ23" s="68">
        <f t="shared" si="24"/>
        <v>109.45013157581975</v>
      </c>
      <c r="BR23" s="65" t="str">
        <f t="shared" si="4"/>
        <v>2008/05</v>
      </c>
      <c r="BS23" s="68">
        <f t="shared" si="5"/>
        <v>100.25608529208097</v>
      </c>
      <c r="BT23" s="65">
        <v>101</v>
      </c>
      <c r="BU23" s="65">
        <v>102</v>
      </c>
      <c r="BV23" s="65">
        <v>103</v>
      </c>
      <c r="BW23" s="65">
        <v>104</v>
      </c>
      <c r="BX23" s="65">
        <v>105</v>
      </c>
      <c r="BY23" s="65">
        <v>106</v>
      </c>
      <c r="BZ23" s="65">
        <v>107</v>
      </c>
      <c r="CA23" s="65">
        <v>108</v>
      </c>
      <c r="CB23" s="65">
        <v>109</v>
      </c>
      <c r="CC23" s="65">
        <v>110</v>
      </c>
      <c r="CD23" s="65">
        <v>111</v>
      </c>
      <c r="CE23" s="65">
        <v>112</v>
      </c>
      <c r="CF23" s="65">
        <v>113</v>
      </c>
      <c r="CG23" s="65">
        <v>114</v>
      </c>
      <c r="CH23" s="65">
        <v>115</v>
      </c>
      <c r="CI23" s="65">
        <v>116</v>
      </c>
      <c r="CJ23" s="65">
        <v>117</v>
      </c>
      <c r="CK23" s="65">
        <v>118</v>
      </c>
      <c r="CL23" s="65">
        <v>119</v>
      </c>
      <c r="CM23" s="65">
        <v>120</v>
      </c>
      <c r="CN23" s="65">
        <v>121</v>
      </c>
      <c r="CO23" s="65" t="str">
        <f t="shared" si="7"/>
        <v>2008/05</v>
      </c>
      <c r="CP23" s="66">
        <f t="shared" si="8"/>
        <v>103.93602015608134</v>
      </c>
      <c r="CQ23" s="66">
        <f t="shared" si="8"/>
        <v>98.478006914261258</v>
      </c>
      <c r="CR23" s="66">
        <f t="shared" si="8"/>
        <v>128.64545714897409</v>
      </c>
      <c r="CS23" s="66">
        <f t="shared" si="8"/>
        <v>100.00886381568144</v>
      </c>
      <c r="CT23" s="66">
        <f t="shared" si="8"/>
        <v>97.241742382765551</v>
      </c>
      <c r="CU23" s="66">
        <f t="shared" si="8"/>
        <v>100.27799512032804</v>
      </c>
      <c r="CV23" s="66">
        <f t="shared" si="8"/>
        <v>99.682282439315912</v>
      </c>
      <c r="CW23" s="66">
        <f t="shared" si="8"/>
        <v>92.254664809896695</v>
      </c>
      <c r="CX23" s="66">
        <f t="shared" si="8"/>
        <v>94.942369996892779</v>
      </c>
      <c r="CY23" s="66">
        <f t="shared" si="8"/>
        <v>93.803172942001012</v>
      </c>
      <c r="CZ23" s="66">
        <f t="shared" si="8"/>
        <v>91.531263851416156</v>
      </c>
      <c r="DA23" s="66">
        <f t="shared" si="8"/>
        <v>87.899944378155553</v>
      </c>
      <c r="DB23" s="66">
        <f t="shared" si="8"/>
        <v>93.583781623791026</v>
      </c>
      <c r="DC23" s="66">
        <f t="shared" si="8"/>
        <v>91.089909590664533</v>
      </c>
      <c r="DD23" s="66">
        <f t="shared" si="8"/>
        <v>93.949544925150278</v>
      </c>
      <c r="DE23" s="66">
        <f t="shared" si="8"/>
        <v>90.817249846137997</v>
      </c>
      <c r="DF23" s="66">
        <f t="shared" si="25"/>
        <v>88.317174706572388</v>
      </c>
      <c r="DG23" s="66">
        <f t="shared" si="25"/>
        <v>77.88882715195183</v>
      </c>
      <c r="DH23" s="66">
        <f t="shared" si="25"/>
        <v>83.935745371576658</v>
      </c>
      <c r="DI23" s="66">
        <f t="shared" si="25"/>
        <v>94.398674950916373</v>
      </c>
      <c r="DJ23" s="66">
        <f t="shared" si="25"/>
        <v>79.174375901134994</v>
      </c>
      <c r="DK23" s="66">
        <f t="shared" si="10"/>
        <v>90.454654194892356</v>
      </c>
      <c r="DL23" s="65" t="s">
        <v>794</v>
      </c>
    </row>
    <row r="24" spans="1:138" x14ac:dyDescent="0.2">
      <c r="A24" s="67" t="s">
        <v>236</v>
      </c>
      <c r="B24" s="66">
        <v>118.16137649483601</v>
      </c>
      <c r="C24" s="66">
        <v>109.19863809890001</v>
      </c>
      <c r="D24" s="66">
        <v>136.889750522274</v>
      </c>
      <c r="E24" s="66">
        <v>93.714987267940998</v>
      </c>
      <c r="F24" s="66">
        <v>105.113346180856</v>
      </c>
      <c r="G24" s="66">
        <v>88.253572230085993</v>
      </c>
      <c r="H24" s="66">
        <v>95.196084506602006</v>
      </c>
      <c r="I24" s="66">
        <v>104.208122273249</v>
      </c>
      <c r="J24" s="66">
        <v>119.30558002052</v>
      </c>
      <c r="K24" s="66">
        <v>127.582321608621</v>
      </c>
      <c r="L24" s="66">
        <v>109.707577827788</v>
      </c>
      <c r="M24" s="66">
        <v>111.85066632603601</v>
      </c>
      <c r="N24" s="66">
        <v>118.205790263911</v>
      </c>
      <c r="O24" s="66">
        <v>120.895080009061</v>
      </c>
      <c r="P24" s="66">
        <v>123.876123377303</v>
      </c>
      <c r="Q24" s="66">
        <v>137.74324007659601</v>
      </c>
      <c r="R24" s="66">
        <v>129.17735479157301</v>
      </c>
      <c r="S24" s="66">
        <v>96.182965792025001</v>
      </c>
      <c r="T24" s="66">
        <v>119.461798790632</v>
      </c>
      <c r="U24" s="66">
        <v>141.47307801401999</v>
      </c>
      <c r="V24" s="66">
        <v>92.265739576179996</v>
      </c>
      <c r="W24" s="66">
        <v>131.28081385396101</v>
      </c>
      <c r="X24" s="67" t="s">
        <v>236</v>
      </c>
      <c r="Y24" s="65">
        <v>3269197</v>
      </c>
      <c r="Z24" s="65">
        <v>625488</v>
      </c>
      <c r="AA24" s="65">
        <v>137925</v>
      </c>
      <c r="AB24" s="65">
        <v>66906</v>
      </c>
      <c r="AC24" s="65">
        <v>22075</v>
      </c>
      <c r="AD24" s="65">
        <v>188725</v>
      </c>
      <c r="AE24" s="65">
        <v>62966</v>
      </c>
      <c r="AF24" s="65">
        <v>18865</v>
      </c>
      <c r="AG24" s="65">
        <v>70850</v>
      </c>
      <c r="AH24" s="65">
        <v>33221</v>
      </c>
      <c r="AI24" s="65">
        <v>29627</v>
      </c>
      <c r="AJ24" s="65">
        <v>164134</v>
      </c>
      <c r="AK24" s="65">
        <v>179043</v>
      </c>
      <c r="AL24" s="65">
        <v>102850</v>
      </c>
      <c r="AM24" s="65">
        <v>76298</v>
      </c>
      <c r="AN24" s="65">
        <v>246950</v>
      </c>
      <c r="AO24" s="65">
        <v>86776</v>
      </c>
      <c r="AP24" s="65">
        <v>282203</v>
      </c>
      <c r="AQ24" s="65">
        <v>174463</v>
      </c>
      <c r="AR24" s="65">
        <v>511120</v>
      </c>
      <c r="AS24" s="65">
        <v>55693</v>
      </c>
      <c r="AT24" s="65">
        <v>133019</v>
      </c>
      <c r="AU24" s="65" t="str">
        <f t="shared" si="2"/>
        <v>2008/06</v>
      </c>
      <c r="AV24" s="68">
        <f t="shared" si="27"/>
        <v>104.33085815451626</v>
      </c>
      <c r="AW24" s="68">
        <f t="shared" si="27"/>
        <v>96.470784492909345</v>
      </c>
      <c r="AX24" s="68">
        <f t="shared" si="27"/>
        <v>126.53235664151291</v>
      </c>
      <c r="AY24" s="68">
        <f t="shared" si="27"/>
        <v>107.51369541033951</v>
      </c>
      <c r="AZ24" s="68">
        <f t="shared" si="27"/>
        <v>96.667288637801292</v>
      </c>
      <c r="BA24" s="68">
        <f t="shared" si="27"/>
        <v>107.90787575982186</v>
      </c>
      <c r="BB24" s="68">
        <f t="shared" si="27"/>
        <v>101.03258655150726</v>
      </c>
      <c r="BC24" s="68">
        <f t="shared" si="27"/>
        <v>105.33094537961128</v>
      </c>
      <c r="BD24" s="68">
        <f t="shared" si="27"/>
        <v>99.413579428244205</v>
      </c>
      <c r="BE24" s="68">
        <f t="shared" si="27"/>
        <v>113.90156638511894</v>
      </c>
      <c r="BF24" s="68">
        <f t="shared" si="27"/>
        <v>98.829010886656192</v>
      </c>
      <c r="BG24" s="68">
        <f t="shared" si="27"/>
        <v>97.738408953611952</v>
      </c>
      <c r="BH24" s="68">
        <f t="shared" si="27"/>
        <v>106.40001168947563</v>
      </c>
      <c r="BI24" s="68">
        <f t="shared" si="24"/>
        <v>99.379052542438188</v>
      </c>
      <c r="BJ24" s="68">
        <f t="shared" si="24"/>
        <v>107.47878588578843</v>
      </c>
      <c r="BK24" s="68">
        <f t="shared" si="24"/>
        <v>108.18427287057992</v>
      </c>
      <c r="BL24" s="68">
        <f t="shared" si="24"/>
        <v>109.44575681390549</v>
      </c>
      <c r="BM24" s="68">
        <f t="shared" si="24"/>
        <v>86.835641676037724</v>
      </c>
      <c r="BN24" s="68">
        <f t="shared" si="24"/>
        <v>96.088460259373548</v>
      </c>
      <c r="BO24" s="68">
        <f t="shared" si="24"/>
        <v>118.87483927321641</v>
      </c>
      <c r="BP24" s="68">
        <f t="shared" si="24"/>
        <v>104.25264867743587</v>
      </c>
      <c r="BQ24" s="68">
        <f t="shared" si="24"/>
        <v>109.8197476208892</v>
      </c>
      <c r="BR24" s="65" t="str">
        <f t="shared" si="4"/>
        <v>2008/06</v>
      </c>
      <c r="BS24" s="68">
        <f t="shared" si="5"/>
        <v>99.334749479731798</v>
      </c>
      <c r="BT24" s="68">
        <f t="shared" si="5"/>
        <v>96.775780680677116</v>
      </c>
      <c r="BU24" s="68">
        <f t="shared" si="5"/>
        <v>99.667594031144986</v>
      </c>
      <c r="BV24" s="68">
        <f t="shared" si="5"/>
        <v>87.93008279668814</v>
      </c>
      <c r="BW24" s="68">
        <f t="shared" si="5"/>
        <v>92.167341655880747</v>
      </c>
      <c r="BX24" s="68">
        <f t="shared" si="5"/>
        <v>94.510408789755971</v>
      </c>
      <c r="BY24" s="68">
        <f t="shared" si="5"/>
        <v>94.715624482919409</v>
      </c>
      <c r="BZ24" s="68">
        <f t="shared" si="5"/>
        <v>99.851796961837707</v>
      </c>
      <c r="CA24" s="68">
        <f t="shared" si="5"/>
        <v>103.81408706609814</v>
      </c>
      <c r="CB24" s="68">
        <f t="shared" si="5"/>
        <v>99.786735552084579</v>
      </c>
      <c r="CC24" s="68">
        <f t="shared" si="5"/>
        <v>106.84481950304736</v>
      </c>
      <c r="CD24" s="68">
        <f t="shared" si="5"/>
        <v>100.41049044737953</v>
      </c>
      <c r="CE24" s="68">
        <f t="shared" si="5"/>
        <v>104.55859422905095</v>
      </c>
      <c r="CF24" s="68">
        <f t="shared" si="5"/>
        <v>102.85205704114082</v>
      </c>
      <c r="CG24" s="68">
        <f t="shared" si="5"/>
        <v>104.2692759723399</v>
      </c>
      <c r="CH24" s="68">
        <f t="shared" si="5"/>
        <v>108.08669695457689</v>
      </c>
      <c r="CI24" s="68">
        <f t="shared" ref="CI24:CN24" si="32">AO24/AO$7*100</f>
        <v>102.04619220095019</v>
      </c>
      <c r="CJ24" s="68">
        <f t="shared" si="32"/>
        <v>98.277891540251019</v>
      </c>
      <c r="CK24" s="68">
        <f t="shared" si="32"/>
        <v>96.802885282286027</v>
      </c>
      <c r="CL24" s="68">
        <f t="shared" si="32"/>
        <v>98.832847342001244</v>
      </c>
      <c r="CM24" s="68">
        <f t="shared" si="32"/>
        <v>96.214843480063578</v>
      </c>
      <c r="CN24" s="68">
        <f t="shared" si="32"/>
        <v>103.74602233730579</v>
      </c>
      <c r="CO24" s="65" t="str">
        <f t="shared" si="7"/>
        <v>2008/06</v>
      </c>
      <c r="CP24" s="66">
        <f t="shared" si="8"/>
        <v>105.02956790141589</v>
      </c>
      <c r="CQ24" s="66">
        <f t="shared" si="8"/>
        <v>99.684842441339597</v>
      </c>
      <c r="CR24" s="66">
        <f t="shared" si="8"/>
        <v>126.95436051358175</v>
      </c>
      <c r="CS24" s="66">
        <f t="shared" si="8"/>
        <v>122.27180049282175</v>
      </c>
      <c r="CT24" s="66">
        <f t="shared" si="8"/>
        <v>104.88236603234333</v>
      </c>
      <c r="CU24" s="66">
        <f t="shared" si="8"/>
        <v>114.17565233462206</v>
      </c>
      <c r="CV24" s="66">
        <f t="shared" si="8"/>
        <v>106.66939810941859</v>
      </c>
      <c r="CW24" s="66">
        <f t="shared" si="8"/>
        <v>105.48728073453464</v>
      </c>
      <c r="CX24" s="66">
        <f t="shared" si="8"/>
        <v>95.761165211565043</v>
      </c>
      <c r="CY24" s="66">
        <f t="shared" si="8"/>
        <v>114.14499708297102</v>
      </c>
      <c r="CZ24" s="66">
        <f t="shared" si="8"/>
        <v>92.497709618796691</v>
      </c>
      <c r="DA24" s="66">
        <f t="shared" si="8"/>
        <v>97.338842304362714</v>
      </c>
      <c r="DB24" s="66">
        <f t="shared" si="8"/>
        <v>101.76113448540708</v>
      </c>
      <c r="DC24" s="66">
        <f t="shared" si="8"/>
        <v>96.623300886132554</v>
      </c>
      <c r="DD24" s="66">
        <f t="shared" si="8"/>
        <v>103.07809743907681</v>
      </c>
      <c r="DE24" s="66">
        <f t="shared" si="8"/>
        <v>100.09027560167189</v>
      </c>
      <c r="DF24" s="66">
        <f t="shared" si="25"/>
        <v>107.25119130205665</v>
      </c>
      <c r="DG24" s="66">
        <f t="shared" si="25"/>
        <v>88.357249341753558</v>
      </c>
      <c r="DH24" s="66">
        <f t="shared" si="25"/>
        <v>99.261979618862441</v>
      </c>
      <c r="DI24" s="66">
        <f t="shared" si="25"/>
        <v>120.27867502578556</v>
      </c>
      <c r="DJ24" s="66">
        <f t="shared" si="25"/>
        <v>108.354017848647</v>
      </c>
      <c r="DK24" s="66">
        <f t="shared" si="10"/>
        <v>105.85441749644735</v>
      </c>
      <c r="DL24" s="65">
        <v>2007</v>
      </c>
      <c r="DM24" s="66">
        <f>AVERAGE(CP7:CP18)</f>
        <v>102.46229173676495</v>
      </c>
      <c r="DN24" s="66">
        <f t="shared" ref="DN24:EH24" si="33">AVERAGE(CQ7:CQ18)</f>
        <v>98.970864957274287</v>
      </c>
      <c r="DO24" s="66">
        <f t="shared" si="33"/>
        <v>116.27309890725645</v>
      </c>
      <c r="DP24" s="66">
        <f t="shared" si="33"/>
        <v>111.9198651956068</v>
      </c>
      <c r="DQ24" s="66">
        <f t="shared" si="33"/>
        <v>104.17677755257228</v>
      </c>
      <c r="DR24" s="66">
        <f t="shared" si="33"/>
        <v>106.99209671372115</v>
      </c>
      <c r="DS24" s="66">
        <f t="shared" si="33"/>
        <v>109.61328537771179</v>
      </c>
      <c r="DT24" s="66">
        <f t="shared" si="33"/>
        <v>102.57705545049771</v>
      </c>
      <c r="DU24" s="66">
        <f t="shared" si="33"/>
        <v>93.373944709796561</v>
      </c>
      <c r="DV24" s="66">
        <f t="shared" si="33"/>
        <v>95.463828826802811</v>
      </c>
      <c r="DW24" s="66">
        <f t="shared" si="33"/>
        <v>92.803631525930498</v>
      </c>
      <c r="DX24" s="66">
        <f t="shared" si="33"/>
        <v>93.952226378549355</v>
      </c>
      <c r="DY24" s="66">
        <f t="shared" si="33"/>
        <v>96.464190048991028</v>
      </c>
      <c r="DZ24" s="66">
        <f t="shared" si="33"/>
        <v>94.082917069707165</v>
      </c>
      <c r="EA24" s="66">
        <f t="shared" si="33"/>
        <v>91.17127482459405</v>
      </c>
      <c r="EB24" s="66">
        <f t="shared" si="33"/>
        <v>93.779820949442595</v>
      </c>
      <c r="EC24" s="66">
        <f t="shared" si="33"/>
        <v>96.912541011716044</v>
      </c>
      <c r="ED24" s="66">
        <f t="shared" si="33"/>
        <v>92.624587360091127</v>
      </c>
      <c r="EE24" s="66">
        <f t="shared" si="33"/>
        <v>94.488393315141536</v>
      </c>
      <c r="EF24" s="66">
        <f t="shared" si="33"/>
        <v>101.56649505302686</v>
      </c>
      <c r="EG24" s="66">
        <f t="shared" si="33"/>
        <v>109.12743582659969</v>
      </c>
      <c r="EH24" s="66">
        <f t="shared" si="33"/>
        <v>96.630207249090972</v>
      </c>
    </row>
    <row r="25" spans="1:138" x14ac:dyDescent="0.2">
      <c r="A25" s="67" t="s">
        <v>237</v>
      </c>
      <c r="B25" s="66">
        <v>113.98484297557999</v>
      </c>
      <c r="C25" s="66">
        <v>109.70869046234399</v>
      </c>
      <c r="D25" s="66">
        <v>138.70395780864399</v>
      </c>
      <c r="E25" s="66">
        <v>94.353150483421999</v>
      </c>
      <c r="F25" s="66">
        <v>106.96934490440999</v>
      </c>
      <c r="G25" s="66">
        <v>92.859878472313</v>
      </c>
      <c r="H25" s="66">
        <v>119.257029959428</v>
      </c>
      <c r="I25" s="66">
        <v>95.672225171362996</v>
      </c>
      <c r="J25" s="66">
        <v>121.899922389488</v>
      </c>
      <c r="K25" s="66">
        <v>112.611957306104</v>
      </c>
      <c r="L25" s="66">
        <v>111.892863664722</v>
      </c>
      <c r="M25" s="66">
        <v>116.64952379065301</v>
      </c>
      <c r="N25" s="66">
        <v>117.049990668964</v>
      </c>
      <c r="O25" s="66">
        <v>124.01912208592699</v>
      </c>
      <c r="P25" s="66">
        <v>114.63733726724899</v>
      </c>
      <c r="Q25" s="66">
        <v>131.42532099627601</v>
      </c>
      <c r="R25" s="66">
        <v>118.649863123865</v>
      </c>
      <c r="S25" s="66">
        <v>80.591227895977994</v>
      </c>
      <c r="T25" s="66">
        <v>120.980273588163</v>
      </c>
      <c r="U25" s="66">
        <v>117.616580800419</v>
      </c>
      <c r="V25" s="66">
        <v>88.403162942528994</v>
      </c>
      <c r="W25" s="66">
        <v>135.83957800519701</v>
      </c>
      <c r="X25" s="67" t="s">
        <v>237</v>
      </c>
      <c r="Y25" s="65">
        <v>3264595</v>
      </c>
      <c r="Z25" s="65">
        <v>628915</v>
      </c>
      <c r="AA25" s="65">
        <v>137073</v>
      </c>
      <c r="AB25" s="65">
        <v>66889</v>
      </c>
      <c r="AC25" s="65">
        <v>22293</v>
      </c>
      <c r="AD25" s="65">
        <v>188040</v>
      </c>
      <c r="AE25" s="65">
        <v>63697</v>
      </c>
      <c r="AF25" s="65">
        <v>18486</v>
      </c>
      <c r="AG25" s="65">
        <v>70695</v>
      </c>
      <c r="AH25" s="65">
        <v>32970</v>
      </c>
      <c r="AI25" s="65">
        <v>29639</v>
      </c>
      <c r="AJ25" s="65">
        <v>164681</v>
      </c>
      <c r="AK25" s="65">
        <v>177488</v>
      </c>
      <c r="AL25" s="65">
        <v>102989</v>
      </c>
      <c r="AM25" s="65">
        <v>76481</v>
      </c>
      <c r="AN25" s="65">
        <v>246861</v>
      </c>
      <c r="AO25" s="65">
        <v>88172</v>
      </c>
      <c r="AP25" s="65">
        <v>282230</v>
      </c>
      <c r="AQ25" s="65">
        <v>172763</v>
      </c>
      <c r="AR25" s="65">
        <v>504485</v>
      </c>
      <c r="AS25" s="65">
        <v>54953</v>
      </c>
      <c r="AT25" s="65">
        <v>134795</v>
      </c>
      <c r="AU25" s="65" t="str">
        <f t="shared" si="2"/>
        <v>2008/07</v>
      </c>
      <c r="AV25" s="68">
        <f t="shared" si="27"/>
        <v>100.64317831275235</v>
      </c>
      <c r="AW25" s="68">
        <f t="shared" si="27"/>
        <v>96.921386739334253</v>
      </c>
      <c r="AX25" s="68">
        <f t="shared" si="27"/>
        <v>128.20929682516271</v>
      </c>
      <c r="AY25" s="68">
        <f t="shared" si="27"/>
        <v>108.24582254999477</v>
      </c>
      <c r="AZ25" s="68">
        <f t="shared" si="27"/>
        <v>98.374154329361403</v>
      </c>
      <c r="BA25" s="68">
        <f t="shared" si="27"/>
        <v>113.54001856308477</v>
      </c>
      <c r="BB25" s="68">
        <f t="shared" si="27"/>
        <v>126.56871617882557</v>
      </c>
      <c r="BC25" s="68">
        <f t="shared" si="27"/>
        <v>96.703075576457337</v>
      </c>
      <c r="BD25" s="68">
        <f t="shared" si="27"/>
        <v>101.57536315300459</v>
      </c>
      <c r="BE25" s="68">
        <f t="shared" si="27"/>
        <v>100.53648631827892</v>
      </c>
      <c r="BF25" s="68">
        <f t="shared" si="27"/>
        <v>100.79760450657751</v>
      </c>
      <c r="BG25" s="68">
        <f t="shared" si="27"/>
        <v>101.93179204906563</v>
      </c>
      <c r="BH25" s="68">
        <f t="shared" si="27"/>
        <v>105.35964733728538</v>
      </c>
      <c r="BI25" s="68">
        <f t="shared" si="24"/>
        <v>101.94710032137498</v>
      </c>
      <c r="BJ25" s="68">
        <f t="shared" si="24"/>
        <v>99.462927081887358</v>
      </c>
      <c r="BK25" s="68">
        <f t="shared" si="24"/>
        <v>103.22214564473926</v>
      </c>
      <c r="BL25" s="68">
        <f t="shared" si="24"/>
        <v>100.52631969752053</v>
      </c>
      <c r="BM25" s="68">
        <f t="shared" si="24"/>
        <v>72.759151583442801</v>
      </c>
      <c r="BN25" s="68">
        <f t="shared" si="24"/>
        <v>97.309837358283076</v>
      </c>
      <c r="BO25" s="68">
        <f t="shared" si="24"/>
        <v>98.829065817946613</v>
      </c>
      <c r="BP25" s="68">
        <f t="shared" si="24"/>
        <v>99.888256795601848</v>
      </c>
      <c r="BQ25" s="68">
        <f t="shared" si="24"/>
        <v>113.63327005310704</v>
      </c>
      <c r="BR25" s="65" t="str">
        <f t="shared" si="4"/>
        <v>2008/07</v>
      </c>
      <c r="BS25" s="68">
        <f t="shared" si="5"/>
        <v>99.194917430116632</v>
      </c>
      <c r="BT25" s="65">
        <v>101</v>
      </c>
      <c r="BU25" s="65">
        <v>102</v>
      </c>
      <c r="BV25" s="65">
        <v>103</v>
      </c>
      <c r="BW25" s="65">
        <v>104</v>
      </c>
      <c r="BX25" s="65">
        <v>105</v>
      </c>
      <c r="BY25" s="65">
        <v>106</v>
      </c>
      <c r="BZ25" s="65">
        <v>107</v>
      </c>
      <c r="CA25" s="65">
        <v>108</v>
      </c>
      <c r="CB25" s="65">
        <v>109</v>
      </c>
      <c r="CC25" s="65">
        <v>110</v>
      </c>
      <c r="CD25" s="65">
        <v>111</v>
      </c>
      <c r="CE25" s="65">
        <v>112</v>
      </c>
      <c r="CF25" s="65">
        <v>113</v>
      </c>
      <c r="CG25" s="65">
        <v>114</v>
      </c>
      <c r="CH25" s="65">
        <v>115</v>
      </c>
      <c r="CI25" s="65">
        <v>116</v>
      </c>
      <c r="CJ25" s="65">
        <v>117</v>
      </c>
      <c r="CK25" s="65">
        <v>118</v>
      </c>
      <c r="CL25" s="65">
        <v>119</v>
      </c>
      <c r="CM25" s="65">
        <v>120</v>
      </c>
      <c r="CN25" s="65">
        <v>121</v>
      </c>
      <c r="CO25" s="65" t="str">
        <f t="shared" si="7"/>
        <v>2008/07</v>
      </c>
      <c r="CP25" s="66">
        <f t="shared" si="8"/>
        <v>101.46001521061403</v>
      </c>
      <c r="CQ25" s="66">
        <f t="shared" si="8"/>
        <v>95.961769048845795</v>
      </c>
      <c r="CR25" s="66">
        <f t="shared" si="8"/>
        <v>125.69538904427718</v>
      </c>
      <c r="CS25" s="66">
        <f t="shared" si="8"/>
        <v>105.09303160193666</v>
      </c>
      <c r="CT25" s="66">
        <f t="shared" si="8"/>
        <v>94.590533009001348</v>
      </c>
      <c r="CU25" s="66">
        <f t="shared" si="8"/>
        <v>108.13335101246169</v>
      </c>
      <c r="CV25" s="66">
        <f t="shared" si="8"/>
        <v>119.40444922530713</v>
      </c>
      <c r="CW25" s="66">
        <f t="shared" si="8"/>
        <v>90.376706146221807</v>
      </c>
      <c r="CX25" s="66">
        <f t="shared" si="8"/>
        <v>94.051262178707944</v>
      </c>
      <c r="CY25" s="66">
        <f t="shared" si="8"/>
        <v>92.235308548879743</v>
      </c>
      <c r="CZ25" s="66">
        <f t="shared" si="8"/>
        <v>91.634185915070461</v>
      </c>
      <c r="DA25" s="66">
        <f t="shared" si="8"/>
        <v>91.830443287446514</v>
      </c>
      <c r="DB25" s="66">
        <f t="shared" si="8"/>
        <v>94.071113694004808</v>
      </c>
      <c r="DC25" s="66">
        <f t="shared" si="8"/>
        <v>90.218672850774311</v>
      </c>
      <c r="DD25" s="66">
        <f t="shared" si="8"/>
        <v>87.248181650778392</v>
      </c>
      <c r="DE25" s="66">
        <f t="shared" si="8"/>
        <v>89.758387517164579</v>
      </c>
      <c r="DF25" s="66">
        <f t="shared" si="25"/>
        <v>86.660620428897019</v>
      </c>
      <c r="DG25" s="66">
        <f t="shared" si="25"/>
        <v>62.187309045677608</v>
      </c>
      <c r="DH25" s="66">
        <f t="shared" si="25"/>
        <v>82.465963862951767</v>
      </c>
      <c r="DI25" s="66">
        <f t="shared" si="25"/>
        <v>83.049635141131603</v>
      </c>
      <c r="DJ25" s="66">
        <f t="shared" si="25"/>
        <v>83.240213996334873</v>
      </c>
      <c r="DK25" s="66">
        <f t="shared" si="10"/>
        <v>93.911793432319868</v>
      </c>
      <c r="DL25" s="65">
        <f>DL24+1</f>
        <v>2008</v>
      </c>
      <c r="DM25" s="66">
        <f>AVERAGE(CP19:CP30)</f>
        <v>102.44000538131507</v>
      </c>
      <c r="DN25" s="66">
        <f t="shared" ref="DN25:EH25" si="34">AVERAGE(CQ19:CQ30)</f>
        <v>99.274326952447382</v>
      </c>
      <c r="DO25" s="66">
        <f t="shared" si="34"/>
        <v>119.22227586782655</v>
      </c>
      <c r="DP25" s="66">
        <f t="shared" si="34"/>
        <v>108.57387240243669</v>
      </c>
      <c r="DQ25" s="66">
        <f t="shared" si="34"/>
        <v>99.015489966425264</v>
      </c>
      <c r="DR25" s="66">
        <f t="shared" si="34"/>
        <v>113.43255566757193</v>
      </c>
      <c r="DS25" s="66">
        <f t="shared" si="34"/>
        <v>108.09498329043187</v>
      </c>
      <c r="DT25" s="66">
        <f t="shared" si="34"/>
        <v>96.499783498681737</v>
      </c>
      <c r="DU25" s="66">
        <f t="shared" si="34"/>
        <v>94.359361561761276</v>
      </c>
      <c r="DV25" s="66">
        <f t="shared" si="34"/>
        <v>99.133721881772431</v>
      </c>
      <c r="DW25" s="66">
        <f t="shared" si="34"/>
        <v>91.240101785919407</v>
      </c>
      <c r="DX25" s="66">
        <f t="shared" si="34"/>
        <v>91.31417875710018</v>
      </c>
      <c r="DY25" s="66">
        <f t="shared" si="34"/>
        <v>94.058049890883353</v>
      </c>
      <c r="DZ25" s="66">
        <f t="shared" si="34"/>
        <v>90.232933196393859</v>
      </c>
      <c r="EA25" s="66">
        <f t="shared" si="34"/>
        <v>88.92069124269257</v>
      </c>
      <c r="EB25" s="66">
        <f t="shared" si="34"/>
        <v>91.713837726920985</v>
      </c>
      <c r="EC25" s="66">
        <f t="shared" si="34"/>
        <v>94.900980296177281</v>
      </c>
      <c r="ED25" s="66">
        <f t="shared" si="34"/>
        <v>82.744392034865982</v>
      </c>
      <c r="EE25" s="66">
        <f t="shared" si="34"/>
        <v>95.961542725497665</v>
      </c>
      <c r="EF25" s="66">
        <f t="shared" si="34"/>
        <v>103.6722059787442</v>
      </c>
      <c r="EG25" s="66">
        <f t="shared" si="34"/>
        <v>105.15635177589361</v>
      </c>
      <c r="EH25" s="66">
        <f t="shared" si="34"/>
        <v>96.043454868747588</v>
      </c>
    </row>
    <row r="26" spans="1:138" x14ac:dyDescent="0.2">
      <c r="A26" s="67" t="s">
        <v>238</v>
      </c>
      <c r="B26" s="66">
        <v>116.809758183052</v>
      </c>
      <c r="C26" s="66">
        <v>108.329848808056</v>
      </c>
      <c r="D26" s="66">
        <v>135.64461495344099</v>
      </c>
      <c r="E26" s="66">
        <v>99.083186890917005</v>
      </c>
      <c r="F26" s="66">
        <v>105.581790327739</v>
      </c>
      <c r="G26" s="66">
        <v>86.087458163159994</v>
      </c>
      <c r="H26" s="66">
        <v>103.769891206227</v>
      </c>
      <c r="I26" s="66">
        <v>98.145868903142997</v>
      </c>
      <c r="J26" s="66">
        <v>120.710068961004</v>
      </c>
      <c r="K26" s="66">
        <v>114.35175615185599</v>
      </c>
      <c r="L26" s="66">
        <v>109.496228227152</v>
      </c>
      <c r="M26" s="66">
        <v>108.909186569586</v>
      </c>
      <c r="N26" s="66">
        <v>113.54903610010901</v>
      </c>
      <c r="O26" s="66">
        <v>120.19634156970901</v>
      </c>
      <c r="P26" s="66">
        <v>110.265249672678</v>
      </c>
      <c r="Q26" s="66">
        <v>129.13182162551999</v>
      </c>
      <c r="R26" s="66">
        <v>115.786367980222</v>
      </c>
      <c r="S26" s="66">
        <v>93.986177118219004</v>
      </c>
      <c r="T26" s="66">
        <v>144.41062733075501</v>
      </c>
      <c r="U26" s="66">
        <v>143.08384786969501</v>
      </c>
      <c r="V26" s="66">
        <v>89.912343729662993</v>
      </c>
      <c r="W26" s="66">
        <v>128.18050607792199</v>
      </c>
      <c r="X26" s="67" t="s">
        <v>238</v>
      </c>
      <c r="Y26" s="65">
        <v>3260806</v>
      </c>
      <c r="Z26" s="65">
        <v>631284</v>
      </c>
      <c r="AA26" s="65">
        <v>136133</v>
      </c>
      <c r="AB26" s="65">
        <v>66818</v>
      </c>
      <c r="AC26" s="65">
        <v>22104</v>
      </c>
      <c r="AD26" s="65">
        <v>184433</v>
      </c>
      <c r="AE26" s="65">
        <v>63745</v>
      </c>
      <c r="AF26" s="65">
        <v>18215</v>
      </c>
      <c r="AG26" s="65">
        <v>70447</v>
      </c>
      <c r="AH26" s="65">
        <v>34141</v>
      </c>
      <c r="AI26" s="65">
        <v>29788</v>
      </c>
      <c r="AJ26" s="65">
        <v>165213</v>
      </c>
      <c r="AK26" s="65">
        <v>176116</v>
      </c>
      <c r="AL26" s="65">
        <v>103004</v>
      </c>
      <c r="AM26" s="65">
        <v>76473</v>
      </c>
      <c r="AN26" s="65">
        <v>250765</v>
      </c>
      <c r="AO26" s="65">
        <v>87212</v>
      </c>
      <c r="AP26" s="65">
        <v>287361</v>
      </c>
      <c r="AQ26" s="65">
        <v>171971</v>
      </c>
      <c r="AR26" s="65">
        <v>496650</v>
      </c>
      <c r="AS26" s="65">
        <v>53989</v>
      </c>
      <c r="AT26" s="65">
        <v>134944</v>
      </c>
      <c r="AU26" s="65" t="str">
        <f t="shared" si="2"/>
        <v>2008/08</v>
      </c>
      <c r="AV26" s="68">
        <f t="shared" si="27"/>
        <v>103.13744366876045</v>
      </c>
      <c r="AW26" s="68">
        <f t="shared" si="27"/>
        <v>95.703258579528892</v>
      </c>
      <c r="AX26" s="68">
        <f t="shared" si="27"/>
        <v>125.38143089826687</v>
      </c>
      <c r="AY26" s="68">
        <f t="shared" si="27"/>
        <v>113.67231524258037</v>
      </c>
      <c r="AZ26" s="68">
        <f t="shared" si="27"/>
        <v>97.098092405379148</v>
      </c>
      <c r="BA26" s="68">
        <f t="shared" si="27"/>
        <v>105.25936237153579</v>
      </c>
      <c r="BB26" s="68">
        <f t="shared" si="27"/>
        <v>110.13205605117645</v>
      </c>
      <c r="BC26" s="68">
        <f t="shared" si="27"/>
        <v>99.203372358674898</v>
      </c>
      <c r="BD26" s="68">
        <f t="shared" si="27"/>
        <v>100.5838957941416</v>
      </c>
      <c r="BE26" s="68">
        <f t="shared" si="27"/>
        <v>102.08972513089498</v>
      </c>
      <c r="BF26" s="68">
        <f t="shared" si="27"/>
        <v>98.638618642148401</v>
      </c>
      <c r="BG26" s="68">
        <f t="shared" si="27"/>
        <v>95.168057244426279</v>
      </c>
      <c r="BH26" s="68">
        <f t="shared" si="27"/>
        <v>102.20834987360925</v>
      </c>
      <c r="BI26" s="68">
        <f t="shared" si="24"/>
        <v>98.804670490889208</v>
      </c>
      <c r="BJ26" s="68">
        <f t="shared" si="24"/>
        <v>95.6695676059893</v>
      </c>
      <c r="BK26" s="68">
        <f t="shared" si="24"/>
        <v>101.42081904884681</v>
      </c>
      <c r="BL26" s="68">
        <f t="shared" si="24"/>
        <v>98.100218051186175</v>
      </c>
      <c r="BM26" s="68">
        <f t="shared" si="24"/>
        <v>84.852342943816552</v>
      </c>
      <c r="BN26" s="68">
        <f t="shared" si="24"/>
        <v>116.1559173374058</v>
      </c>
      <c r="BO26" s="68">
        <f t="shared" si="24"/>
        <v>120.22831238900267</v>
      </c>
      <c r="BP26" s="68">
        <f t="shared" si="24"/>
        <v>101.59350616676102</v>
      </c>
      <c r="BQ26" s="68">
        <f t="shared" si="24"/>
        <v>107.22626112795477</v>
      </c>
      <c r="BR26" s="65" t="str">
        <f t="shared" si="4"/>
        <v>2008/08</v>
      </c>
      <c r="BS26" s="68">
        <f t="shared" si="5"/>
        <v>99.079788434898944</v>
      </c>
      <c r="BT26" s="68">
        <f t="shared" si="5"/>
        <v>97.672540370431676</v>
      </c>
      <c r="BU26" s="68">
        <f t="shared" si="5"/>
        <v>98.372655995953323</v>
      </c>
      <c r="BV26" s="68">
        <f t="shared" si="5"/>
        <v>87.814430279931656</v>
      </c>
      <c r="BW26" s="68">
        <f t="shared" si="5"/>
        <v>92.288422195315434</v>
      </c>
      <c r="BX26" s="68">
        <f t="shared" si="5"/>
        <v>92.361045035480529</v>
      </c>
      <c r="BY26" s="68">
        <f t="shared" si="5"/>
        <v>95.887423096015283</v>
      </c>
      <c r="BZ26" s="68">
        <f t="shared" si="5"/>
        <v>96.411369290213315</v>
      </c>
      <c r="CA26" s="68">
        <f t="shared" si="5"/>
        <v>103.22358491948364</v>
      </c>
      <c r="CB26" s="68">
        <f t="shared" si="5"/>
        <v>102.5501622011294</v>
      </c>
      <c r="CC26" s="68">
        <f t="shared" si="5"/>
        <v>107.4254390710087</v>
      </c>
      <c r="CD26" s="68">
        <f t="shared" si="5"/>
        <v>101.07057866306137</v>
      </c>
      <c r="CE26" s="68">
        <f t="shared" si="5"/>
        <v>102.84926738964127</v>
      </c>
      <c r="CF26" s="68">
        <f t="shared" si="5"/>
        <v>103.00606012120241</v>
      </c>
      <c r="CG26" s="68">
        <f t="shared" si="5"/>
        <v>104.50843195670593</v>
      </c>
      <c r="CH26" s="68">
        <f t="shared" si="5"/>
        <v>109.75647119584724</v>
      </c>
      <c r="CI26" s="68">
        <f t="shared" ref="CI26:CN26" si="35">AO26/AO$7*100</f>
        <v>102.55891622371702</v>
      </c>
      <c r="CJ26" s="68">
        <f t="shared" si="35"/>
        <v>100.07417777592042</v>
      </c>
      <c r="CK26" s="68">
        <f t="shared" si="35"/>
        <v>95.420169232903319</v>
      </c>
      <c r="CL26" s="68">
        <f t="shared" si="35"/>
        <v>96.034852152928707</v>
      </c>
      <c r="CM26" s="68">
        <f t="shared" si="35"/>
        <v>93.271024808237172</v>
      </c>
      <c r="CN26" s="68">
        <f t="shared" si="35"/>
        <v>105.24739502090223</v>
      </c>
      <c r="CO26" s="65" t="str">
        <f t="shared" si="7"/>
        <v>2008/08</v>
      </c>
      <c r="CP26" s="66">
        <f t="shared" si="8"/>
        <v>104.09534103570238</v>
      </c>
      <c r="CQ26" s="66">
        <f t="shared" si="8"/>
        <v>97.983791776650733</v>
      </c>
      <c r="CR26" s="66">
        <f t="shared" si="8"/>
        <v>127.45557149887728</v>
      </c>
      <c r="CS26" s="66">
        <f t="shared" si="8"/>
        <v>129.44605445849834</v>
      </c>
      <c r="CT26" s="66">
        <f t="shared" si="8"/>
        <v>105.21156402466684</v>
      </c>
      <c r="CU26" s="66">
        <f t="shared" si="8"/>
        <v>113.96510545230444</v>
      </c>
      <c r="CV26" s="66">
        <f t="shared" si="8"/>
        <v>114.85558011179167</v>
      </c>
      <c r="CW26" s="66">
        <f t="shared" si="8"/>
        <v>102.89592720134199</v>
      </c>
      <c r="CX26" s="66">
        <f t="shared" si="8"/>
        <v>97.442746124927694</v>
      </c>
      <c r="CY26" s="66">
        <f t="shared" si="8"/>
        <v>99.551012830841373</v>
      </c>
      <c r="CZ26" s="66">
        <f t="shared" si="8"/>
        <v>91.820540362835132</v>
      </c>
      <c r="DA26" s="66">
        <f t="shared" si="8"/>
        <v>94.160000371312506</v>
      </c>
      <c r="DB26" s="66">
        <f t="shared" si="8"/>
        <v>99.376838034631859</v>
      </c>
      <c r="DC26" s="66">
        <f t="shared" si="8"/>
        <v>95.921220921012193</v>
      </c>
      <c r="DD26" s="66">
        <f t="shared" si="8"/>
        <v>91.542439030777672</v>
      </c>
      <c r="DE26" s="66">
        <f t="shared" si="8"/>
        <v>92.405320564537405</v>
      </c>
      <c r="DF26" s="66">
        <f t="shared" si="25"/>
        <v>95.652549445038147</v>
      </c>
      <c r="DG26" s="66">
        <f t="shared" si="25"/>
        <v>84.789448017062298</v>
      </c>
      <c r="DH26" s="66">
        <f t="shared" si="25"/>
        <v>121.73099070269964</v>
      </c>
      <c r="DI26" s="66">
        <f t="shared" si="25"/>
        <v>125.19237515724768</v>
      </c>
      <c r="DJ26" s="66">
        <f t="shared" si="25"/>
        <v>108.92290116425187</v>
      </c>
      <c r="DK26" s="66">
        <f t="shared" si="10"/>
        <v>101.88020435722854</v>
      </c>
      <c r="DL26" s="65">
        <f>DL25+1</f>
        <v>2009</v>
      </c>
      <c r="DM26" s="66">
        <f>AVERAGE(CP31:CP42)</f>
        <v>96.667668188853895</v>
      </c>
      <c r="DN26" s="66">
        <f t="shared" ref="DN26:EH26" si="36">AVERAGE(CQ31:CQ42)</f>
        <v>98.373011990057606</v>
      </c>
      <c r="DO26" s="66">
        <f t="shared" si="36"/>
        <v>118.56360386064858</v>
      </c>
      <c r="DP26" s="66">
        <f t="shared" si="36"/>
        <v>102.67981234525179</v>
      </c>
      <c r="DQ26" s="66">
        <f t="shared" si="36"/>
        <v>97.44863126921058</v>
      </c>
      <c r="DR26" s="66">
        <f t="shared" si="36"/>
        <v>105.47885485451745</v>
      </c>
      <c r="DS26" s="66">
        <f t="shared" si="36"/>
        <v>105.08700153607005</v>
      </c>
      <c r="DT26" s="66">
        <f t="shared" si="36"/>
        <v>96.860912731260669</v>
      </c>
      <c r="DU26" s="66">
        <f t="shared" si="36"/>
        <v>95.054313644989477</v>
      </c>
      <c r="DV26" s="66">
        <f t="shared" si="36"/>
        <v>95.922977865247859</v>
      </c>
      <c r="DW26" s="66">
        <f t="shared" si="36"/>
        <v>91.522218628474775</v>
      </c>
      <c r="DX26" s="66">
        <f t="shared" si="36"/>
        <v>89.066470857902573</v>
      </c>
      <c r="DY26" s="66">
        <f t="shared" si="36"/>
        <v>89.920816038094259</v>
      </c>
      <c r="DZ26" s="66">
        <f t="shared" si="36"/>
        <v>87.862157566943026</v>
      </c>
      <c r="EA26" s="66">
        <f t="shared" si="36"/>
        <v>76.627161632964658</v>
      </c>
      <c r="EB26" s="66">
        <f t="shared" si="36"/>
        <v>81.007004303441249</v>
      </c>
      <c r="EC26" s="66">
        <f t="shared" si="36"/>
        <v>86.996298283477813</v>
      </c>
      <c r="ED26" s="66">
        <f t="shared" si="36"/>
        <v>80.998937659342744</v>
      </c>
      <c r="EE26" s="66">
        <f t="shared" si="36"/>
        <v>89.293204679759654</v>
      </c>
      <c r="EF26" s="66">
        <f t="shared" si="36"/>
        <v>84.053535363706885</v>
      </c>
      <c r="EG26" s="66">
        <f t="shared" si="36"/>
        <v>107.84419224919327</v>
      </c>
      <c r="EH26" s="66">
        <f t="shared" si="36"/>
        <v>98.770143974098531</v>
      </c>
    </row>
    <row r="27" spans="1:138" x14ac:dyDescent="0.2">
      <c r="A27" s="67" t="s">
        <v>239</v>
      </c>
      <c r="B27" s="66">
        <v>114.018262973215</v>
      </c>
      <c r="C27" s="66">
        <v>106.65951122361901</v>
      </c>
      <c r="D27" s="66">
        <v>131.225205015412</v>
      </c>
      <c r="E27" s="66">
        <v>96.796530805700002</v>
      </c>
      <c r="F27" s="66">
        <v>101.110973105357</v>
      </c>
      <c r="G27" s="66">
        <v>85.752642311829007</v>
      </c>
      <c r="H27" s="66">
        <v>101.259506015019</v>
      </c>
      <c r="I27" s="66">
        <v>85.478296268595997</v>
      </c>
      <c r="J27" s="66">
        <v>114.80593997795501</v>
      </c>
      <c r="K27" s="66">
        <v>120.467405097772</v>
      </c>
      <c r="L27" s="66">
        <v>99.392464139721</v>
      </c>
      <c r="M27" s="66">
        <v>113.785135069091</v>
      </c>
      <c r="N27" s="66">
        <v>104.074487330652</v>
      </c>
      <c r="O27" s="66">
        <v>112.79282956922999</v>
      </c>
      <c r="P27" s="66">
        <v>108.631081640194</v>
      </c>
      <c r="Q27" s="66">
        <v>126.745529743636</v>
      </c>
      <c r="R27" s="66">
        <v>124.51616074511</v>
      </c>
      <c r="S27" s="66">
        <v>108.135217143445</v>
      </c>
      <c r="T27" s="66">
        <v>115.8231085056</v>
      </c>
      <c r="U27" s="66">
        <v>134.42155112903299</v>
      </c>
      <c r="V27" s="66">
        <v>92.458062273821</v>
      </c>
      <c r="W27" s="66">
        <v>132.18020888900199</v>
      </c>
      <c r="X27" s="67" t="s">
        <v>239</v>
      </c>
      <c r="Y27" s="65">
        <v>3231608</v>
      </c>
      <c r="Z27" s="65">
        <v>629806</v>
      </c>
      <c r="AA27" s="65">
        <v>136190</v>
      </c>
      <c r="AB27" s="65">
        <v>66512</v>
      </c>
      <c r="AC27" s="65">
        <v>21575</v>
      </c>
      <c r="AD27" s="65">
        <v>184778</v>
      </c>
      <c r="AE27" s="65">
        <v>63892</v>
      </c>
      <c r="AF27" s="65">
        <v>17848</v>
      </c>
      <c r="AG27" s="65">
        <v>70375</v>
      </c>
      <c r="AH27" s="65">
        <v>33894</v>
      </c>
      <c r="AI27" s="65">
        <v>30466</v>
      </c>
      <c r="AJ27" s="65">
        <v>164160</v>
      </c>
      <c r="AK27" s="65">
        <v>175203</v>
      </c>
      <c r="AL27" s="65">
        <v>102081</v>
      </c>
      <c r="AM27" s="65">
        <v>76480</v>
      </c>
      <c r="AN27" s="65">
        <v>248849</v>
      </c>
      <c r="AO27" s="65">
        <v>85785</v>
      </c>
      <c r="AP27" s="65">
        <v>279424</v>
      </c>
      <c r="AQ27" s="65">
        <v>172751</v>
      </c>
      <c r="AR27" s="65">
        <v>486514</v>
      </c>
      <c r="AS27" s="65">
        <v>53449</v>
      </c>
      <c r="AT27" s="65">
        <v>131576</v>
      </c>
      <c r="AU27" s="65" t="str">
        <f t="shared" si="2"/>
        <v>2008/09</v>
      </c>
      <c r="AV27" s="68">
        <f t="shared" si="27"/>
        <v>100.67268657624939</v>
      </c>
      <c r="AW27" s="68">
        <f t="shared" si="27"/>
        <v>94.227610348525445</v>
      </c>
      <c r="AX27" s="68">
        <f t="shared" si="27"/>
        <v>121.29640369725125</v>
      </c>
      <c r="AY27" s="68">
        <f t="shared" si="27"/>
        <v>111.04896914798701</v>
      </c>
      <c r="AZ27" s="68">
        <f t="shared" si="27"/>
        <v>92.986513861021422</v>
      </c>
      <c r="BA27" s="68">
        <f t="shared" si="27"/>
        <v>104.84998214618186</v>
      </c>
      <c r="BB27" s="68">
        <f t="shared" si="27"/>
        <v>107.46775835003774</v>
      </c>
      <c r="BC27" s="68">
        <f t="shared" si="27"/>
        <v>86.399308988614052</v>
      </c>
      <c r="BD27" s="68">
        <f t="shared" si="27"/>
        <v>95.664171205316947</v>
      </c>
      <c r="BE27" s="68">
        <f t="shared" si="27"/>
        <v>107.54958810891955</v>
      </c>
      <c r="BF27" s="68">
        <f t="shared" si="27"/>
        <v>89.536740442263465</v>
      </c>
      <c r="BG27" s="68">
        <f t="shared" si="27"/>
        <v>99.428804758367889</v>
      </c>
      <c r="BH27" s="68">
        <f t="shared" si="27"/>
        <v>93.680069680464527</v>
      </c>
      <c r="BI27" s="68">
        <f t="shared" si="24"/>
        <v>92.718781734795641</v>
      </c>
      <c r="BJ27" s="68">
        <f t="shared" si="24"/>
        <v>94.251712483660469</v>
      </c>
      <c r="BK27" s="68">
        <f t="shared" si="24"/>
        <v>99.546612721516112</v>
      </c>
      <c r="BL27" s="68">
        <f t="shared" si="24"/>
        <v>105.49655139090596</v>
      </c>
      <c r="BM27" s="68">
        <f t="shared" si="24"/>
        <v>97.626340497053917</v>
      </c>
      <c r="BN27" s="68">
        <f t="shared" si="24"/>
        <v>93.16169914921953</v>
      </c>
      <c r="BO27" s="68">
        <f t="shared" si="24"/>
        <v>112.94968986068632</v>
      </c>
      <c r="BP27" s="68">
        <f t="shared" si="24"/>
        <v>104.46995740678615</v>
      </c>
      <c r="BQ27" s="68">
        <f t="shared" si="24"/>
        <v>110.57211449659698</v>
      </c>
      <c r="BR27" s="65" t="str">
        <f t="shared" si="4"/>
        <v>2008/09</v>
      </c>
      <c r="BS27" s="65">
        <v>100</v>
      </c>
      <c r="BT27" s="65">
        <v>101</v>
      </c>
      <c r="BU27" s="65">
        <v>102</v>
      </c>
      <c r="BV27" s="65">
        <v>103</v>
      </c>
      <c r="BW27" s="65">
        <v>104</v>
      </c>
      <c r="BX27" s="65">
        <v>105</v>
      </c>
      <c r="BY27" s="65">
        <v>106</v>
      </c>
      <c r="BZ27" s="65">
        <v>107</v>
      </c>
      <c r="CA27" s="65">
        <v>108</v>
      </c>
      <c r="CB27" s="65">
        <v>109</v>
      </c>
      <c r="CC27" s="65">
        <v>110</v>
      </c>
      <c r="CD27" s="65">
        <v>111</v>
      </c>
      <c r="CE27" s="65">
        <v>112</v>
      </c>
      <c r="CF27" s="65">
        <v>113</v>
      </c>
      <c r="CG27" s="65">
        <v>114</v>
      </c>
      <c r="CH27" s="65">
        <v>115</v>
      </c>
      <c r="CI27" s="65">
        <v>116</v>
      </c>
      <c r="CJ27" s="65">
        <v>117</v>
      </c>
      <c r="CK27" s="65">
        <v>118</v>
      </c>
      <c r="CL27" s="65">
        <v>119</v>
      </c>
      <c r="CM27" s="65">
        <v>120</v>
      </c>
      <c r="CN27" s="65">
        <v>121</v>
      </c>
      <c r="CO27" s="65" t="str">
        <f t="shared" si="7"/>
        <v>2008/09</v>
      </c>
      <c r="CP27" s="66">
        <f t="shared" si="8"/>
        <v>100.67268657624939</v>
      </c>
      <c r="CQ27" s="66">
        <f t="shared" si="8"/>
        <v>93.294663711411332</v>
      </c>
      <c r="CR27" s="66">
        <f t="shared" si="8"/>
        <v>118.91804284044241</v>
      </c>
      <c r="CS27" s="66">
        <f t="shared" si="8"/>
        <v>107.81453315338545</v>
      </c>
      <c r="CT27" s="66">
        <f t="shared" si="8"/>
        <v>89.410109481751363</v>
      </c>
      <c r="CU27" s="66">
        <f t="shared" si="8"/>
        <v>99.857125853506531</v>
      </c>
      <c r="CV27" s="66">
        <f t="shared" si="8"/>
        <v>101.38467768871485</v>
      </c>
      <c r="CW27" s="66">
        <f t="shared" si="8"/>
        <v>80.747017746368272</v>
      </c>
      <c r="CX27" s="66">
        <f t="shared" si="8"/>
        <v>88.577936301219395</v>
      </c>
      <c r="CY27" s="66">
        <f t="shared" si="8"/>
        <v>98.669346888917019</v>
      </c>
      <c r="CZ27" s="66">
        <f t="shared" si="8"/>
        <v>81.397036765694068</v>
      </c>
      <c r="DA27" s="66">
        <f t="shared" si="8"/>
        <v>89.575499782313415</v>
      </c>
      <c r="DB27" s="66">
        <f t="shared" si="8"/>
        <v>83.642919357557616</v>
      </c>
      <c r="DC27" s="66">
        <f t="shared" si="8"/>
        <v>82.052019234332434</v>
      </c>
      <c r="DD27" s="66">
        <f t="shared" si="8"/>
        <v>82.676940775140764</v>
      </c>
      <c r="DE27" s="66">
        <f t="shared" si="8"/>
        <v>86.562271931753145</v>
      </c>
      <c r="DF27" s="66">
        <f t="shared" si="25"/>
        <v>90.945302923194788</v>
      </c>
      <c r="DG27" s="66">
        <f t="shared" si="25"/>
        <v>83.441316664148644</v>
      </c>
      <c r="DH27" s="66">
        <f t="shared" si="25"/>
        <v>78.950592499338583</v>
      </c>
      <c r="DI27" s="66">
        <f t="shared" si="25"/>
        <v>94.915705765282624</v>
      </c>
      <c r="DJ27" s="66">
        <f t="shared" si="25"/>
        <v>87.058297838988466</v>
      </c>
      <c r="DK27" s="66">
        <f t="shared" si="10"/>
        <v>91.381912807104953</v>
      </c>
      <c r="DL27" s="65">
        <f>DL26+1</f>
        <v>2010</v>
      </c>
      <c r="DM27" s="66">
        <f>AVERAGE(CP43:CP54)</f>
        <v>104.16888608021486</v>
      </c>
      <c r="DN27" s="66">
        <f t="shared" ref="DN27:EH27" si="37">AVERAGE(CQ43:CQ54)</f>
        <v>100.68958445375689</v>
      </c>
      <c r="DO27" s="66">
        <f t="shared" si="37"/>
        <v>119.83041947561441</v>
      </c>
      <c r="DP27" s="66">
        <f t="shared" si="37"/>
        <v>113.7546242803606</v>
      </c>
      <c r="DQ27" s="66">
        <f t="shared" si="37"/>
        <v>101.91040645344162</v>
      </c>
      <c r="DR27" s="66">
        <f t="shared" si="37"/>
        <v>113.73769914059919</v>
      </c>
      <c r="DS27" s="66">
        <f t="shared" si="37"/>
        <v>112.06348463422266</v>
      </c>
      <c r="DT27" s="66">
        <f t="shared" si="37"/>
        <v>105.99108497757236</v>
      </c>
      <c r="DU27" s="66">
        <f t="shared" si="37"/>
        <v>98.189676883498052</v>
      </c>
      <c r="DV27" s="66">
        <f t="shared" si="37"/>
        <v>103.5126708546623</v>
      </c>
      <c r="DW27" s="66">
        <f t="shared" si="37"/>
        <v>87.411941494796281</v>
      </c>
      <c r="DX27" s="66">
        <f t="shared" si="37"/>
        <v>88.264130200924228</v>
      </c>
      <c r="DY27" s="66">
        <f t="shared" si="37"/>
        <v>93.619173164852882</v>
      </c>
      <c r="DZ27" s="66">
        <f t="shared" si="37"/>
        <v>89.679640767304647</v>
      </c>
      <c r="EA27" s="66">
        <f t="shared" si="37"/>
        <v>85.105667910875951</v>
      </c>
      <c r="EB27" s="66">
        <f t="shared" si="37"/>
        <v>88.130612964957891</v>
      </c>
      <c r="EC27" s="66">
        <f t="shared" si="37"/>
        <v>108.17766579381946</v>
      </c>
      <c r="ED27" s="66">
        <f t="shared" si="37"/>
        <v>83.880716529875571</v>
      </c>
      <c r="EE27" s="66">
        <f t="shared" si="37"/>
        <v>95.233461112944056</v>
      </c>
      <c r="EF27" s="66">
        <f t="shared" si="37"/>
        <v>110.97749098787084</v>
      </c>
      <c r="EG27" s="66">
        <f t="shared" si="37"/>
        <v>113.84641555256241</v>
      </c>
      <c r="EH27" s="66">
        <f t="shared" si="37"/>
        <v>97.693442487993636</v>
      </c>
    </row>
    <row r="28" spans="1:138" x14ac:dyDescent="0.2">
      <c r="A28" s="67" t="s">
        <v>240</v>
      </c>
      <c r="B28" s="66">
        <v>121.91123419207101</v>
      </c>
      <c r="C28" s="66">
        <v>110.038063335261</v>
      </c>
      <c r="D28" s="66">
        <v>132.58286883309</v>
      </c>
      <c r="E28" s="66">
        <v>101.895753509483</v>
      </c>
      <c r="F28" s="66">
        <v>124.659863138722</v>
      </c>
      <c r="G28" s="66">
        <v>129.82014483363099</v>
      </c>
      <c r="H28" s="66">
        <v>119.149059544271</v>
      </c>
      <c r="I28" s="66">
        <v>103.554107342945</v>
      </c>
      <c r="J28" s="66">
        <v>122.299796056845</v>
      </c>
      <c r="K28" s="66">
        <v>122.279178365603</v>
      </c>
      <c r="L28" s="66">
        <v>108.073653295141</v>
      </c>
      <c r="M28" s="66">
        <v>115.163911983744</v>
      </c>
      <c r="N28" s="66">
        <v>114.685517820165</v>
      </c>
      <c r="O28" s="66">
        <v>118.736237151631</v>
      </c>
      <c r="P28" s="66">
        <v>106.810011258548</v>
      </c>
      <c r="Q28" s="66">
        <v>133.53485716156499</v>
      </c>
      <c r="R28" s="66">
        <v>129.287234863658</v>
      </c>
      <c r="S28" s="66">
        <v>104.03954674873999</v>
      </c>
      <c r="T28" s="66">
        <v>132.91399185441401</v>
      </c>
      <c r="U28" s="66">
        <v>150.56956936099499</v>
      </c>
      <c r="V28" s="66">
        <v>127.521590865205</v>
      </c>
      <c r="W28" s="66">
        <v>139.23875625444899</v>
      </c>
      <c r="X28" s="67" t="s">
        <v>240</v>
      </c>
      <c r="Y28" s="65">
        <v>3201666</v>
      </c>
      <c r="Z28" s="65">
        <v>621916</v>
      </c>
      <c r="AA28" s="65">
        <v>135488</v>
      </c>
      <c r="AB28" s="65">
        <v>65775</v>
      </c>
      <c r="AC28" s="65">
        <v>21405</v>
      </c>
      <c r="AD28" s="65">
        <v>183723</v>
      </c>
      <c r="AE28" s="65">
        <v>63260</v>
      </c>
      <c r="AF28" s="65">
        <v>17563</v>
      </c>
      <c r="AG28" s="65">
        <v>70215</v>
      </c>
      <c r="AH28" s="65">
        <v>33491</v>
      </c>
      <c r="AI28" s="65">
        <v>30756</v>
      </c>
      <c r="AJ28" s="65">
        <v>164651</v>
      </c>
      <c r="AK28" s="65">
        <v>173130</v>
      </c>
      <c r="AL28" s="65">
        <v>101338</v>
      </c>
      <c r="AM28" s="65">
        <v>76197</v>
      </c>
      <c r="AN28" s="65">
        <v>244614</v>
      </c>
      <c r="AO28" s="65">
        <v>84667</v>
      </c>
      <c r="AP28" s="65">
        <v>277479</v>
      </c>
      <c r="AQ28" s="65">
        <v>170193</v>
      </c>
      <c r="AR28" s="65">
        <v>478342</v>
      </c>
      <c r="AS28" s="65">
        <v>53112</v>
      </c>
      <c r="AT28" s="65">
        <v>134351</v>
      </c>
      <c r="AU28" s="65" t="str">
        <f t="shared" si="2"/>
        <v>2008/10</v>
      </c>
      <c r="AV28" s="68">
        <f t="shared" si="27"/>
        <v>107.64180360145717</v>
      </c>
      <c r="AW28" s="68">
        <f t="shared" si="27"/>
        <v>97.212368934663544</v>
      </c>
      <c r="AX28" s="68">
        <f t="shared" si="27"/>
        <v>122.55134354280059</v>
      </c>
      <c r="AY28" s="68">
        <f t="shared" si="27"/>
        <v>116.89900757392786</v>
      </c>
      <c r="AZ28" s="68">
        <f t="shared" si="27"/>
        <v>114.64320573379649</v>
      </c>
      <c r="BA28" s="68">
        <f t="shared" si="27"/>
        <v>158.73143382012518</v>
      </c>
      <c r="BB28" s="68">
        <f t="shared" si="27"/>
        <v>126.45412606337187</v>
      </c>
      <c r="BC28" s="68">
        <f t="shared" si="27"/>
        <v>104.6698835602584</v>
      </c>
      <c r="BD28" s="68">
        <f t="shared" si="27"/>
        <v>101.9085652763606</v>
      </c>
      <c r="BE28" s="68">
        <f t="shared" si="27"/>
        <v>109.1670834682977</v>
      </c>
      <c r="BF28" s="68">
        <f t="shared" si="27"/>
        <v>97.357105767408868</v>
      </c>
      <c r="BG28" s="68">
        <f t="shared" si="27"/>
        <v>100.63362066484933</v>
      </c>
      <c r="BH28" s="68">
        <f t="shared" si="27"/>
        <v>103.23132571962203</v>
      </c>
      <c r="BI28" s="68">
        <f t="shared" si="24"/>
        <v>97.604424842590319</v>
      </c>
      <c r="BJ28" s="68">
        <f t="shared" si="24"/>
        <v>92.671695057414922</v>
      </c>
      <c r="BK28" s="68">
        <f t="shared" si="24"/>
        <v>104.87898656128132</v>
      </c>
      <c r="BL28" s="68">
        <f t="shared" si="24"/>
        <v>109.53885291165042</v>
      </c>
      <c r="BM28" s="68">
        <f t="shared" si="24"/>
        <v>93.928698571697012</v>
      </c>
      <c r="BN28" s="68">
        <f t="shared" si="24"/>
        <v>106.90865995246573</v>
      </c>
      <c r="BO28" s="68">
        <f t="shared" si="24"/>
        <v>126.51830022000301</v>
      </c>
      <c r="BP28" s="68">
        <f t="shared" si="24"/>
        <v>144.08884242759731</v>
      </c>
      <c r="BQ28" s="68">
        <f t="shared" si="24"/>
        <v>116.47676931619455</v>
      </c>
      <c r="BR28" s="65" t="str">
        <f t="shared" si="4"/>
        <v>2008/10</v>
      </c>
      <c r="BS28" s="68">
        <f t="shared" ref="BS28:CN28" si="38">Y28/Y$7*100</f>
        <v>97.282815941582896</v>
      </c>
      <c r="BT28" s="68">
        <f t="shared" si="38"/>
        <v>96.223119256970548</v>
      </c>
      <c r="BU28" s="68">
        <f t="shared" si="38"/>
        <v>97.906565017884887</v>
      </c>
      <c r="BV28" s="68">
        <f t="shared" si="38"/>
        <v>86.443685109738468</v>
      </c>
      <c r="BW28" s="68">
        <f t="shared" si="38"/>
        <v>89.369963675838164</v>
      </c>
      <c r="BX28" s="68">
        <f t="shared" si="38"/>
        <v>92.005488589642795</v>
      </c>
      <c r="BY28" s="68">
        <f t="shared" si="38"/>
        <v>95.157869402367666</v>
      </c>
      <c r="BZ28" s="68">
        <f t="shared" si="38"/>
        <v>92.960355687291582</v>
      </c>
      <c r="CA28" s="68">
        <f t="shared" si="38"/>
        <v>102.88364323706536</v>
      </c>
      <c r="CB28" s="68">
        <f t="shared" si="38"/>
        <v>100.59774119908687</v>
      </c>
      <c r="CC28" s="68">
        <f t="shared" si="38"/>
        <v>110.91636914421726</v>
      </c>
      <c r="CD28" s="68">
        <f t="shared" si="38"/>
        <v>100.72676997240966</v>
      </c>
      <c r="CE28" s="68">
        <f t="shared" si="38"/>
        <v>101.10548537991204</v>
      </c>
      <c r="CF28" s="68">
        <f t="shared" si="38"/>
        <v>101.34002680053602</v>
      </c>
      <c r="CG28" s="68">
        <f t="shared" si="38"/>
        <v>104.13124880422009</v>
      </c>
      <c r="CH28" s="68">
        <f t="shared" si="38"/>
        <v>107.06426114131149</v>
      </c>
      <c r="CI28" s="68">
        <f t="shared" si="38"/>
        <v>99.566066136695042</v>
      </c>
      <c r="CJ28" s="68">
        <f t="shared" si="38"/>
        <v>96.632746876175361</v>
      </c>
      <c r="CK28" s="68">
        <f t="shared" si="38"/>
        <v>94.433624635871823</v>
      </c>
      <c r="CL28" s="68">
        <f t="shared" si="38"/>
        <v>92.494721128634311</v>
      </c>
      <c r="CM28" s="68">
        <f t="shared" si="38"/>
        <v>91.755925644392235</v>
      </c>
      <c r="CN28" s="68">
        <f t="shared" si="38"/>
        <v>104.78489424096837</v>
      </c>
      <c r="CO28" s="65" t="str">
        <f t="shared" si="7"/>
        <v>2008/10</v>
      </c>
      <c r="CP28" s="66">
        <f t="shared" si="8"/>
        <v>110.6483221724325</v>
      </c>
      <c r="CQ28" s="66">
        <f t="shared" si="8"/>
        <v>101.02807899528921</v>
      </c>
      <c r="CR28" s="66">
        <f t="shared" si="8"/>
        <v>125.171732376081</v>
      </c>
      <c r="CS28" s="66">
        <f t="shared" si="8"/>
        <v>135.23140230026866</v>
      </c>
      <c r="CT28" s="66">
        <f t="shared" si="8"/>
        <v>128.27934690633776</v>
      </c>
      <c r="CU28" s="66">
        <f t="shared" si="8"/>
        <v>172.52387466587925</v>
      </c>
      <c r="CV28" s="66">
        <f t="shared" si="8"/>
        <v>132.88877405259086</v>
      </c>
      <c r="CW28" s="66">
        <f t="shared" si="8"/>
        <v>112.59625975653147</v>
      </c>
      <c r="CX28" s="66">
        <f t="shared" si="8"/>
        <v>99.05225171851859</v>
      </c>
      <c r="CY28" s="66">
        <f t="shared" si="8"/>
        <v>108.51842413862134</v>
      </c>
      <c r="CZ28" s="66">
        <f t="shared" si="8"/>
        <v>87.775236891158798</v>
      </c>
      <c r="DA28" s="66">
        <f t="shared" si="8"/>
        <v>99.907522789040243</v>
      </c>
      <c r="DB28" s="66">
        <f t="shared" si="8"/>
        <v>102.10259644342933</v>
      </c>
      <c r="DC28" s="66">
        <f t="shared" si="8"/>
        <v>96.313794187859898</v>
      </c>
      <c r="DD28" s="66">
        <f t="shared" si="8"/>
        <v>88.995086606182369</v>
      </c>
      <c r="DE28" s="66">
        <f t="shared" si="8"/>
        <v>97.958913126812803</v>
      </c>
      <c r="DF28" s="66">
        <f t="shared" si="25"/>
        <v>110.01625067848283</v>
      </c>
      <c r="DG28" s="66">
        <f t="shared" si="25"/>
        <v>97.201726752170984</v>
      </c>
      <c r="DH28" s="66">
        <f t="shared" si="25"/>
        <v>113.21037433932733</v>
      </c>
      <c r="DI28" s="66">
        <f t="shared" si="25"/>
        <v>136.78434690781046</v>
      </c>
      <c r="DJ28" s="66">
        <f t="shared" si="25"/>
        <v>157.03491781667122</v>
      </c>
      <c r="DK28" s="66">
        <f t="shared" si="10"/>
        <v>111.15797764546002</v>
      </c>
      <c r="DL28" s="65">
        <f>DL27+1</f>
        <v>2011</v>
      </c>
      <c r="DM28" s="66">
        <f>AVERAGE(CP55:CP66)</f>
        <v>108.04757261395569</v>
      </c>
      <c r="DN28" s="66">
        <f t="shared" ref="DN28:EH28" si="39">AVERAGE(CQ55:CQ66)</f>
        <v>102.41844653362254</v>
      </c>
      <c r="DO28" s="66">
        <f t="shared" si="39"/>
        <v>128.13553767365914</v>
      </c>
      <c r="DP28" s="66">
        <f t="shared" si="39"/>
        <v>107.93068910460748</v>
      </c>
      <c r="DQ28" s="66">
        <f t="shared" si="39"/>
        <v>101.1468884809514</v>
      </c>
      <c r="DR28" s="66">
        <f t="shared" si="39"/>
        <v>113.88275591679728</v>
      </c>
      <c r="DS28" s="66">
        <f t="shared" si="39"/>
        <v>111.25179865344336</v>
      </c>
      <c r="DT28" s="66">
        <f t="shared" si="39"/>
        <v>114.82002275475634</v>
      </c>
      <c r="DU28" s="66">
        <f t="shared" si="39"/>
        <v>97.673055320562881</v>
      </c>
      <c r="DV28" s="66">
        <f t="shared" si="39"/>
        <v>104.1021799998005</v>
      </c>
      <c r="DW28" s="66">
        <f t="shared" si="39"/>
        <v>82.016179114173084</v>
      </c>
      <c r="DX28" s="66">
        <f t="shared" si="39"/>
        <v>88.324263216876901</v>
      </c>
      <c r="DY28" s="66">
        <f t="shared" si="39"/>
        <v>99.823275169168653</v>
      </c>
      <c r="DZ28" s="66">
        <f t="shared" si="39"/>
        <v>91.635203336781217</v>
      </c>
      <c r="EA28" s="66">
        <f t="shared" si="39"/>
        <v>86.282305787054057</v>
      </c>
      <c r="EB28" s="66">
        <f t="shared" si="39"/>
        <v>99.664775817266317</v>
      </c>
      <c r="EC28" s="66">
        <f t="shared" si="39"/>
        <v>114.24467225142278</v>
      </c>
      <c r="ED28" s="66">
        <f t="shared" si="39"/>
        <v>86.933038648428791</v>
      </c>
      <c r="EE28" s="66">
        <f t="shared" si="39"/>
        <v>94.929033332350215</v>
      </c>
      <c r="EF28" s="66">
        <f t="shared" si="39"/>
        <v>118.64625694654295</v>
      </c>
      <c r="EG28" s="66">
        <f t="shared" si="39"/>
        <v>119.29223395975536</v>
      </c>
      <c r="EH28" s="66">
        <f t="shared" si="39"/>
        <v>98.076864919012735</v>
      </c>
    </row>
    <row r="29" spans="1:138" x14ac:dyDescent="0.2">
      <c r="A29" s="67" t="s">
        <v>241</v>
      </c>
      <c r="B29" s="66">
        <v>112.224196711391</v>
      </c>
      <c r="C29" s="66">
        <v>113.09951282227701</v>
      </c>
      <c r="D29" s="66">
        <v>126.587141168535</v>
      </c>
      <c r="E29" s="66">
        <v>91.159455719928005</v>
      </c>
      <c r="F29" s="66">
        <v>108.24225264496501</v>
      </c>
      <c r="G29" s="66">
        <v>86.855071646937006</v>
      </c>
      <c r="H29" s="66">
        <v>101.07776901830501</v>
      </c>
      <c r="I29" s="66">
        <v>98.230821303409996</v>
      </c>
      <c r="J29" s="66">
        <v>116.396301420938</v>
      </c>
      <c r="K29" s="66">
        <v>103.127327293495</v>
      </c>
      <c r="L29" s="66">
        <v>107.37955044814299</v>
      </c>
      <c r="M29" s="66">
        <v>105.15565553744599</v>
      </c>
      <c r="N29" s="66">
        <v>103.27267435261599</v>
      </c>
      <c r="O29" s="66">
        <v>110.13595180495</v>
      </c>
      <c r="P29" s="66">
        <v>97.820101432225002</v>
      </c>
      <c r="Q29" s="66">
        <v>118.548460257267</v>
      </c>
      <c r="R29" s="66">
        <v>113.519851418141</v>
      </c>
      <c r="S29" s="66">
        <v>108.093144867939</v>
      </c>
      <c r="T29" s="66">
        <v>122.025764061826</v>
      </c>
      <c r="U29" s="66">
        <v>124.808478266273</v>
      </c>
      <c r="V29" s="66">
        <v>103.41815665867099</v>
      </c>
      <c r="W29" s="66">
        <v>134.64571360804999</v>
      </c>
      <c r="X29" s="67" t="s">
        <v>241</v>
      </c>
      <c r="Y29" s="65">
        <v>3159720</v>
      </c>
      <c r="Z29" s="65">
        <v>629576</v>
      </c>
      <c r="AA29" s="65">
        <v>135015</v>
      </c>
      <c r="AB29" s="65">
        <v>64764</v>
      </c>
      <c r="AC29" s="65">
        <v>21255</v>
      </c>
      <c r="AD29" s="65">
        <v>179950</v>
      </c>
      <c r="AE29" s="65">
        <v>61718</v>
      </c>
      <c r="AF29" s="65">
        <v>17111</v>
      </c>
      <c r="AG29" s="65">
        <v>69145</v>
      </c>
      <c r="AH29" s="65">
        <v>33168</v>
      </c>
      <c r="AI29" s="65">
        <v>30362</v>
      </c>
      <c r="AJ29" s="65">
        <v>163340</v>
      </c>
      <c r="AK29" s="65">
        <v>167432</v>
      </c>
      <c r="AL29" s="65">
        <v>99053</v>
      </c>
      <c r="AM29" s="65">
        <v>75431</v>
      </c>
      <c r="AN29" s="65">
        <v>242602</v>
      </c>
      <c r="AO29" s="65">
        <v>82723</v>
      </c>
      <c r="AP29" s="65">
        <v>268102</v>
      </c>
      <c r="AQ29" s="65">
        <v>166553</v>
      </c>
      <c r="AR29" s="65">
        <v>468415</v>
      </c>
      <c r="AS29" s="65">
        <v>52685</v>
      </c>
      <c r="AT29" s="65">
        <v>131320</v>
      </c>
      <c r="AU29" s="65" t="str">
        <f t="shared" si="2"/>
        <v>2008/11</v>
      </c>
      <c r="AV29" s="68">
        <f t="shared" si="27"/>
        <v>99.088611659092834</v>
      </c>
      <c r="AW29" s="68">
        <f t="shared" si="27"/>
        <v>99.916985391787875</v>
      </c>
      <c r="AX29" s="68">
        <f t="shared" si="27"/>
        <v>117.00926644584939</v>
      </c>
      <c r="AY29" s="68">
        <f t="shared" si="27"/>
        <v>104.58188430440583</v>
      </c>
      <c r="AZ29" s="68">
        <f t="shared" si="27"/>
        <v>99.54478150884259</v>
      </c>
      <c r="BA29" s="68">
        <f t="shared" si="27"/>
        <v>106.19792540469012</v>
      </c>
      <c r="BB29" s="68">
        <f t="shared" si="27"/>
        <v>107.27487900058463</v>
      </c>
      <c r="BC29" s="68">
        <f t="shared" si="27"/>
        <v>99.289240105230448</v>
      </c>
      <c r="BD29" s="68">
        <f t="shared" si="27"/>
        <v>96.989369269015342</v>
      </c>
      <c r="BE29" s="68">
        <f t="shared" si="27"/>
        <v>92.068900829957812</v>
      </c>
      <c r="BF29" s="68">
        <f t="shared" si="27"/>
        <v>96.731829927939472</v>
      </c>
      <c r="BG29" s="68">
        <f t="shared" si="27"/>
        <v>91.88811119591557</v>
      </c>
      <c r="BH29" s="68">
        <f t="shared" si="27"/>
        <v>92.958337605873837</v>
      </c>
      <c r="BI29" s="68">
        <f t="shared" si="24"/>
        <v>90.534755760244579</v>
      </c>
      <c r="BJ29" s="68">
        <f t="shared" si="24"/>
        <v>84.871769074802614</v>
      </c>
      <c r="BK29" s="68">
        <f t="shared" si="24"/>
        <v>93.108590778956014</v>
      </c>
      <c r="BL29" s="68">
        <f t="shared" si="24"/>
        <v>96.179907630923651</v>
      </c>
      <c r="BM29" s="68">
        <f t="shared" si="24"/>
        <v>97.588356920541685</v>
      </c>
      <c r="BN29" s="68">
        <f t="shared" si="24"/>
        <v>98.150772040726508</v>
      </c>
      <c r="BO29" s="68">
        <f t="shared" si="24"/>
        <v>104.87216368027011</v>
      </c>
      <c r="BP29" s="68">
        <f t="shared" si="24"/>
        <v>116.85395686990097</v>
      </c>
      <c r="BQ29" s="68">
        <f t="shared" si="24"/>
        <v>112.63457204888763</v>
      </c>
      <c r="BR29" s="65" t="str">
        <f t="shared" si="4"/>
        <v>2008/11</v>
      </c>
      <c r="BS29" s="65">
        <v>100</v>
      </c>
      <c r="BT29" s="65">
        <v>101</v>
      </c>
      <c r="BU29" s="65">
        <v>102</v>
      </c>
      <c r="BV29" s="65">
        <v>103</v>
      </c>
      <c r="BW29" s="65">
        <v>104</v>
      </c>
      <c r="BX29" s="65">
        <v>105</v>
      </c>
      <c r="BY29" s="65">
        <v>106</v>
      </c>
      <c r="BZ29" s="65">
        <v>107</v>
      </c>
      <c r="CA29" s="65">
        <v>108</v>
      </c>
      <c r="CB29" s="65">
        <v>109</v>
      </c>
      <c r="CC29" s="65">
        <v>110</v>
      </c>
      <c r="CD29" s="65">
        <v>111</v>
      </c>
      <c r="CE29" s="65">
        <v>112</v>
      </c>
      <c r="CF29" s="65">
        <v>113</v>
      </c>
      <c r="CG29" s="65">
        <v>114</v>
      </c>
      <c r="CH29" s="65">
        <v>115</v>
      </c>
      <c r="CI29" s="65">
        <v>116</v>
      </c>
      <c r="CJ29" s="65">
        <v>117</v>
      </c>
      <c r="CK29" s="65">
        <v>118</v>
      </c>
      <c r="CL29" s="65">
        <v>119</v>
      </c>
      <c r="CM29" s="65">
        <v>120</v>
      </c>
      <c r="CN29" s="65">
        <v>121</v>
      </c>
      <c r="CO29" s="65" t="str">
        <f t="shared" si="7"/>
        <v>2008/11</v>
      </c>
      <c r="CP29" s="66">
        <f t="shared" si="8"/>
        <v>99.088611659092834</v>
      </c>
      <c r="CQ29" s="66">
        <f t="shared" si="8"/>
        <v>98.927708308700872</v>
      </c>
      <c r="CR29" s="66">
        <f t="shared" si="8"/>
        <v>114.71496710377392</v>
      </c>
      <c r="CS29" s="66">
        <f t="shared" si="8"/>
        <v>101.53581000427752</v>
      </c>
      <c r="CT29" s="66">
        <f t="shared" si="8"/>
        <v>95.716136066194807</v>
      </c>
      <c r="CU29" s="66">
        <f t="shared" si="8"/>
        <v>101.14088133780012</v>
      </c>
      <c r="CV29" s="66">
        <f t="shared" si="8"/>
        <v>101.20271603828739</v>
      </c>
      <c r="CW29" s="66">
        <f t="shared" si="8"/>
        <v>92.793682341336876</v>
      </c>
      <c r="CX29" s="66">
        <f t="shared" si="8"/>
        <v>89.804971545384575</v>
      </c>
      <c r="CY29" s="66">
        <f t="shared" si="8"/>
        <v>84.466881495374139</v>
      </c>
      <c r="CZ29" s="66">
        <f t="shared" si="8"/>
        <v>87.938027207217701</v>
      </c>
      <c r="DA29" s="66">
        <f t="shared" si="8"/>
        <v>82.782082158482496</v>
      </c>
      <c r="DB29" s="66">
        <f t="shared" si="8"/>
        <v>82.998515719530204</v>
      </c>
      <c r="DC29" s="66">
        <f t="shared" si="8"/>
        <v>80.119252885172202</v>
      </c>
      <c r="DD29" s="66">
        <f t="shared" si="8"/>
        <v>74.448920241054921</v>
      </c>
      <c r="DE29" s="66">
        <f t="shared" si="8"/>
        <v>80.963991981700872</v>
      </c>
      <c r="DF29" s="66">
        <f t="shared" si="25"/>
        <v>82.913713474934184</v>
      </c>
      <c r="DG29" s="66">
        <f t="shared" si="25"/>
        <v>83.408852068839039</v>
      </c>
      <c r="DH29" s="66">
        <f t="shared" si="25"/>
        <v>83.17862037349704</v>
      </c>
      <c r="DI29" s="66">
        <f t="shared" si="25"/>
        <v>88.127868638882447</v>
      </c>
      <c r="DJ29" s="66">
        <f t="shared" si="25"/>
        <v>97.378297391584141</v>
      </c>
      <c r="DK29" s="66">
        <f t="shared" si="10"/>
        <v>93.086423180898876</v>
      </c>
      <c r="DL29" s="65" t="s">
        <v>396</v>
      </c>
      <c r="DM29" s="66">
        <f>AVERAGE(CP67:CP74)</f>
        <v>111.00794625145797</v>
      </c>
      <c r="DN29" s="66">
        <f t="shared" ref="DN29:EH29" si="40">AVERAGE(CQ67:CQ74)</f>
        <v>103.38704585134066</v>
      </c>
      <c r="DO29" s="66">
        <f t="shared" si="40"/>
        <v>132.11299323640219</v>
      </c>
      <c r="DP29" s="66">
        <f t="shared" si="40"/>
        <v>109.08791633814633</v>
      </c>
      <c r="DQ29" s="66">
        <f t="shared" si="40"/>
        <v>95.512080769000363</v>
      </c>
      <c r="DR29" s="66">
        <f t="shared" si="40"/>
        <v>111.4328947542451</v>
      </c>
      <c r="DS29" s="66">
        <f t="shared" si="40"/>
        <v>112.06242525188242</v>
      </c>
      <c r="DT29" s="66">
        <f t="shared" si="40"/>
        <v>123.07295313682681</v>
      </c>
      <c r="DU29" s="66">
        <f t="shared" si="40"/>
        <v>102.12985620778409</v>
      </c>
      <c r="DV29" s="66">
        <f t="shared" si="40"/>
        <v>115.45770436853559</v>
      </c>
      <c r="DW29" s="66">
        <f t="shared" si="40"/>
        <v>83.978586001051497</v>
      </c>
      <c r="DX29" s="66">
        <f t="shared" si="40"/>
        <v>89.525462098766127</v>
      </c>
      <c r="DY29" s="66">
        <f t="shared" si="40"/>
        <v>105.77394616274782</v>
      </c>
      <c r="DZ29" s="66">
        <f t="shared" si="40"/>
        <v>94.012902543082561</v>
      </c>
      <c r="EA29" s="66">
        <f t="shared" si="40"/>
        <v>89.37237656566063</v>
      </c>
      <c r="EB29" s="66">
        <f t="shared" si="40"/>
        <v>106.05530591240417</v>
      </c>
      <c r="EC29" s="66">
        <f t="shared" si="40"/>
        <v>117.4827082997283</v>
      </c>
      <c r="ED29" s="66">
        <f t="shared" si="40"/>
        <v>78.460165566977054</v>
      </c>
      <c r="EE29" s="66">
        <f t="shared" si="40"/>
        <v>98.624450071418096</v>
      </c>
      <c r="EF29" s="66">
        <f t="shared" si="40"/>
        <v>126.11685401473373</v>
      </c>
      <c r="EG29" s="66">
        <f t="shared" si="40"/>
        <v>100.55915495975734</v>
      </c>
      <c r="EH29" s="66">
        <f t="shared" si="40"/>
        <v>97.40220045514998</v>
      </c>
    </row>
    <row r="30" spans="1:138" x14ac:dyDescent="0.2">
      <c r="A30" s="67" t="s">
        <v>242</v>
      </c>
      <c r="B30" s="66">
        <v>104.63823007176801</v>
      </c>
      <c r="C30" s="66">
        <v>113.12264459376399</v>
      </c>
      <c r="D30" s="66">
        <v>127.569781158027</v>
      </c>
      <c r="E30" s="66">
        <v>67.979775524033997</v>
      </c>
      <c r="F30" s="66">
        <v>93.022070399081997</v>
      </c>
      <c r="G30" s="66">
        <v>96.804657624241003</v>
      </c>
      <c r="H30" s="66">
        <v>84.081652772211001</v>
      </c>
      <c r="I30" s="66">
        <v>94.517339591969005</v>
      </c>
      <c r="J30" s="66">
        <v>109.843518957605</v>
      </c>
      <c r="K30" s="66">
        <v>125.8222636477</v>
      </c>
      <c r="L30" s="66">
        <v>112.55046564596</v>
      </c>
      <c r="M30" s="66">
        <v>92.830967173420007</v>
      </c>
      <c r="N30" s="66">
        <v>93.528811536278994</v>
      </c>
      <c r="O30" s="66">
        <v>105.84855101703801</v>
      </c>
      <c r="P30" s="66">
        <v>86.880020797751996</v>
      </c>
      <c r="Q30" s="66">
        <v>127.377775787365</v>
      </c>
      <c r="R30" s="66">
        <v>112.289461308266</v>
      </c>
      <c r="S30" s="66">
        <v>95.522529725761999</v>
      </c>
      <c r="T30" s="66">
        <v>106.78620786982999</v>
      </c>
      <c r="U30" s="66">
        <v>97.029842419635997</v>
      </c>
      <c r="V30" s="66">
        <v>126.224089705926</v>
      </c>
      <c r="W30" s="66">
        <v>120.431026554393</v>
      </c>
      <c r="X30" s="67" t="s">
        <v>242</v>
      </c>
      <c r="Y30" s="65">
        <v>3093774</v>
      </c>
      <c r="Z30" s="65">
        <v>638979</v>
      </c>
      <c r="AA30" s="65">
        <v>134491</v>
      </c>
      <c r="AB30" s="65">
        <v>62396</v>
      </c>
      <c r="AC30" s="65">
        <v>20204</v>
      </c>
      <c r="AD30" s="65">
        <v>176063</v>
      </c>
      <c r="AE30" s="65">
        <v>59480</v>
      </c>
      <c r="AF30" s="65">
        <v>16628</v>
      </c>
      <c r="AG30" s="65">
        <v>67839</v>
      </c>
      <c r="AH30" s="65">
        <v>32086</v>
      </c>
      <c r="AI30" s="65">
        <v>27864</v>
      </c>
      <c r="AJ30" s="65">
        <v>160939</v>
      </c>
      <c r="AK30" s="65">
        <v>160965</v>
      </c>
      <c r="AL30" s="65">
        <v>96536</v>
      </c>
      <c r="AM30" s="65">
        <v>73634</v>
      </c>
      <c r="AN30" s="65">
        <v>238607</v>
      </c>
      <c r="AO30" s="65">
        <v>80851</v>
      </c>
      <c r="AP30" s="65">
        <v>252378</v>
      </c>
      <c r="AQ30" s="65">
        <v>163150</v>
      </c>
      <c r="AR30" s="65">
        <v>450157</v>
      </c>
      <c r="AS30" s="65">
        <v>50475</v>
      </c>
      <c r="AT30" s="65">
        <v>130052</v>
      </c>
      <c r="AU30" s="65" t="str">
        <f t="shared" si="2"/>
        <v>2008/12</v>
      </c>
      <c r="AV30" s="68">
        <f t="shared" si="27"/>
        <v>92.390565030650023</v>
      </c>
      <c r="AW30" s="68">
        <f t="shared" si="27"/>
        <v>99.937420995939263</v>
      </c>
      <c r="AX30" s="68">
        <f t="shared" si="27"/>
        <v>117.91755763000479</v>
      </c>
      <c r="AY30" s="68">
        <f t="shared" si="27"/>
        <v>77.989199943630567</v>
      </c>
      <c r="AZ30" s="68">
        <f t="shared" si="27"/>
        <v>85.547569891668559</v>
      </c>
      <c r="BA30" s="68">
        <f t="shared" si="27"/>
        <v>118.36331044657263</v>
      </c>
      <c r="BB30" s="68">
        <f t="shared" si="27"/>
        <v>89.236725492770105</v>
      </c>
      <c r="BC30" s="68">
        <f t="shared" si="27"/>
        <v>95.535746320069066</v>
      </c>
      <c r="BD30" s="68">
        <f t="shared" si="27"/>
        <v>91.529142180034953</v>
      </c>
      <c r="BE30" s="68">
        <f t="shared" si="27"/>
        <v>112.33024085858962</v>
      </c>
      <c r="BF30" s="68">
        <f t="shared" si="27"/>
        <v>101.38999889399965</v>
      </c>
      <c r="BG30" s="68">
        <f t="shared" si="27"/>
        <v>81.118435242106841</v>
      </c>
      <c r="BH30" s="68">
        <f t="shared" si="27"/>
        <v>84.187641049941845</v>
      </c>
      <c r="BI30" s="68">
        <f t="shared" si="24"/>
        <v>87.010395396361588</v>
      </c>
      <c r="BJ30" s="68">
        <f t="shared" si="24"/>
        <v>75.379814111823649</v>
      </c>
      <c r="BK30" s="68">
        <f t="shared" si="24"/>
        <v>100.04318212469036</v>
      </c>
      <c r="BL30" s="68">
        <f t="shared" si="24"/>
        <v>95.137457296119308</v>
      </c>
      <c r="BM30" s="68">
        <f t="shared" si="24"/>
        <v>86.239388596007402</v>
      </c>
      <c r="BN30" s="68">
        <f t="shared" si="24"/>
        <v>85.892916355065012</v>
      </c>
      <c r="BO30" s="68">
        <f t="shared" si="24"/>
        <v>81.530755421866786</v>
      </c>
      <c r="BP30" s="68">
        <f t="shared" si="24"/>
        <v>142.62277351471343</v>
      </c>
      <c r="BQ30" s="68">
        <f t="shared" si="24"/>
        <v>100.74362394371306</v>
      </c>
      <c r="BR30" s="65" t="str">
        <f t="shared" si="4"/>
        <v>2008/12</v>
      </c>
      <c r="BS30" s="68">
        <f t="shared" ref="BS30:CN30" si="41">Y30/Y$7*100</f>
        <v>94.004510966120364</v>
      </c>
      <c r="BT30" s="68">
        <f t="shared" si="41"/>
        <v>98.863114182139995</v>
      </c>
      <c r="BU30" s="68">
        <f t="shared" si="41"/>
        <v>97.186111211475236</v>
      </c>
      <c r="BV30" s="68">
        <f t="shared" si="41"/>
        <v>82.002891312918919</v>
      </c>
      <c r="BW30" s="68">
        <f t="shared" si="41"/>
        <v>84.355559266836451</v>
      </c>
      <c r="BX30" s="68">
        <f t="shared" si="41"/>
        <v>88.169485244407497</v>
      </c>
      <c r="BY30" s="68">
        <f t="shared" si="41"/>
        <v>89.471863295175922</v>
      </c>
      <c r="BZ30" s="68">
        <f t="shared" si="41"/>
        <v>88.011432805801093</v>
      </c>
      <c r="CA30" s="68">
        <f t="shared" si="41"/>
        <v>99.402171524023032</v>
      </c>
      <c r="CB30" s="68">
        <f t="shared" si="41"/>
        <v>96.377508110056468</v>
      </c>
      <c r="CC30" s="68">
        <f t="shared" si="41"/>
        <v>100.48685491723465</v>
      </c>
      <c r="CD30" s="68">
        <f t="shared" si="41"/>
        <v>98.455919688247491</v>
      </c>
      <c r="CE30" s="68">
        <f t="shared" si="41"/>
        <v>94.001296448781517</v>
      </c>
      <c r="CF30" s="68">
        <f t="shared" si="41"/>
        <v>96.537930758615175</v>
      </c>
      <c r="CG30" s="68">
        <f t="shared" si="41"/>
        <v>100.62863858747642</v>
      </c>
      <c r="CH30" s="68">
        <f t="shared" si="41"/>
        <v>104.43507795197704</v>
      </c>
      <c r="CI30" s="68">
        <f t="shared" si="41"/>
        <v>95.078554964956012</v>
      </c>
      <c r="CJ30" s="68">
        <f t="shared" si="41"/>
        <v>87.891261649045092</v>
      </c>
      <c r="CK30" s="68">
        <f t="shared" si="41"/>
        <v>90.525731724233594</v>
      </c>
      <c r="CL30" s="68">
        <f t="shared" si="41"/>
        <v>87.044721515364799</v>
      </c>
      <c r="CM30" s="68">
        <f t="shared" si="41"/>
        <v>87.200262594153827</v>
      </c>
      <c r="CN30" s="68">
        <f t="shared" si="41"/>
        <v>101.43195856991328</v>
      </c>
      <c r="CO30" s="65" t="str">
        <f t="shared" si="7"/>
        <v>2008/12</v>
      </c>
      <c r="CP30" s="66">
        <f t="shared" si="8"/>
        <v>98.283118630283596</v>
      </c>
      <c r="CQ30" s="66">
        <f t="shared" si="8"/>
        <v>101.08666090754539</v>
      </c>
      <c r="CR30" s="66">
        <f t="shared" si="8"/>
        <v>121.33169663864656</v>
      </c>
      <c r="CS30" s="66">
        <f t="shared" si="8"/>
        <v>95.105427009918102</v>
      </c>
      <c r="CT30" s="66">
        <f t="shared" si="8"/>
        <v>101.41307891879596</v>
      </c>
      <c r="CU30" s="66">
        <f t="shared" si="8"/>
        <v>134.24520980072333</v>
      </c>
      <c r="CV30" s="66">
        <f t="shared" si="8"/>
        <v>99.737193578242497</v>
      </c>
      <c r="CW30" s="66">
        <f t="shared" si="8"/>
        <v>108.54924556321053</v>
      </c>
      <c r="CX30" s="66">
        <f t="shared" si="8"/>
        <v>92.079620371185385</v>
      </c>
      <c r="CY30" s="66">
        <f t="shared" si="8"/>
        <v>116.55233991972094</v>
      </c>
      <c r="CZ30" s="66">
        <f t="shared" si="8"/>
        <v>100.89876827920314</v>
      </c>
      <c r="DA30" s="66">
        <f t="shared" si="8"/>
        <v>82.390612467956871</v>
      </c>
      <c r="DB30" s="66">
        <f t="shared" si="8"/>
        <v>89.560085052457936</v>
      </c>
      <c r="DC30" s="66">
        <f t="shared" si="8"/>
        <v>90.130785601696417</v>
      </c>
      <c r="DD30" s="66">
        <f t="shared" si="8"/>
        <v>74.908907811861155</v>
      </c>
      <c r="DE30" s="66">
        <f t="shared" si="8"/>
        <v>95.794616221470889</v>
      </c>
      <c r="DF30" s="66">
        <f t="shared" si="25"/>
        <v>100.06195122673563</v>
      </c>
      <c r="DG30" s="66">
        <f t="shared" si="25"/>
        <v>98.120549162630383</v>
      </c>
      <c r="DH30" s="66">
        <f t="shared" si="25"/>
        <v>94.882322096791853</v>
      </c>
      <c r="DI30" s="66">
        <f t="shared" si="25"/>
        <v>93.665364197271046</v>
      </c>
      <c r="DJ30" s="66">
        <f t="shared" si="25"/>
        <v>163.55773396980032</v>
      </c>
      <c r="DK30" s="66">
        <f t="shared" si="10"/>
        <v>99.321382889668072</v>
      </c>
    </row>
    <row r="31" spans="1:138" x14ac:dyDescent="0.2">
      <c r="A31" s="67" t="s">
        <v>243</v>
      </c>
      <c r="B31" s="66">
        <v>98.612925353169999</v>
      </c>
      <c r="C31" s="66">
        <v>116.06711301117301</v>
      </c>
      <c r="D31" s="66">
        <v>108.51373485136099</v>
      </c>
      <c r="E31" s="66">
        <v>65.640176555628997</v>
      </c>
      <c r="F31" s="66">
        <v>101.540412456528</v>
      </c>
      <c r="G31" s="66">
        <v>67.229160712112005</v>
      </c>
      <c r="H31" s="66">
        <v>79.499879758798997</v>
      </c>
      <c r="I31" s="66">
        <v>82.824505267343</v>
      </c>
      <c r="J31" s="66">
        <v>120.520514793033</v>
      </c>
      <c r="K31" s="66">
        <v>112.614106469186</v>
      </c>
      <c r="L31" s="66">
        <v>110.45504097119399</v>
      </c>
      <c r="M31" s="66">
        <v>105.994021748165</v>
      </c>
      <c r="N31" s="66">
        <v>97.122185042815005</v>
      </c>
      <c r="O31" s="66">
        <v>102.602351920092</v>
      </c>
      <c r="P31" s="66">
        <v>94.085391931757997</v>
      </c>
      <c r="Q31" s="66">
        <v>106.33389055495</v>
      </c>
      <c r="R31" s="66">
        <v>98.889595315937001</v>
      </c>
      <c r="S31" s="66">
        <v>78.502221341001004</v>
      </c>
      <c r="T31" s="66">
        <v>107.416774953664</v>
      </c>
      <c r="U31" s="66">
        <v>73.913571849006999</v>
      </c>
      <c r="V31" s="66">
        <v>76.368800145286002</v>
      </c>
      <c r="W31" s="66">
        <v>126.071892406701</v>
      </c>
      <c r="X31" s="67" t="s">
        <v>243</v>
      </c>
      <c r="Y31" s="65">
        <v>3048602</v>
      </c>
      <c r="Z31" s="65">
        <v>651931</v>
      </c>
      <c r="AA31" s="65">
        <v>138651</v>
      </c>
      <c r="AB31" s="65">
        <v>59077</v>
      </c>
      <c r="AC31" s="65">
        <v>19990</v>
      </c>
      <c r="AD31" s="65">
        <v>170908</v>
      </c>
      <c r="AE31" s="65">
        <v>58097</v>
      </c>
      <c r="AF31" s="65">
        <v>16785</v>
      </c>
      <c r="AG31" s="65">
        <v>67342</v>
      </c>
      <c r="AH31" s="65">
        <v>31629</v>
      </c>
      <c r="AI31" s="65">
        <v>27709</v>
      </c>
      <c r="AJ31" s="65">
        <v>159210</v>
      </c>
      <c r="AK31" s="65">
        <v>157820</v>
      </c>
      <c r="AL31" s="65">
        <v>94119</v>
      </c>
      <c r="AM31" s="65">
        <v>72319</v>
      </c>
      <c r="AN31" s="65">
        <v>237780</v>
      </c>
      <c r="AO31" s="65">
        <v>79102</v>
      </c>
      <c r="AP31" s="65">
        <v>243092</v>
      </c>
      <c r="AQ31" s="65">
        <v>156577</v>
      </c>
      <c r="AR31" s="65">
        <v>431349</v>
      </c>
      <c r="AS31" s="65">
        <v>48231</v>
      </c>
      <c r="AT31" s="65">
        <v>126884</v>
      </c>
      <c r="AU31" s="65" t="str">
        <f t="shared" si="2"/>
        <v>2009/01</v>
      </c>
      <c r="AV31" s="68">
        <f t="shared" si="27"/>
        <v>87.0705084217863</v>
      </c>
      <c r="AW31" s="68">
        <f t="shared" si="27"/>
        <v>102.53869133307273</v>
      </c>
      <c r="AX31" s="68">
        <f t="shared" si="27"/>
        <v>100.30333568677825</v>
      </c>
      <c r="AY31" s="68">
        <f t="shared" si="27"/>
        <v>75.305115591655323</v>
      </c>
      <c r="AZ31" s="68">
        <f t="shared" si="27"/>
        <v>93.381446942503302</v>
      </c>
      <c r="BA31" s="68">
        <f t="shared" si="27"/>
        <v>82.201272291237316</v>
      </c>
      <c r="BB31" s="68">
        <f t="shared" si="27"/>
        <v>84.374042527014254</v>
      </c>
      <c r="BC31" s="68">
        <f t="shared" si="27"/>
        <v>83.716923883651461</v>
      </c>
      <c r="BD31" s="68">
        <f t="shared" si="27"/>
        <v>100.42594628054553</v>
      </c>
      <c r="BE31" s="68">
        <f t="shared" si="27"/>
        <v>100.53840502487064</v>
      </c>
      <c r="BF31" s="68">
        <f t="shared" si="27"/>
        <v>99.502355833283346</v>
      </c>
      <c r="BG31" s="68">
        <f t="shared" si="27"/>
        <v>92.620700301082749</v>
      </c>
      <c r="BH31" s="68">
        <f t="shared" si="27"/>
        <v>87.422127129231768</v>
      </c>
      <c r="BI31" s="68">
        <f t="shared" si="24"/>
        <v>84.341931215731307</v>
      </c>
      <c r="BJ31" s="68">
        <f t="shared" si="24"/>
        <v>81.631418700552373</v>
      </c>
      <c r="BK31" s="68">
        <f t="shared" si="24"/>
        <v>83.515202813511294</v>
      </c>
      <c r="BL31" s="68">
        <f t="shared" si="24"/>
        <v>83.784395630615734</v>
      </c>
      <c r="BM31" s="68">
        <f t="shared" si="24"/>
        <v>70.873160408465779</v>
      </c>
      <c r="BN31" s="68">
        <f t="shared" si="24"/>
        <v>86.400109623450689</v>
      </c>
      <c r="BO31" s="68">
        <f t="shared" si="24"/>
        <v>62.106968315125656</v>
      </c>
      <c r="BP31" s="68">
        <f t="shared" si="24"/>
        <v>86.290422946105679</v>
      </c>
      <c r="BQ31" s="68">
        <f t="shared" si="24"/>
        <v>105.46235203564029</v>
      </c>
      <c r="BR31" s="65" t="str">
        <f t="shared" si="4"/>
        <v>2009/01</v>
      </c>
      <c r="BS31" s="65">
        <v>100</v>
      </c>
      <c r="BT31" s="65">
        <v>101</v>
      </c>
      <c r="BU31" s="65">
        <v>102</v>
      </c>
      <c r="BV31" s="65">
        <v>103</v>
      </c>
      <c r="BW31" s="65">
        <v>104</v>
      </c>
      <c r="BX31" s="65">
        <v>105</v>
      </c>
      <c r="BY31" s="65">
        <v>106</v>
      </c>
      <c r="BZ31" s="65">
        <v>107</v>
      </c>
      <c r="CA31" s="65">
        <v>108</v>
      </c>
      <c r="CB31" s="65">
        <v>109</v>
      </c>
      <c r="CC31" s="65">
        <v>110</v>
      </c>
      <c r="CD31" s="65">
        <v>111</v>
      </c>
      <c r="CE31" s="65">
        <v>112</v>
      </c>
      <c r="CF31" s="65">
        <v>113</v>
      </c>
      <c r="CG31" s="65">
        <v>114</v>
      </c>
      <c r="CH31" s="65">
        <v>115</v>
      </c>
      <c r="CI31" s="65">
        <v>116</v>
      </c>
      <c r="CJ31" s="65">
        <v>117</v>
      </c>
      <c r="CK31" s="65">
        <v>118</v>
      </c>
      <c r="CL31" s="65">
        <v>119</v>
      </c>
      <c r="CM31" s="65">
        <v>120</v>
      </c>
      <c r="CN31" s="65">
        <v>121</v>
      </c>
      <c r="CO31" s="65" t="str">
        <f t="shared" si="7"/>
        <v>2009/01</v>
      </c>
      <c r="CP31" s="66">
        <f t="shared" si="8"/>
        <v>87.0705084217863</v>
      </c>
      <c r="CQ31" s="66">
        <f t="shared" si="8"/>
        <v>101.52345676541854</v>
      </c>
      <c r="CR31" s="66">
        <f t="shared" si="8"/>
        <v>98.336603614488482</v>
      </c>
      <c r="CS31" s="66">
        <f t="shared" si="8"/>
        <v>73.111762710344976</v>
      </c>
      <c r="CT31" s="66">
        <f t="shared" si="8"/>
        <v>89.789852829330101</v>
      </c>
      <c r="CU31" s="66">
        <f t="shared" si="8"/>
        <v>78.286925991654584</v>
      </c>
      <c r="CV31" s="66">
        <f t="shared" si="8"/>
        <v>79.598153327371932</v>
      </c>
      <c r="CW31" s="66">
        <f t="shared" si="8"/>
        <v>78.240115779113523</v>
      </c>
      <c r="CX31" s="66">
        <f t="shared" si="8"/>
        <v>92.986987296801416</v>
      </c>
      <c r="CY31" s="66">
        <f t="shared" si="8"/>
        <v>92.237068830156559</v>
      </c>
      <c r="CZ31" s="66">
        <f t="shared" si="8"/>
        <v>90.456687121166681</v>
      </c>
      <c r="DA31" s="66">
        <f t="shared" si="8"/>
        <v>83.44207234331779</v>
      </c>
      <c r="DB31" s="66">
        <f t="shared" si="8"/>
        <v>78.055470651099796</v>
      </c>
      <c r="DC31" s="66">
        <f t="shared" si="8"/>
        <v>74.638877182063098</v>
      </c>
      <c r="DD31" s="66">
        <f t="shared" si="8"/>
        <v>71.606507632063483</v>
      </c>
      <c r="DE31" s="66">
        <f t="shared" si="8"/>
        <v>72.621915490009826</v>
      </c>
      <c r="DF31" s="66">
        <f t="shared" si="25"/>
        <v>72.227927267772188</v>
      </c>
      <c r="DG31" s="66">
        <f t="shared" si="25"/>
        <v>60.575350776466472</v>
      </c>
      <c r="DH31" s="66">
        <f t="shared" si="25"/>
        <v>73.220431884280245</v>
      </c>
      <c r="DI31" s="66">
        <f t="shared" si="25"/>
        <v>52.190729676576183</v>
      </c>
      <c r="DJ31" s="66">
        <f t="shared" si="25"/>
        <v>71.908685788421394</v>
      </c>
      <c r="DK31" s="66">
        <f t="shared" si="10"/>
        <v>87.158968624496111</v>
      </c>
      <c r="DL31" s="65" t="s">
        <v>798</v>
      </c>
    </row>
    <row r="32" spans="1:138" x14ac:dyDescent="0.2">
      <c r="A32" s="67" t="s">
        <v>244</v>
      </c>
      <c r="B32" s="66">
        <v>96.009077014639004</v>
      </c>
      <c r="C32" s="66">
        <v>111.084735060049</v>
      </c>
      <c r="D32" s="66">
        <v>109.499332908152</v>
      </c>
      <c r="E32" s="66">
        <v>69.842135920784997</v>
      </c>
      <c r="F32" s="66">
        <v>80.771136831304005</v>
      </c>
      <c r="G32" s="66">
        <v>72.622151974898003</v>
      </c>
      <c r="H32" s="66">
        <v>84.414189810221004</v>
      </c>
      <c r="I32" s="66">
        <v>87.732926066871002</v>
      </c>
      <c r="J32" s="66">
        <v>114.08881221857401</v>
      </c>
      <c r="K32" s="66">
        <v>100.31265369283599</v>
      </c>
      <c r="L32" s="66">
        <v>104.962163417695</v>
      </c>
      <c r="M32" s="66">
        <v>96.252997780992999</v>
      </c>
      <c r="N32" s="66">
        <v>95.355311485068995</v>
      </c>
      <c r="O32" s="66">
        <v>99.174145502165004</v>
      </c>
      <c r="P32" s="66">
        <v>83.386453820556994</v>
      </c>
      <c r="Q32" s="66">
        <v>100.85674282278499</v>
      </c>
      <c r="R32" s="66">
        <v>94.960675869772004</v>
      </c>
      <c r="S32" s="66">
        <v>71.206283389988997</v>
      </c>
      <c r="T32" s="66">
        <v>109.410586980801</v>
      </c>
      <c r="U32" s="66">
        <v>82.064954498744996</v>
      </c>
      <c r="V32" s="66">
        <v>71.351926173191998</v>
      </c>
      <c r="W32" s="66">
        <v>121.809305502388</v>
      </c>
      <c r="X32" s="67" t="s">
        <v>244</v>
      </c>
      <c r="Y32" s="65">
        <v>3004931</v>
      </c>
      <c r="Z32" s="65">
        <v>655625</v>
      </c>
      <c r="AA32" s="65">
        <v>138576</v>
      </c>
      <c r="AB32" s="65">
        <v>59175</v>
      </c>
      <c r="AC32" s="65">
        <v>19657</v>
      </c>
      <c r="AD32" s="65">
        <v>170014</v>
      </c>
      <c r="AE32" s="65">
        <v>57346</v>
      </c>
      <c r="AF32" s="65">
        <v>16828</v>
      </c>
      <c r="AG32" s="65">
        <v>66751</v>
      </c>
      <c r="AH32" s="65">
        <v>31410</v>
      </c>
      <c r="AI32" s="65">
        <v>27717</v>
      </c>
      <c r="AJ32" s="65">
        <v>158140</v>
      </c>
      <c r="AK32" s="65">
        <v>154980</v>
      </c>
      <c r="AL32" s="65">
        <v>92079</v>
      </c>
      <c r="AM32" s="65">
        <v>71442</v>
      </c>
      <c r="AN32" s="65">
        <v>231916</v>
      </c>
      <c r="AO32" s="65">
        <v>77386</v>
      </c>
      <c r="AP32" s="65">
        <v>234949</v>
      </c>
      <c r="AQ32" s="65">
        <v>151711</v>
      </c>
      <c r="AR32" s="65">
        <v>416184</v>
      </c>
      <c r="AS32" s="65">
        <v>47990</v>
      </c>
      <c r="AT32" s="65">
        <v>125055</v>
      </c>
      <c r="AU32" s="65" t="str">
        <f t="shared" si="2"/>
        <v>2009/02</v>
      </c>
      <c r="AV32" s="68">
        <f t="shared" si="27"/>
        <v>84.771434564306119</v>
      </c>
      <c r="AW32" s="68">
        <f t="shared" si="27"/>
        <v>98.137043858771975</v>
      </c>
      <c r="AX32" s="68">
        <f t="shared" si="27"/>
        <v>101.21436112404625</v>
      </c>
      <c r="AY32" s="68">
        <f t="shared" si="27"/>
        <v>80.12577653909112</v>
      </c>
      <c r="AZ32" s="68">
        <f t="shared" si="27"/>
        <v>74.281022166688899</v>
      </c>
      <c r="BA32" s="68">
        <f t="shared" si="27"/>
        <v>88.795296946027761</v>
      </c>
      <c r="BB32" s="68">
        <f t="shared" si="27"/>
        <v>89.589650481738502</v>
      </c>
      <c r="BC32" s="68">
        <f t="shared" si="27"/>
        <v>88.678232002989404</v>
      </c>
      <c r="BD32" s="68">
        <f t="shared" si="27"/>
        <v>95.066611246636384</v>
      </c>
      <c r="BE32" s="68">
        <f t="shared" si="27"/>
        <v>89.556046949140509</v>
      </c>
      <c r="BF32" s="68">
        <f t="shared" si="27"/>
        <v>94.554150191682524</v>
      </c>
      <c r="BG32" s="68">
        <f t="shared" si="27"/>
        <v>84.108706448894381</v>
      </c>
      <c r="BH32" s="68">
        <f t="shared" si="27"/>
        <v>85.831719698442839</v>
      </c>
      <c r="BI32" s="68">
        <f t="shared" si="24"/>
        <v>81.523852053965953</v>
      </c>
      <c r="BJ32" s="68">
        <f t="shared" si="24"/>
        <v>72.348686507225082</v>
      </c>
      <c r="BK32" s="68">
        <f t="shared" si="24"/>
        <v>79.213421873266839</v>
      </c>
      <c r="BL32" s="68">
        <f t="shared" si="24"/>
        <v>80.455611240037314</v>
      </c>
      <c r="BM32" s="68">
        <f t="shared" si="24"/>
        <v>64.286261695292453</v>
      </c>
      <c r="BN32" s="68">
        <f t="shared" si="24"/>
        <v>88.003821685998659</v>
      </c>
      <c r="BO32" s="68">
        <f t="shared" si="24"/>
        <v>68.956287747096042</v>
      </c>
      <c r="BP32" s="68">
        <f t="shared" si="24"/>
        <v>80.621770615628776</v>
      </c>
      <c r="BQ32" s="68">
        <f t="shared" si="24"/>
        <v>101.89658942112376</v>
      </c>
      <c r="BR32" s="65" t="str">
        <f t="shared" si="4"/>
        <v>2009/02</v>
      </c>
      <c r="BS32" s="68">
        <f t="shared" ref="BS32:CN32" si="42">Y32/Y$7*100</f>
        <v>91.305011013065268</v>
      </c>
      <c r="BT32" s="68">
        <f t="shared" si="42"/>
        <v>101.43859068242547</v>
      </c>
      <c r="BU32" s="68">
        <f t="shared" si="42"/>
        <v>100.13802073924197</v>
      </c>
      <c r="BV32" s="68">
        <f t="shared" si="42"/>
        <v>77.769746353003029</v>
      </c>
      <c r="BW32" s="68">
        <f t="shared" si="42"/>
        <v>82.071729781637515</v>
      </c>
      <c r="BX32" s="68">
        <f t="shared" si="42"/>
        <v>85.140244482615287</v>
      </c>
      <c r="BY32" s="68">
        <f t="shared" si="42"/>
        <v>86.261827043126402</v>
      </c>
      <c r="BZ32" s="68">
        <f t="shared" si="42"/>
        <v>89.070025935531689</v>
      </c>
      <c r="CA32" s="68">
        <f t="shared" si="42"/>
        <v>97.807962254751118</v>
      </c>
      <c r="CB32" s="68">
        <f t="shared" si="42"/>
        <v>94.346990267932242</v>
      </c>
      <c r="CC32" s="68">
        <f t="shared" si="42"/>
        <v>99.956724007356925</v>
      </c>
      <c r="CD32" s="68">
        <f t="shared" si="42"/>
        <v>96.743605586585346</v>
      </c>
      <c r="CE32" s="68">
        <f t="shared" si="42"/>
        <v>90.506140612134061</v>
      </c>
      <c r="CF32" s="68">
        <f t="shared" si="42"/>
        <v>92.08084161683233</v>
      </c>
      <c r="CG32" s="68">
        <f t="shared" si="42"/>
        <v>97.633039057588761</v>
      </c>
      <c r="CH32" s="68">
        <f t="shared" si="42"/>
        <v>101.50651715293644</v>
      </c>
      <c r="CI32" s="68">
        <f t="shared" si="42"/>
        <v>91.003810150994866</v>
      </c>
      <c r="CJ32" s="68">
        <f t="shared" si="42"/>
        <v>81.821569364926788</v>
      </c>
      <c r="CK32" s="68">
        <f t="shared" si="42"/>
        <v>84.178665556942718</v>
      </c>
      <c r="CL32" s="68">
        <f t="shared" si="42"/>
        <v>80.475523826466286</v>
      </c>
      <c r="CM32" s="68">
        <f t="shared" si="42"/>
        <v>82.907193697740311</v>
      </c>
      <c r="CN32" s="68">
        <f t="shared" si="42"/>
        <v>97.534629063455412</v>
      </c>
      <c r="CO32" s="65" t="str">
        <f t="shared" si="7"/>
        <v>2009/02</v>
      </c>
      <c r="CP32" s="66">
        <f t="shared" si="8"/>
        <v>92.84423015093418</v>
      </c>
      <c r="CQ32" s="66">
        <f t="shared" si="8"/>
        <v>96.745275342014878</v>
      </c>
      <c r="CR32" s="66">
        <f t="shared" si="8"/>
        <v>101.07485685942112</v>
      </c>
      <c r="CS32" s="66">
        <f t="shared" si="8"/>
        <v>103.02949449699102</v>
      </c>
      <c r="CT32" s="66">
        <f t="shared" si="8"/>
        <v>90.507440703788262</v>
      </c>
      <c r="CU32" s="66">
        <f t="shared" si="8"/>
        <v>104.29297858565441</v>
      </c>
      <c r="CV32" s="66">
        <f t="shared" si="8"/>
        <v>103.85781701209315</v>
      </c>
      <c r="CW32" s="66">
        <f t="shared" si="8"/>
        <v>99.560128193040086</v>
      </c>
      <c r="CX32" s="66">
        <f t="shared" si="8"/>
        <v>97.197210794582759</v>
      </c>
      <c r="CY32" s="66">
        <f t="shared" si="8"/>
        <v>94.921996658095679</v>
      </c>
      <c r="CZ32" s="66">
        <f t="shared" si="8"/>
        <v>94.595087154640282</v>
      </c>
      <c r="DA32" s="66">
        <f t="shared" si="8"/>
        <v>86.939809550117758</v>
      </c>
      <c r="DB32" s="66">
        <f t="shared" si="8"/>
        <v>94.835244457363899</v>
      </c>
      <c r="DC32" s="66">
        <f t="shared" si="8"/>
        <v>88.535085716531327</v>
      </c>
      <c r="DD32" s="66">
        <f t="shared" si="8"/>
        <v>74.102667709186306</v>
      </c>
      <c r="DE32" s="66">
        <f t="shared" si="8"/>
        <v>78.037769490129051</v>
      </c>
      <c r="DF32" s="66">
        <f t="shared" si="25"/>
        <v>88.409057935644867</v>
      </c>
      <c r="DG32" s="66">
        <f t="shared" si="25"/>
        <v>78.56884461427731</v>
      </c>
      <c r="DH32" s="66">
        <f t="shared" si="25"/>
        <v>104.54409214466392</v>
      </c>
      <c r="DI32" s="66">
        <f t="shared" si="25"/>
        <v>85.686037776890032</v>
      </c>
      <c r="DJ32" s="66">
        <f t="shared" si="25"/>
        <v>97.243395922380827</v>
      </c>
      <c r="DK32" s="66">
        <f t="shared" si="10"/>
        <v>104.47221709822723</v>
      </c>
      <c r="DL32" s="68">
        <v>2007</v>
      </c>
      <c r="DM32" s="68">
        <v>106.49838882921593</v>
      </c>
      <c r="DN32" s="68">
        <v>102.10622710622711</v>
      </c>
      <c r="DO32" s="68">
        <v>108.32424572882587</v>
      </c>
      <c r="DP32" s="68">
        <v>110.70491188601424</v>
      </c>
      <c r="DQ32" s="68">
        <v>107.16856060606061</v>
      </c>
      <c r="DR32" s="68">
        <v>112.61638733705774</v>
      </c>
      <c r="DS32" s="68">
        <v>107.33194009056079</v>
      </c>
      <c r="DT32" s="68">
        <v>110.45983278807707</v>
      </c>
      <c r="DU32" s="68">
        <v>105.38585209003215</v>
      </c>
      <c r="DV32" s="68">
        <v>106.9244935543278</v>
      </c>
      <c r="DW32" s="68">
        <v>117.80351780351781</v>
      </c>
      <c r="DX32" s="68">
        <v>106.1457174638487</v>
      </c>
      <c r="DY32" s="68">
        <v>103.03030303030305</v>
      </c>
      <c r="DZ32" s="68">
        <v>100.28556593977157</v>
      </c>
      <c r="EA32" s="68">
        <v>106.85688405797102</v>
      </c>
      <c r="EB32" s="68">
        <v>108.63062058714235</v>
      </c>
      <c r="EC32" s="68">
        <v>106.37048720644935</v>
      </c>
      <c r="ED32" s="68">
        <v>105.07703081232491</v>
      </c>
      <c r="EE32" s="68">
        <v>110.34931252322558</v>
      </c>
      <c r="EF32" s="68">
        <v>106.46167557932263</v>
      </c>
      <c r="EG32" s="68">
        <v>107.81695156695157</v>
      </c>
      <c r="EH32" s="68">
        <v>110.66066066066067</v>
      </c>
    </row>
    <row r="33" spans="1:138" x14ac:dyDescent="0.2">
      <c r="A33" s="67" t="s">
        <v>245</v>
      </c>
      <c r="B33" s="66">
        <v>102.046456473508</v>
      </c>
      <c r="C33" s="66">
        <v>118.32003037996201</v>
      </c>
      <c r="D33" s="66">
        <v>127.07195290398499</v>
      </c>
      <c r="E33" s="66">
        <v>79.048920016159997</v>
      </c>
      <c r="F33" s="66">
        <v>91.502008583635003</v>
      </c>
      <c r="G33" s="66">
        <v>75.104353847016</v>
      </c>
      <c r="H33" s="66">
        <v>92.840198592090005</v>
      </c>
      <c r="I33" s="66">
        <v>97.589101905125005</v>
      </c>
      <c r="J33" s="66">
        <v>121.783435713817</v>
      </c>
      <c r="K33" s="66">
        <v>105.03525713933</v>
      </c>
      <c r="L33" s="66">
        <v>108.975309704463</v>
      </c>
      <c r="M33" s="66">
        <v>108.611078350844</v>
      </c>
      <c r="N33" s="66">
        <v>100.566069170495</v>
      </c>
      <c r="O33" s="66">
        <v>108.300114240108</v>
      </c>
      <c r="P33" s="66">
        <v>86.012523167813995</v>
      </c>
      <c r="Q33" s="66">
        <v>115.222366675624</v>
      </c>
      <c r="R33" s="66">
        <v>100.13440375747101</v>
      </c>
      <c r="S33" s="66">
        <v>68.522265865284993</v>
      </c>
      <c r="T33" s="66">
        <v>103.178958326261</v>
      </c>
      <c r="U33" s="66">
        <v>83.144963447427003</v>
      </c>
      <c r="V33" s="66">
        <v>77.147774158312004</v>
      </c>
      <c r="W33" s="66">
        <v>121.967116470589</v>
      </c>
      <c r="X33" s="67" t="s">
        <v>245</v>
      </c>
      <c r="Y33" s="65">
        <v>2968468</v>
      </c>
      <c r="Z33" s="65">
        <v>648793</v>
      </c>
      <c r="AA33" s="65">
        <v>137906</v>
      </c>
      <c r="AB33" s="65">
        <v>59221</v>
      </c>
      <c r="AC33" s="65">
        <v>19461</v>
      </c>
      <c r="AD33" s="65">
        <v>167086</v>
      </c>
      <c r="AE33" s="65">
        <v>56938</v>
      </c>
      <c r="AF33" s="65">
        <v>16862</v>
      </c>
      <c r="AG33" s="65">
        <v>67404</v>
      </c>
      <c r="AH33" s="65">
        <v>30611</v>
      </c>
      <c r="AI33" s="65">
        <v>28477</v>
      </c>
      <c r="AJ33" s="65">
        <v>158539</v>
      </c>
      <c r="AK33" s="65">
        <v>153279</v>
      </c>
      <c r="AL33" s="65">
        <v>91249</v>
      </c>
      <c r="AM33" s="65">
        <v>70868</v>
      </c>
      <c r="AN33" s="65">
        <v>230121</v>
      </c>
      <c r="AO33" s="65">
        <v>75707</v>
      </c>
      <c r="AP33" s="65">
        <v>230016</v>
      </c>
      <c r="AQ33" s="65">
        <v>149238</v>
      </c>
      <c r="AR33" s="65">
        <v>404484</v>
      </c>
      <c r="AS33" s="65">
        <v>47728</v>
      </c>
      <c r="AT33" s="65">
        <v>124480</v>
      </c>
      <c r="AU33" s="65" t="str">
        <f t="shared" si="2"/>
        <v>2009/03</v>
      </c>
      <c r="AV33" s="68">
        <f t="shared" si="27"/>
        <v>90.102152592762565</v>
      </c>
      <c r="AW33" s="68">
        <f t="shared" si="27"/>
        <v>104.52901566081695</v>
      </c>
      <c r="AX33" s="68">
        <f t="shared" si="27"/>
        <v>117.45739620852267</v>
      </c>
      <c r="AY33" s="68">
        <f t="shared" si="27"/>
        <v>90.688178667032574</v>
      </c>
      <c r="AZ33" s="68">
        <f t="shared" si="27"/>
        <v>84.149647937892198</v>
      </c>
      <c r="BA33" s="68">
        <f t="shared" si="27"/>
        <v>91.830291728210582</v>
      </c>
      <c r="BB33" s="68">
        <f t="shared" si="27"/>
        <v>98.532260526576025</v>
      </c>
      <c r="BC33" s="68">
        <f t="shared" si="27"/>
        <v>98.640606299963764</v>
      </c>
      <c r="BD33" s="68">
        <f t="shared" si="27"/>
        <v>101.47829847772152</v>
      </c>
      <c r="BE33" s="68">
        <f t="shared" si="27"/>
        <v>93.772241819943687</v>
      </c>
      <c r="BF33" s="68">
        <f t="shared" si="27"/>
        <v>98.169354226970952</v>
      </c>
      <c r="BG33" s="68">
        <f t="shared" si="27"/>
        <v>94.907561496364252</v>
      </c>
      <c r="BH33" s="68">
        <f t="shared" si="27"/>
        <v>90.52205405010632</v>
      </c>
      <c r="BI33" s="68">
        <f t="shared" si="24"/>
        <v>89.025647219167965</v>
      </c>
      <c r="BJ33" s="68">
        <f t="shared" si="24"/>
        <v>74.627146128014118</v>
      </c>
      <c r="BK33" s="68">
        <f t="shared" si="24"/>
        <v>90.49625920152647</v>
      </c>
      <c r="BL33" s="68">
        <f t="shared" si="24"/>
        <v>84.839061924037267</v>
      </c>
      <c r="BM33" s="68">
        <f t="shared" si="24"/>
        <v>61.863084346702855</v>
      </c>
      <c r="BN33" s="68">
        <f t="shared" si="24"/>
        <v>82.991444437499567</v>
      </c>
      <c r="BO33" s="68">
        <f t="shared" si="24"/>
        <v>69.863781186770026</v>
      </c>
      <c r="BP33" s="68">
        <f t="shared" si="24"/>
        <v>87.170599103386692</v>
      </c>
      <c r="BQ33" s="68">
        <f t="shared" si="24"/>
        <v>102.02860231920741</v>
      </c>
      <c r="BR33" s="65" t="str">
        <f t="shared" si="4"/>
        <v>2009/03</v>
      </c>
      <c r="BS33" s="65">
        <v>100</v>
      </c>
      <c r="BT33" s="65">
        <v>101</v>
      </c>
      <c r="BU33" s="65">
        <v>102</v>
      </c>
      <c r="BV33" s="65">
        <v>103</v>
      </c>
      <c r="BW33" s="65">
        <v>104</v>
      </c>
      <c r="BX33" s="65">
        <v>105</v>
      </c>
      <c r="BY33" s="65">
        <v>106</v>
      </c>
      <c r="BZ33" s="65">
        <v>107</v>
      </c>
      <c r="CA33" s="65">
        <v>108</v>
      </c>
      <c r="CB33" s="65">
        <v>109</v>
      </c>
      <c r="CC33" s="65">
        <v>110</v>
      </c>
      <c r="CD33" s="65">
        <v>111</v>
      </c>
      <c r="CE33" s="65">
        <v>112</v>
      </c>
      <c r="CF33" s="65">
        <v>113</v>
      </c>
      <c r="CG33" s="65">
        <v>114</v>
      </c>
      <c r="CH33" s="65">
        <v>115</v>
      </c>
      <c r="CI33" s="65">
        <v>116</v>
      </c>
      <c r="CJ33" s="65">
        <v>117</v>
      </c>
      <c r="CK33" s="65">
        <v>118</v>
      </c>
      <c r="CL33" s="65">
        <v>119</v>
      </c>
      <c r="CM33" s="65">
        <v>120</v>
      </c>
      <c r="CN33" s="65">
        <v>121</v>
      </c>
      <c r="CO33" s="65" t="str">
        <f t="shared" si="7"/>
        <v>2009/03</v>
      </c>
      <c r="CP33" s="66">
        <f t="shared" si="8"/>
        <v>90.102152592762565</v>
      </c>
      <c r="CQ33" s="66">
        <f t="shared" si="8"/>
        <v>103.49407491169995</v>
      </c>
      <c r="CR33" s="66">
        <f t="shared" si="8"/>
        <v>115.15431000835557</v>
      </c>
      <c r="CS33" s="66">
        <f t="shared" si="8"/>
        <v>88.046775404885992</v>
      </c>
      <c r="CT33" s="66">
        <f t="shared" si="8"/>
        <v>80.913123017204043</v>
      </c>
      <c r="CU33" s="66">
        <f t="shared" si="8"/>
        <v>87.457420693533876</v>
      </c>
      <c r="CV33" s="66">
        <f t="shared" si="8"/>
        <v>92.954962760920779</v>
      </c>
      <c r="CW33" s="66">
        <f t="shared" si="8"/>
        <v>92.187482523330615</v>
      </c>
      <c r="CX33" s="66">
        <f t="shared" si="8"/>
        <v>93.96138747937178</v>
      </c>
      <c r="CY33" s="66">
        <f t="shared" si="8"/>
        <v>86.029579651324482</v>
      </c>
      <c r="CZ33" s="66">
        <f t="shared" si="8"/>
        <v>89.24486747906451</v>
      </c>
      <c r="DA33" s="66">
        <f t="shared" si="8"/>
        <v>85.502307654382221</v>
      </c>
      <c r="DB33" s="66">
        <f t="shared" si="8"/>
        <v>80.823262544737787</v>
      </c>
      <c r="DC33" s="66">
        <f t="shared" si="8"/>
        <v>78.783758601033597</v>
      </c>
      <c r="DD33" s="66">
        <f t="shared" si="8"/>
        <v>65.46240888422291</v>
      </c>
      <c r="DE33" s="66">
        <f t="shared" si="8"/>
        <v>78.692399305675181</v>
      </c>
      <c r="DF33" s="66">
        <f t="shared" si="25"/>
        <v>73.137122348307997</v>
      </c>
      <c r="DG33" s="66">
        <f t="shared" si="25"/>
        <v>52.874431065557992</v>
      </c>
      <c r="DH33" s="66">
        <f t="shared" si="25"/>
        <v>70.33173257415217</v>
      </c>
      <c r="DI33" s="66">
        <f t="shared" si="25"/>
        <v>58.709059820815149</v>
      </c>
      <c r="DJ33" s="66">
        <f t="shared" si="25"/>
        <v>72.642165919488917</v>
      </c>
      <c r="DK33" s="66">
        <f t="shared" si="10"/>
        <v>84.321158941493721</v>
      </c>
      <c r="DL33" s="68">
        <v>2008</v>
      </c>
      <c r="DM33" s="68">
        <v>107.53669889008233</v>
      </c>
      <c r="DN33" s="68">
        <v>99.866799866799866</v>
      </c>
      <c r="DO33" s="68">
        <v>109.09669211195929</v>
      </c>
      <c r="DP33" s="68">
        <v>112.72965879265092</v>
      </c>
      <c r="DQ33" s="68">
        <v>113.95833333333331</v>
      </c>
      <c r="DR33" s="68">
        <v>111.79702048417131</v>
      </c>
      <c r="DS33" s="68">
        <v>104.63253221873913</v>
      </c>
      <c r="DT33" s="68">
        <v>109.2602689930934</v>
      </c>
      <c r="DU33" s="68">
        <v>107.25259021078956</v>
      </c>
      <c r="DV33" s="68">
        <v>110.59852670349909</v>
      </c>
      <c r="DW33" s="68">
        <v>129.2900042900043</v>
      </c>
      <c r="DX33" s="68">
        <v>111.37374860956618</v>
      </c>
      <c r="DY33" s="68">
        <v>103.54683195592288</v>
      </c>
      <c r="DZ33" s="68">
        <v>103.93734856351678</v>
      </c>
      <c r="EA33" s="68">
        <v>108.7590579710145</v>
      </c>
      <c r="EB33" s="68">
        <v>111.57562244518766</v>
      </c>
      <c r="EC33" s="68">
        <v>105.19628461268843</v>
      </c>
      <c r="ED33" s="68">
        <v>105.1295518207283</v>
      </c>
      <c r="EE33" s="68">
        <v>111.57562244518766</v>
      </c>
      <c r="EF33" s="68">
        <v>107.1301247771836</v>
      </c>
      <c r="EG33" s="68">
        <v>107.02457264957263</v>
      </c>
      <c r="EH33" s="68">
        <v>112.64076576576576</v>
      </c>
    </row>
    <row r="34" spans="1:138" x14ac:dyDescent="0.2">
      <c r="A34" s="67" t="s">
        <v>246</v>
      </c>
      <c r="B34" s="66">
        <v>99.553747776738007</v>
      </c>
      <c r="C34" s="66">
        <v>109.910415662003</v>
      </c>
      <c r="D34" s="66">
        <v>128.48270090432101</v>
      </c>
      <c r="E34" s="66">
        <v>69.257314458913996</v>
      </c>
      <c r="F34" s="66">
        <v>86.083136689357005</v>
      </c>
      <c r="G34" s="66">
        <v>74.331308723703003</v>
      </c>
      <c r="H34" s="66">
        <v>83.588068262226997</v>
      </c>
      <c r="I34" s="66">
        <v>78.753267620152002</v>
      </c>
      <c r="J34" s="66">
        <v>119.038380487681</v>
      </c>
      <c r="K34" s="66">
        <v>120.12407110898501</v>
      </c>
      <c r="L34" s="66">
        <v>107.30956196776501</v>
      </c>
      <c r="M34" s="66">
        <v>108.30485469426399</v>
      </c>
      <c r="N34" s="66">
        <v>96.418210668713002</v>
      </c>
      <c r="O34" s="66">
        <v>106.44080920699599</v>
      </c>
      <c r="P34" s="66">
        <v>85.354705201935005</v>
      </c>
      <c r="Q34" s="66">
        <v>106.781149419947</v>
      </c>
      <c r="R34" s="66">
        <v>92.289288317334993</v>
      </c>
      <c r="S34" s="66">
        <v>74.006835965760999</v>
      </c>
      <c r="T34" s="66">
        <v>111.645648792245</v>
      </c>
      <c r="U34" s="66">
        <v>82.172576401832004</v>
      </c>
      <c r="V34" s="66">
        <v>74.659525755876004</v>
      </c>
      <c r="W34" s="66">
        <v>131.334327470234</v>
      </c>
      <c r="X34" s="67" t="s">
        <v>246</v>
      </c>
      <c r="Y34" s="65">
        <v>2946403</v>
      </c>
      <c r="Z34" s="65">
        <v>648609</v>
      </c>
      <c r="AA34" s="65">
        <v>137205</v>
      </c>
      <c r="AB34" s="65">
        <v>59474</v>
      </c>
      <c r="AC34" s="65">
        <v>19430</v>
      </c>
      <c r="AD34" s="65">
        <v>167911</v>
      </c>
      <c r="AE34" s="65">
        <v>56546</v>
      </c>
      <c r="AF34" s="65">
        <v>16936</v>
      </c>
      <c r="AG34" s="65">
        <v>68045</v>
      </c>
      <c r="AH34" s="65">
        <v>30613</v>
      </c>
      <c r="AI34" s="65">
        <v>27729</v>
      </c>
      <c r="AJ34" s="65">
        <v>159396</v>
      </c>
      <c r="AK34" s="65">
        <v>153131</v>
      </c>
      <c r="AL34" s="65">
        <v>90804</v>
      </c>
      <c r="AM34" s="65">
        <v>69992</v>
      </c>
      <c r="AN34" s="65">
        <v>226700</v>
      </c>
      <c r="AO34" s="65">
        <v>74173</v>
      </c>
      <c r="AP34" s="65">
        <v>226142</v>
      </c>
      <c r="AQ34" s="65">
        <v>147521</v>
      </c>
      <c r="AR34" s="65">
        <v>394019</v>
      </c>
      <c r="AS34" s="65">
        <v>48004</v>
      </c>
      <c r="AT34" s="65">
        <v>124023</v>
      </c>
      <c r="AU34" s="65" t="str">
        <f t="shared" si="2"/>
        <v>2009/04</v>
      </c>
      <c r="AV34" s="68">
        <f t="shared" si="27"/>
        <v>87.901209736662665</v>
      </c>
      <c r="AW34" s="68">
        <f t="shared" si="27"/>
        <v>97.09959947716591</v>
      </c>
      <c r="AX34" s="68">
        <f t="shared" si="27"/>
        <v>118.76140376517878</v>
      </c>
      <c r="AY34" s="68">
        <f t="shared" si="27"/>
        <v>79.454845257403392</v>
      </c>
      <c r="AZ34" s="68">
        <f t="shared" si="27"/>
        <v>79.166192719996715</v>
      </c>
      <c r="BA34" s="68">
        <f t="shared" si="27"/>
        <v>90.885087415055793</v>
      </c>
      <c r="BB34" s="68">
        <f t="shared" si="27"/>
        <v>88.712879160393015</v>
      </c>
      <c r="BC34" s="68">
        <f t="shared" si="27"/>
        <v>79.601819409172549</v>
      </c>
      <c r="BD34" s="68">
        <f t="shared" si="27"/>
        <v>99.190930479414561</v>
      </c>
      <c r="BE34" s="68">
        <f t="shared" si="27"/>
        <v>107.24307010060133</v>
      </c>
      <c r="BF34" s="68">
        <f t="shared" si="27"/>
        <v>96.668781482005556</v>
      </c>
      <c r="BG34" s="68">
        <f t="shared" si="27"/>
        <v>94.639974239522672</v>
      </c>
      <c r="BH34" s="68">
        <f t="shared" si="27"/>
        <v>86.788462048474599</v>
      </c>
      <c r="BI34" s="68">
        <f t="shared" si="24"/>
        <v>87.497247779222121</v>
      </c>
      <c r="BJ34" s="68">
        <f t="shared" si="24"/>
        <v>74.056402756499423</v>
      </c>
      <c r="BK34" s="68">
        <f t="shared" si="24"/>
        <v>83.86648230329034</v>
      </c>
      <c r="BL34" s="68">
        <f t="shared" si="24"/>
        <v>78.192273111683036</v>
      </c>
      <c r="BM34" s="68">
        <f t="shared" si="24"/>
        <v>66.814648899430907</v>
      </c>
      <c r="BN34" s="68">
        <f t="shared" si="24"/>
        <v>89.801581724942764</v>
      </c>
      <c r="BO34" s="68">
        <f t="shared" si="24"/>
        <v>69.046718637632523</v>
      </c>
      <c r="BP34" s="68">
        <f t="shared" si="24"/>
        <v>84.35908436657401</v>
      </c>
      <c r="BQ34" s="68">
        <f t="shared" si="24"/>
        <v>109.86451312516097</v>
      </c>
      <c r="BR34" s="65" t="str">
        <f t="shared" si="4"/>
        <v>2009/04</v>
      </c>
      <c r="BS34" s="68">
        <f t="shared" ref="BS34:CN34" si="43">Y34/Y$7*100</f>
        <v>89.526634176934024</v>
      </c>
      <c r="BT34" s="68">
        <f t="shared" si="43"/>
        <v>100.35307205176326</v>
      </c>
      <c r="BU34" s="68">
        <f t="shared" si="43"/>
        <v>99.147306427719769</v>
      </c>
      <c r="BV34" s="68">
        <f t="shared" si="43"/>
        <v>78.162702063346032</v>
      </c>
      <c r="BW34" s="68">
        <f t="shared" si="43"/>
        <v>81.123961421235023</v>
      </c>
      <c r="BX34" s="68">
        <f t="shared" si="43"/>
        <v>84.087096305718447</v>
      </c>
      <c r="BY34" s="68">
        <f t="shared" si="43"/>
        <v>85.058439507212796</v>
      </c>
      <c r="BZ34" s="68">
        <f t="shared" si="43"/>
        <v>89.641666225586192</v>
      </c>
      <c r="CA34" s="68">
        <f t="shared" si="43"/>
        <v>99.70401629375651</v>
      </c>
      <c r="CB34" s="68">
        <f t="shared" si="43"/>
        <v>91.953021746966229</v>
      </c>
      <c r="CC34" s="68">
        <f t="shared" si="43"/>
        <v>100</v>
      </c>
      <c r="CD34" s="68">
        <f t="shared" si="43"/>
        <v>97.51197518704538</v>
      </c>
      <c r="CE34" s="68">
        <f t="shared" si="43"/>
        <v>89.426350613477226</v>
      </c>
      <c r="CF34" s="68">
        <f t="shared" si="43"/>
        <v>90.805816116322319</v>
      </c>
      <c r="CG34" s="68">
        <f t="shared" si="43"/>
        <v>95.65146090141306</v>
      </c>
      <c r="CH34" s="68">
        <f t="shared" si="43"/>
        <v>99.22354403564519</v>
      </c>
      <c r="CI34" s="68">
        <f t="shared" si="43"/>
        <v>87.225410414412721</v>
      </c>
      <c r="CJ34" s="68">
        <f t="shared" si="43"/>
        <v>78.754509869474973</v>
      </c>
      <c r="CK34" s="68">
        <f t="shared" si="43"/>
        <v>81.853793868775142</v>
      </c>
      <c r="CL34" s="68">
        <f t="shared" si="43"/>
        <v>76.189583027171679</v>
      </c>
      <c r="CM34" s="68">
        <f t="shared" si="43"/>
        <v>82.931380001382067</v>
      </c>
      <c r="CN34" s="68">
        <f t="shared" si="43"/>
        <v>96.729737318275411</v>
      </c>
      <c r="CO34" s="65" t="str">
        <f t="shared" si="7"/>
        <v>2009/04</v>
      </c>
      <c r="CP34" s="66">
        <f t="shared" si="8"/>
        <v>98.184423601741813</v>
      </c>
      <c r="CQ34" s="66">
        <f t="shared" si="8"/>
        <v>96.757974112721556</v>
      </c>
      <c r="CR34" s="66">
        <f t="shared" si="8"/>
        <v>119.78278386388446</v>
      </c>
      <c r="CS34" s="66">
        <f t="shared" si="8"/>
        <v>101.65314550283864</v>
      </c>
      <c r="CT34" s="66">
        <f t="shared" si="8"/>
        <v>97.586694896378873</v>
      </c>
      <c r="CU34" s="66">
        <f t="shared" si="8"/>
        <v>108.08446409496844</v>
      </c>
      <c r="CV34" s="66">
        <f t="shared" si="8"/>
        <v>104.29638690099685</v>
      </c>
      <c r="CW34" s="66">
        <f t="shared" si="8"/>
        <v>88.8000220888933</v>
      </c>
      <c r="CX34" s="66">
        <f t="shared" si="8"/>
        <v>99.485391026946942</v>
      </c>
      <c r="CY34" s="66">
        <f t="shared" si="8"/>
        <v>116.62810863976807</v>
      </c>
      <c r="CZ34" s="66">
        <f t="shared" si="8"/>
        <v>96.668781482005556</v>
      </c>
      <c r="DA34" s="66">
        <f t="shared" si="8"/>
        <v>97.054719749021899</v>
      </c>
      <c r="DB34" s="66">
        <f t="shared" si="8"/>
        <v>97.050211098958698</v>
      </c>
      <c r="DC34" s="66">
        <f t="shared" si="8"/>
        <v>96.356435657313057</v>
      </c>
      <c r="DD34" s="66">
        <f t="shared" si="8"/>
        <v>77.423180010631071</v>
      </c>
      <c r="DE34" s="66">
        <f t="shared" si="8"/>
        <v>84.522764348310346</v>
      </c>
      <c r="DF34" s="66">
        <f t="shared" si="25"/>
        <v>89.643915391383359</v>
      </c>
      <c r="DG34" s="66">
        <f t="shared" si="25"/>
        <v>84.839140018987123</v>
      </c>
      <c r="DH34" s="66">
        <f t="shared" si="25"/>
        <v>109.70973669089696</v>
      </c>
      <c r="DI34" s="66">
        <f t="shared" si="25"/>
        <v>90.624880586376506</v>
      </c>
      <c r="DJ34" s="66">
        <f t="shared" si="25"/>
        <v>101.72154902663884</v>
      </c>
      <c r="DK34" s="66">
        <f t="shared" si="10"/>
        <v>113.57883952860067</v>
      </c>
      <c r="DL34" s="68">
        <v>2009</v>
      </c>
      <c r="DM34" s="68">
        <v>105.77336197636949</v>
      </c>
      <c r="DN34" s="68">
        <v>96.803196803196826</v>
      </c>
      <c r="DO34" s="68">
        <v>102.48091603053437</v>
      </c>
      <c r="DP34" s="68">
        <v>111.11736032995873</v>
      </c>
      <c r="DQ34" s="68">
        <v>113.84469696969695</v>
      </c>
      <c r="DR34" s="68">
        <v>109.42271880819368</v>
      </c>
      <c r="DS34" s="68">
        <v>96.995820271682348</v>
      </c>
      <c r="DT34" s="68">
        <v>108.1515812431843</v>
      </c>
      <c r="DU34" s="68">
        <v>107.83315469810647</v>
      </c>
      <c r="DV34" s="68">
        <v>109.69613259668508</v>
      </c>
      <c r="DW34" s="68">
        <v>126.94122694122693</v>
      </c>
      <c r="DX34" s="68">
        <v>114.93325917686315</v>
      </c>
      <c r="DY34" s="68">
        <v>105.28581267217631</v>
      </c>
      <c r="DZ34" s="68">
        <v>105.38248528902734</v>
      </c>
      <c r="EA34" s="68">
        <v>107.40942028985508</v>
      </c>
      <c r="EB34" s="68">
        <v>109.6711259754738</v>
      </c>
      <c r="EC34" s="68">
        <v>102.44479495268142</v>
      </c>
      <c r="ED34" s="68">
        <v>103.60644257703085</v>
      </c>
      <c r="EE34" s="68">
        <v>111.70568561872911</v>
      </c>
      <c r="EF34" s="68">
        <v>103.55614973262033</v>
      </c>
      <c r="EG34" s="68">
        <v>103.21403133903135</v>
      </c>
      <c r="EH34" s="68">
        <v>114.80855855855854</v>
      </c>
    </row>
    <row r="35" spans="1:138" x14ac:dyDescent="0.2">
      <c r="A35" s="67" t="s">
        <v>247</v>
      </c>
      <c r="B35" s="66">
        <v>99.151954838034996</v>
      </c>
      <c r="C35" s="66">
        <v>108.936622158323</v>
      </c>
      <c r="D35" s="66">
        <v>137.264981116797</v>
      </c>
      <c r="E35" s="66">
        <v>77.396010759275001</v>
      </c>
      <c r="F35" s="66">
        <v>93.842839555699996</v>
      </c>
      <c r="G35" s="66">
        <v>71.173430501135002</v>
      </c>
      <c r="H35" s="66">
        <v>88.355118579999001</v>
      </c>
      <c r="I35" s="66">
        <v>84.613971326423993</v>
      </c>
      <c r="J35" s="66">
        <v>121.126289912999</v>
      </c>
      <c r="K35" s="66">
        <v>106.91802546175199</v>
      </c>
      <c r="L35" s="66">
        <v>105.535486033567</v>
      </c>
      <c r="M35" s="66">
        <v>108.313494164581</v>
      </c>
      <c r="N35" s="66">
        <v>98.491837631877999</v>
      </c>
      <c r="O35" s="66">
        <v>111.205787182168</v>
      </c>
      <c r="P35" s="66">
        <v>92.162441979296005</v>
      </c>
      <c r="Q35" s="66">
        <v>106.86729724227</v>
      </c>
      <c r="R35" s="66">
        <v>90.780506223263998</v>
      </c>
      <c r="S35" s="66">
        <v>79.431557608947998</v>
      </c>
      <c r="T35" s="66">
        <v>98.102646546447005</v>
      </c>
      <c r="U35" s="66">
        <v>74.546859630860993</v>
      </c>
      <c r="V35" s="66">
        <v>73.110117401066006</v>
      </c>
      <c r="W35" s="66">
        <v>123.87382342571399</v>
      </c>
      <c r="X35" s="67" t="s">
        <v>247</v>
      </c>
      <c r="Y35" s="65">
        <v>2937493</v>
      </c>
      <c r="Z35" s="65">
        <v>640066</v>
      </c>
      <c r="AA35" s="65">
        <v>138627</v>
      </c>
      <c r="AB35" s="65">
        <v>60326</v>
      </c>
      <c r="AC35" s="65">
        <v>19586</v>
      </c>
      <c r="AD35" s="65">
        <v>167516</v>
      </c>
      <c r="AE35" s="65">
        <v>56956</v>
      </c>
      <c r="AF35" s="65">
        <v>16956</v>
      </c>
      <c r="AG35" s="65">
        <v>68723</v>
      </c>
      <c r="AH35" s="65">
        <v>31155</v>
      </c>
      <c r="AI35" s="65">
        <v>27747</v>
      </c>
      <c r="AJ35" s="65">
        <v>160599</v>
      </c>
      <c r="AK35" s="65">
        <v>153333</v>
      </c>
      <c r="AL35" s="65">
        <v>90496</v>
      </c>
      <c r="AM35" s="65">
        <v>69681</v>
      </c>
      <c r="AN35" s="65">
        <v>226511</v>
      </c>
      <c r="AO35" s="65">
        <v>73828</v>
      </c>
      <c r="AP35" s="65">
        <v>226221</v>
      </c>
      <c r="AQ35" s="65">
        <v>147400</v>
      </c>
      <c r="AR35" s="65">
        <v>388818</v>
      </c>
      <c r="AS35" s="65">
        <v>47941</v>
      </c>
      <c r="AT35" s="65">
        <v>125007</v>
      </c>
      <c r="AU35" s="65" t="str">
        <f t="shared" si="2"/>
        <v>2009/05</v>
      </c>
      <c r="AV35" s="68">
        <f t="shared" si="27"/>
        <v>87.546445740686863</v>
      </c>
      <c r="AW35" s="68">
        <f t="shared" si="27"/>
        <v>96.239308315393117</v>
      </c>
      <c r="AX35" s="68">
        <f t="shared" si="27"/>
        <v>126.87919642482643</v>
      </c>
      <c r="AY35" s="68">
        <f t="shared" si="27"/>
        <v>88.791893050756784</v>
      </c>
      <c r="AZ35" s="68">
        <f t="shared" si="27"/>
        <v>86.302388683482917</v>
      </c>
      <c r="BA35" s="68">
        <f t="shared" si="27"/>
        <v>87.023941375356472</v>
      </c>
      <c r="BB35" s="68">
        <f t="shared" si="27"/>
        <v>93.772198840629329</v>
      </c>
      <c r="BC35" s="68">
        <f t="shared" si="27"/>
        <v>85.525671106190316</v>
      </c>
      <c r="BD35" s="68">
        <f t="shared" si="27"/>
        <v>100.93071959453499</v>
      </c>
      <c r="BE35" s="68">
        <f t="shared" si="27"/>
        <v>95.453119376961411</v>
      </c>
      <c r="BF35" s="68">
        <f t="shared" si="27"/>
        <v>95.070622327586591</v>
      </c>
      <c r="BG35" s="68">
        <f t="shared" si="27"/>
        <v>94.647523663327831</v>
      </c>
      <c r="BH35" s="68">
        <f t="shared" si="27"/>
        <v>88.654985952487863</v>
      </c>
      <c r="BI35" s="68">
        <f t="shared" si="24"/>
        <v>91.414189614429048</v>
      </c>
      <c r="BJ35" s="68">
        <f t="shared" si="24"/>
        <v>79.963007383060187</v>
      </c>
      <c r="BK35" s="68">
        <f t="shared" si="24"/>
        <v>83.9341432608242</v>
      </c>
      <c r="BL35" s="68">
        <f t="shared" si="24"/>
        <v>76.913954644647504</v>
      </c>
      <c r="BM35" s="68">
        <f t="shared" si="24"/>
        <v>71.712181231908531</v>
      </c>
      <c r="BN35" s="68">
        <f t="shared" si="24"/>
        <v>78.908340150967618</v>
      </c>
      <c r="BO35" s="68">
        <f t="shared" si="24"/>
        <v>62.639097709201074</v>
      </c>
      <c r="BP35" s="68">
        <f t="shared" si="24"/>
        <v>82.608381173667595</v>
      </c>
      <c r="BQ35" s="68">
        <f t="shared" si="24"/>
        <v>103.62361129616085</v>
      </c>
      <c r="BR35" s="65" t="str">
        <f t="shared" si="4"/>
        <v>2009/05</v>
      </c>
      <c r="BS35" s="65">
        <v>100</v>
      </c>
      <c r="BT35" s="65">
        <v>101</v>
      </c>
      <c r="BU35" s="65">
        <v>102</v>
      </c>
      <c r="BV35" s="65">
        <v>103</v>
      </c>
      <c r="BW35" s="65">
        <v>104</v>
      </c>
      <c r="BX35" s="65">
        <v>105</v>
      </c>
      <c r="BY35" s="65">
        <v>106</v>
      </c>
      <c r="BZ35" s="65">
        <v>107</v>
      </c>
      <c r="CA35" s="65">
        <v>108</v>
      </c>
      <c r="CB35" s="65">
        <v>109</v>
      </c>
      <c r="CC35" s="65">
        <v>110</v>
      </c>
      <c r="CD35" s="65">
        <v>111</v>
      </c>
      <c r="CE35" s="65">
        <v>112</v>
      </c>
      <c r="CF35" s="65">
        <v>113</v>
      </c>
      <c r="CG35" s="65">
        <v>114</v>
      </c>
      <c r="CH35" s="65">
        <v>115</v>
      </c>
      <c r="CI35" s="65">
        <v>116</v>
      </c>
      <c r="CJ35" s="65">
        <v>117</v>
      </c>
      <c r="CK35" s="65">
        <v>118</v>
      </c>
      <c r="CL35" s="65">
        <v>119</v>
      </c>
      <c r="CM35" s="65">
        <v>120</v>
      </c>
      <c r="CN35" s="65">
        <v>121</v>
      </c>
      <c r="CO35" s="65" t="str">
        <f t="shared" si="7"/>
        <v>2009/05</v>
      </c>
      <c r="CP35" s="66">
        <f t="shared" si="8"/>
        <v>87.546445740686863</v>
      </c>
      <c r="CQ35" s="66">
        <f t="shared" si="8"/>
        <v>95.286443876626848</v>
      </c>
      <c r="CR35" s="66">
        <f t="shared" si="8"/>
        <v>124.39136904394748</v>
      </c>
      <c r="CS35" s="66">
        <f t="shared" ref="CS35:DE54" si="44">AY35/BV35*100</f>
        <v>86.205721408501731</v>
      </c>
      <c r="CT35" s="66">
        <f t="shared" si="44"/>
        <v>82.983066041810488</v>
      </c>
      <c r="CU35" s="66">
        <f t="shared" si="44"/>
        <v>82.879944167006158</v>
      </c>
      <c r="CV35" s="66">
        <f t="shared" si="44"/>
        <v>88.464338528895595</v>
      </c>
      <c r="CW35" s="66">
        <f t="shared" si="44"/>
        <v>79.930533744103087</v>
      </c>
      <c r="CX35" s="66">
        <f t="shared" si="44"/>
        <v>93.45436999493981</v>
      </c>
      <c r="CY35" s="66">
        <f t="shared" si="44"/>
        <v>87.571669153175606</v>
      </c>
      <c r="CZ35" s="66">
        <f t="shared" si="44"/>
        <v>86.427838479624171</v>
      </c>
      <c r="DA35" s="66">
        <f t="shared" si="44"/>
        <v>85.268039336331384</v>
      </c>
      <c r="DB35" s="66">
        <f t="shared" si="44"/>
        <v>79.156237457578442</v>
      </c>
      <c r="DC35" s="66">
        <f t="shared" si="44"/>
        <v>80.897512933123053</v>
      </c>
      <c r="DD35" s="66">
        <f t="shared" si="44"/>
        <v>70.142988932508928</v>
      </c>
      <c r="DE35" s="66">
        <f t="shared" si="44"/>
        <v>72.986211531151483</v>
      </c>
      <c r="DF35" s="66">
        <f t="shared" si="25"/>
        <v>66.305133314351295</v>
      </c>
      <c r="DG35" s="66">
        <f t="shared" si="25"/>
        <v>61.292462591374807</v>
      </c>
      <c r="DH35" s="66">
        <f t="shared" si="25"/>
        <v>66.871474704209845</v>
      </c>
      <c r="DI35" s="66">
        <f t="shared" si="25"/>
        <v>52.637897234622756</v>
      </c>
      <c r="DJ35" s="66">
        <f t="shared" si="25"/>
        <v>68.840317644722987</v>
      </c>
      <c r="DK35" s="66">
        <f t="shared" si="10"/>
        <v>85.639348178645321</v>
      </c>
      <c r="DL35" s="68">
        <v>2010</v>
      </c>
      <c r="DM35" s="68">
        <v>106.29251700680271</v>
      </c>
      <c r="DN35" s="68">
        <v>94.971694971694987</v>
      </c>
      <c r="DO35" s="68">
        <v>107.62450018175211</v>
      </c>
      <c r="DP35" s="68">
        <v>110.6299212598425</v>
      </c>
      <c r="DQ35" s="68">
        <v>116.43939393939394</v>
      </c>
      <c r="DR35" s="68">
        <v>110.72625698324025</v>
      </c>
      <c r="DS35" s="68">
        <v>97.361546499477527</v>
      </c>
      <c r="DT35" s="68">
        <v>107.92439113049799</v>
      </c>
      <c r="DU35" s="68">
        <v>105.57341907824222</v>
      </c>
      <c r="DV35" s="68">
        <v>107.27440147329651</v>
      </c>
      <c r="DW35" s="68">
        <v>128.6036036036036</v>
      </c>
      <c r="DX35" s="68">
        <v>110.761957730812</v>
      </c>
      <c r="DY35" s="68">
        <v>102.71177685950413</v>
      </c>
      <c r="DZ35" s="68">
        <v>106.19591554170995</v>
      </c>
      <c r="EA35" s="68">
        <v>110.69746376811594</v>
      </c>
      <c r="EB35" s="68">
        <v>109.06726124117426</v>
      </c>
      <c r="EC35" s="68">
        <v>104.60918331580795</v>
      </c>
      <c r="ED35" s="68">
        <v>100.62149859943979</v>
      </c>
      <c r="EE35" s="68">
        <v>111.99368264585655</v>
      </c>
      <c r="EF35" s="68">
        <v>108.36007130124774</v>
      </c>
      <c r="EG35" s="68">
        <v>101.47792022792022</v>
      </c>
      <c r="EH35" s="68">
        <v>116.61974474474475</v>
      </c>
    </row>
    <row r="36" spans="1:138" x14ac:dyDescent="0.2">
      <c r="A36" s="67" t="s">
        <v>248</v>
      </c>
      <c r="B36" s="66">
        <v>101.65553470666001</v>
      </c>
      <c r="C36" s="66">
        <v>110.251569754654</v>
      </c>
      <c r="D36" s="66">
        <v>140.47058194222399</v>
      </c>
      <c r="E36" s="66">
        <v>82.103636053413993</v>
      </c>
      <c r="F36" s="66">
        <v>93.733057411988</v>
      </c>
      <c r="G36" s="66">
        <v>76.522430354170993</v>
      </c>
      <c r="H36" s="66">
        <v>93.316506220969998</v>
      </c>
      <c r="I36" s="66">
        <v>96.971381567468001</v>
      </c>
      <c r="J36" s="66">
        <v>118.14113917813501</v>
      </c>
      <c r="K36" s="66">
        <v>122.577967931933</v>
      </c>
      <c r="L36" s="66">
        <v>103.66125948732601</v>
      </c>
      <c r="M36" s="66">
        <v>109.638389832881</v>
      </c>
      <c r="N36" s="66">
        <v>102.29547999451501</v>
      </c>
      <c r="O36" s="66">
        <v>112.29230835611899</v>
      </c>
      <c r="P36" s="66">
        <v>97.563772215455998</v>
      </c>
      <c r="Q36" s="66">
        <v>112.036915232425</v>
      </c>
      <c r="R36" s="66">
        <v>112.205120618778</v>
      </c>
      <c r="S36" s="66">
        <v>82.234031162072995</v>
      </c>
      <c r="T36" s="66">
        <v>98.136410064103998</v>
      </c>
      <c r="U36" s="66">
        <v>74.019592364570997</v>
      </c>
      <c r="V36" s="66">
        <v>78.377155741972004</v>
      </c>
      <c r="W36" s="66">
        <v>129.53350959137501</v>
      </c>
      <c r="X36" s="67" t="s">
        <v>248</v>
      </c>
      <c r="Y36" s="65">
        <v>2928912</v>
      </c>
      <c r="Z36" s="65">
        <v>637831</v>
      </c>
      <c r="AA36" s="65">
        <v>137356</v>
      </c>
      <c r="AB36" s="65">
        <v>60747</v>
      </c>
      <c r="AC36" s="65">
        <v>19562</v>
      </c>
      <c r="AD36" s="65">
        <v>168412</v>
      </c>
      <c r="AE36" s="65">
        <v>57910</v>
      </c>
      <c r="AF36" s="65">
        <v>17003</v>
      </c>
      <c r="AG36" s="65">
        <v>68819</v>
      </c>
      <c r="AH36" s="65">
        <v>31112</v>
      </c>
      <c r="AI36" s="65">
        <v>30398</v>
      </c>
      <c r="AJ36" s="65">
        <v>160455</v>
      </c>
      <c r="AK36" s="65">
        <v>152668</v>
      </c>
      <c r="AL36" s="65">
        <v>90153</v>
      </c>
      <c r="AM36" s="65">
        <v>69545</v>
      </c>
      <c r="AN36" s="65">
        <v>225732</v>
      </c>
      <c r="AO36" s="65">
        <v>71872</v>
      </c>
      <c r="AP36" s="65">
        <v>228384</v>
      </c>
      <c r="AQ36" s="65">
        <v>146747</v>
      </c>
      <c r="AR36" s="65">
        <v>382938</v>
      </c>
      <c r="AS36" s="65">
        <v>47120</v>
      </c>
      <c r="AT36" s="65">
        <v>124148</v>
      </c>
      <c r="AU36" s="65" t="str">
        <f t="shared" si="2"/>
        <v>2009/06</v>
      </c>
      <c r="AV36" s="68">
        <f t="shared" si="27"/>
        <v>89.756987322888492</v>
      </c>
      <c r="AW36" s="68">
        <f t="shared" si="27"/>
        <v>97.400989709901225</v>
      </c>
      <c r="AX36" s="68">
        <f t="shared" si="27"/>
        <v>129.84225410698107</v>
      </c>
      <c r="AY36" s="68">
        <f t="shared" si="27"/>
        <v>94.192674790533147</v>
      </c>
      <c r="AZ36" s="68">
        <f t="shared" si="27"/>
        <v>86.201427744086828</v>
      </c>
      <c r="BA36" s="68">
        <f t="shared" si="27"/>
        <v>93.56417761730593</v>
      </c>
      <c r="BB36" s="68">
        <f t="shared" si="27"/>
        <v>99.037770726805149</v>
      </c>
      <c r="BC36" s="68">
        <f t="shared" si="27"/>
        <v>98.016230140732958</v>
      </c>
      <c r="BD36" s="68">
        <f t="shared" si="27"/>
        <v>98.443287576396017</v>
      </c>
      <c r="BE36" s="68">
        <f t="shared" si="27"/>
        <v>109.43383358849789</v>
      </c>
      <c r="BF36" s="68">
        <f t="shared" si="27"/>
        <v>93.382243462516129</v>
      </c>
      <c r="BG36" s="68">
        <f t="shared" si="27"/>
        <v>95.805256548635043</v>
      </c>
      <c r="BH36" s="68">
        <f t="shared" si="27"/>
        <v>92.078740329863081</v>
      </c>
      <c r="BI36" s="68">
        <f t="shared" si="24"/>
        <v>92.307339648545025</v>
      </c>
      <c r="BJ36" s="68">
        <f t="shared" si="24"/>
        <v>84.64936985650067</v>
      </c>
      <c r="BK36" s="68">
        <f t="shared" si="24"/>
        <v>87.994388707153107</v>
      </c>
      <c r="BL36" s="68">
        <f t="shared" si="24"/>
        <v>95.065999488316123</v>
      </c>
      <c r="BM36" s="68">
        <f t="shared" si="24"/>
        <v>74.242302727558155</v>
      </c>
      <c r="BN36" s="68">
        <f t="shared" si="24"/>
        <v>78.935497656190577</v>
      </c>
      <c r="BO36" s="68">
        <f t="shared" si="24"/>
        <v>62.196053616189687</v>
      </c>
      <c r="BP36" s="68">
        <f t="shared" si="24"/>
        <v>88.55969853423224</v>
      </c>
      <c r="BQ36" s="68">
        <f t="shared" si="24"/>
        <v>108.35808306000708</v>
      </c>
      <c r="BR36" s="65" t="str">
        <f t="shared" si="4"/>
        <v>2009/06</v>
      </c>
      <c r="BS36" s="68">
        <f t="shared" ref="BS36:CN36" si="45">Y36/Y$7*100</f>
        <v>88.99516907918985</v>
      </c>
      <c r="BT36" s="68">
        <f t="shared" si="45"/>
        <v>98.685495113154801</v>
      </c>
      <c r="BU36" s="68">
        <f t="shared" si="45"/>
        <v>99.256422300104788</v>
      </c>
      <c r="BV36" s="68">
        <f t="shared" si="45"/>
        <v>79.835720856880016</v>
      </c>
      <c r="BW36" s="68">
        <f t="shared" si="45"/>
        <v>81.67508663521356</v>
      </c>
      <c r="BX36" s="68">
        <f t="shared" si="45"/>
        <v>84.337988952711001</v>
      </c>
      <c r="BY36" s="68">
        <f t="shared" si="45"/>
        <v>87.110215255945491</v>
      </c>
      <c r="BZ36" s="68">
        <f t="shared" si="45"/>
        <v>89.996294924045941</v>
      </c>
      <c r="CA36" s="68">
        <f t="shared" si="45"/>
        <v>100.83813207906576</v>
      </c>
      <c r="CB36" s="68">
        <f t="shared" si="45"/>
        <v>93.451880331611193</v>
      </c>
      <c r="CC36" s="68">
        <f t="shared" si="45"/>
        <v>109.62530203036532</v>
      </c>
      <c r="CD36" s="68">
        <f t="shared" si="45"/>
        <v>98.159828218006524</v>
      </c>
      <c r="CE36" s="68">
        <f t="shared" si="45"/>
        <v>89.15596512435981</v>
      </c>
      <c r="CF36" s="68">
        <f t="shared" si="45"/>
        <v>90.154803096061926</v>
      </c>
      <c r="CG36" s="68">
        <f t="shared" si="45"/>
        <v>95.040588187060976</v>
      </c>
      <c r="CH36" s="68">
        <f t="shared" si="45"/>
        <v>98.79986344179207</v>
      </c>
      <c r="CI36" s="68">
        <f t="shared" si="45"/>
        <v>84.519497624535489</v>
      </c>
      <c r="CJ36" s="68">
        <f t="shared" si="45"/>
        <v>79.535291905219609</v>
      </c>
      <c r="CK36" s="68">
        <f t="shared" si="45"/>
        <v>81.424330697738938</v>
      </c>
      <c r="CL36" s="68">
        <f t="shared" si="45"/>
        <v>74.046902675401611</v>
      </c>
      <c r="CM36" s="68">
        <f t="shared" si="45"/>
        <v>81.404187685716252</v>
      </c>
      <c r="CN36" s="68">
        <f t="shared" si="45"/>
        <v>96.827229050976484</v>
      </c>
      <c r="CO36" s="65" t="str">
        <f t="shared" si="7"/>
        <v>2009/06</v>
      </c>
      <c r="CP36" s="66">
        <f t="shared" ref="CP36:CZ72" si="46">AV36/BS36*100</f>
        <v>100.8560220196006</v>
      </c>
      <c r="CQ36" s="66">
        <f t="shared" si="46"/>
        <v>98.698384801352276</v>
      </c>
      <c r="CR36" s="66">
        <f t="shared" si="46"/>
        <v>130.81496501495801</v>
      </c>
      <c r="CS36" s="66">
        <f t="shared" si="44"/>
        <v>117.98312056252436</v>
      </c>
      <c r="CT36" s="66">
        <f t="shared" si="44"/>
        <v>105.5418871229232</v>
      </c>
      <c r="CU36" s="66">
        <f t="shared" si="44"/>
        <v>110.93954074452515</v>
      </c>
      <c r="CV36" s="66">
        <f t="shared" si="44"/>
        <v>113.69248765579829</v>
      </c>
      <c r="CW36" s="66">
        <f t="shared" si="44"/>
        <v>108.9114059900528</v>
      </c>
      <c r="CX36" s="66">
        <f t="shared" si="44"/>
        <v>97.625060626081435</v>
      </c>
      <c r="CY36" s="66">
        <f t="shared" si="44"/>
        <v>117.10179955734996</v>
      </c>
      <c r="CZ36" s="66">
        <f t="shared" si="44"/>
        <v>85.183111684061771</v>
      </c>
      <c r="DA36" s="66">
        <f t="shared" si="44"/>
        <v>97.601287907572399</v>
      </c>
      <c r="DB36" s="66">
        <f t="shared" si="44"/>
        <v>103.27827218450993</v>
      </c>
      <c r="DC36" s="66">
        <f t="shared" si="44"/>
        <v>102.38760052549782</v>
      </c>
      <c r="DD36" s="66">
        <f t="shared" si="44"/>
        <v>89.066546694652089</v>
      </c>
      <c r="DE36" s="66">
        <f t="shared" si="44"/>
        <v>89.06326956513962</v>
      </c>
      <c r="DF36" s="66">
        <f t="shared" si="25"/>
        <v>112.47818806334109</v>
      </c>
      <c r="DG36" s="66">
        <f t="shared" si="25"/>
        <v>93.345106240423448</v>
      </c>
      <c r="DH36" s="66">
        <f t="shared" si="25"/>
        <v>96.943379183812596</v>
      </c>
      <c r="DI36" s="66">
        <f t="shared" si="25"/>
        <v>83.995483091085759</v>
      </c>
      <c r="DJ36" s="66">
        <f t="shared" si="25"/>
        <v>108.79010165440364</v>
      </c>
      <c r="DK36" s="66">
        <f t="shared" si="10"/>
        <v>111.90868944825422</v>
      </c>
      <c r="DL36" s="68">
        <v>2011</v>
      </c>
      <c r="DM36" s="68">
        <v>106.79377013963482</v>
      </c>
      <c r="DN36" s="68">
        <v>95.521145521145527</v>
      </c>
      <c r="DO36" s="68">
        <v>107.70628862231918</v>
      </c>
      <c r="DP36" s="68">
        <v>106.60854893138357</v>
      </c>
      <c r="DQ36" s="68">
        <v>108.69318181818183</v>
      </c>
      <c r="DR36" s="68">
        <v>112.73743016759778</v>
      </c>
      <c r="DS36" s="68">
        <v>98.267154301637049</v>
      </c>
      <c r="DT36" s="68">
        <v>104.18029807342786</v>
      </c>
      <c r="DU36" s="68">
        <v>105.32332976062878</v>
      </c>
      <c r="DV36" s="68">
        <v>107.13627992633518</v>
      </c>
      <c r="DW36" s="68">
        <v>131.027456027456</v>
      </c>
      <c r="DX36" s="68">
        <v>111.25324434556914</v>
      </c>
      <c r="DY36" s="68">
        <v>104.22692837465566</v>
      </c>
      <c r="DZ36" s="68">
        <v>107.27760470751126</v>
      </c>
      <c r="EA36" s="68">
        <v>114.9909420289855</v>
      </c>
      <c r="EB36" s="68">
        <v>105.77852099591229</v>
      </c>
      <c r="EC36" s="68">
        <v>105.20504731861199</v>
      </c>
      <c r="ED36" s="68">
        <v>97.28641456582632</v>
      </c>
      <c r="EE36" s="68">
        <v>110.64659977703455</v>
      </c>
      <c r="EF36" s="68">
        <v>108.6452762923351</v>
      </c>
      <c r="EG36" s="68">
        <v>101.82514245014245</v>
      </c>
      <c r="EH36" s="68">
        <v>115.22147147147147</v>
      </c>
    </row>
    <row r="37" spans="1:138" x14ac:dyDescent="0.2">
      <c r="A37" s="67" t="s">
        <v>249</v>
      </c>
      <c r="B37" s="66">
        <v>103.82928717223599</v>
      </c>
      <c r="C37" s="66">
        <v>109.655550360497</v>
      </c>
      <c r="D37" s="66">
        <v>139.33660211673401</v>
      </c>
      <c r="E37" s="66">
        <v>82.241195324044</v>
      </c>
      <c r="F37" s="66">
        <v>99.647749029699</v>
      </c>
      <c r="G37" s="66">
        <v>81.098968490939995</v>
      </c>
      <c r="H37" s="66">
        <v>111.99113795626501</v>
      </c>
      <c r="I37" s="66">
        <v>99.259372413514996</v>
      </c>
      <c r="J37" s="66">
        <v>117.80598824480801</v>
      </c>
      <c r="K37" s="66">
        <v>125.882297510345</v>
      </c>
      <c r="L37" s="66">
        <v>108.518596727093</v>
      </c>
      <c r="M37" s="66">
        <v>116.02790336421</v>
      </c>
      <c r="N37" s="66">
        <v>105.13642667534199</v>
      </c>
      <c r="O37" s="66">
        <v>116.03876184875</v>
      </c>
      <c r="P37" s="66">
        <v>94.260957682216002</v>
      </c>
      <c r="Q37" s="66">
        <v>109.29094459301599</v>
      </c>
      <c r="R37" s="66">
        <v>102.381152171629</v>
      </c>
      <c r="S37" s="66">
        <v>71.881265096221</v>
      </c>
      <c r="T37" s="66">
        <v>99.907992423137998</v>
      </c>
      <c r="U37" s="66">
        <v>85.476105121914003</v>
      </c>
      <c r="V37" s="66">
        <v>83.674666621838995</v>
      </c>
      <c r="W37" s="66">
        <v>126.725428298433</v>
      </c>
      <c r="X37" s="67" t="s">
        <v>249</v>
      </c>
      <c r="Y37" s="65">
        <v>2923519</v>
      </c>
      <c r="Z37" s="65">
        <v>635023</v>
      </c>
      <c r="AA37" s="65">
        <v>138623</v>
      </c>
      <c r="AB37" s="65">
        <v>61016</v>
      </c>
      <c r="AC37" s="65">
        <v>19533</v>
      </c>
      <c r="AD37" s="65">
        <v>168976</v>
      </c>
      <c r="AE37" s="65">
        <v>58657</v>
      </c>
      <c r="AF37" s="65">
        <v>16750</v>
      </c>
      <c r="AG37" s="65">
        <v>68846</v>
      </c>
      <c r="AH37" s="65">
        <v>30875</v>
      </c>
      <c r="AI37" s="65">
        <v>28265</v>
      </c>
      <c r="AJ37" s="65">
        <v>160282</v>
      </c>
      <c r="AK37" s="65">
        <v>154076</v>
      </c>
      <c r="AL37" s="65">
        <v>90063</v>
      </c>
      <c r="AM37" s="65">
        <v>69655</v>
      </c>
      <c r="AN37" s="65">
        <v>219650</v>
      </c>
      <c r="AO37" s="65">
        <v>70968</v>
      </c>
      <c r="AP37" s="65">
        <v>229702</v>
      </c>
      <c r="AQ37" s="65">
        <v>147466</v>
      </c>
      <c r="AR37" s="65">
        <v>382733</v>
      </c>
      <c r="AS37" s="65">
        <v>47145</v>
      </c>
      <c r="AT37" s="65">
        <v>125215</v>
      </c>
      <c r="AU37" s="65" t="str">
        <f t="shared" si="2"/>
        <v>2009/07</v>
      </c>
      <c r="AV37" s="68">
        <f t="shared" si="27"/>
        <v>91.676307043736102</v>
      </c>
      <c r="AW37" s="68">
        <f t="shared" si="27"/>
        <v>96.874440482471869</v>
      </c>
      <c r="AX37" s="68">
        <f t="shared" si="27"/>
        <v>128.79407380746457</v>
      </c>
      <c r="AY37" s="68">
        <f t="shared" si="27"/>
        <v>94.350488454649621</v>
      </c>
      <c r="AZ37" s="68">
        <f t="shared" si="27"/>
        <v>91.640862626400434</v>
      </c>
      <c r="BA37" s="68">
        <f t="shared" si="27"/>
        <v>99.159922879435996</v>
      </c>
      <c r="BB37" s="68">
        <f t="shared" si="27"/>
        <v>118.85735003925963</v>
      </c>
      <c r="BC37" s="68">
        <f t="shared" si="27"/>
        <v>100.3288736619558</v>
      </c>
      <c r="BD37" s="68">
        <f t="shared" si="27"/>
        <v>98.164016867305776</v>
      </c>
      <c r="BE37" s="68">
        <f t="shared" si="27"/>
        <v>112.38383724173424</v>
      </c>
      <c r="BF37" s="68">
        <f t="shared" si="27"/>
        <v>97.757928756586125</v>
      </c>
      <c r="BG37" s="68">
        <f t="shared" si="27"/>
        <v>101.38860179862488</v>
      </c>
      <c r="BH37" s="68">
        <f t="shared" si="27"/>
        <v>94.635948055257018</v>
      </c>
      <c r="BI37" s="68">
        <f t="shared" si="24"/>
        <v>95.387026584225723</v>
      </c>
      <c r="BJ37" s="68">
        <f t="shared" si="24"/>
        <v>81.783745018069425</v>
      </c>
      <c r="BK37" s="68">
        <f t="shared" si="24"/>
        <v>85.837688771945892</v>
      </c>
      <c r="BL37" s="68">
        <f t="shared" si="24"/>
        <v>86.742623743790574</v>
      </c>
      <c r="BM37" s="68">
        <f t="shared" si="24"/>
        <v>64.895646830150739</v>
      </c>
      <c r="BN37" s="68">
        <f t="shared" si="24"/>
        <v>80.360460471295909</v>
      </c>
      <c r="BO37" s="68">
        <f t="shared" si="24"/>
        <v>71.822557342402092</v>
      </c>
      <c r="BP37" s="68">
        <f t="shared" si="24"/>
        <v>94.545447341541959</v>
      </c>
      <c r="BQ37" s="68">
        <f t="shared" si="24"/>
        <v>106.00905147011397</v>
      </c>
      <c r="BR37" s="65" t="str">
        <f t="shared" si="4"/>
        <v>2009/07</v>
      </c>
      <c r="BS37" s="65">
        <v>100</v>
      </c>
      <c r="BT37" s="65">
        <v>101</v>
      </c>
      <c r="BU37" s="65">
        <v>102</v>
      </c>
      <c r="BV37" s="65">
        <v>103</v>
      </c>
      <c r="BW37" s="65">
        <v>104</v>
      </c>
      <c r="BX37" s="65">
        <v>105</v>
      </c>
      <c r="BY37" s="65">
        <v>106</v>
      </c>
      <c r="BZ37" s="65">
        <v>107</v>
      </c>
      <c r="CA37" s="65">
        <v>108</v>
      </c>
      <c r="CB37" s="65">
        <v>109</v>
      </c>
      <c r="CC37" s="65">
        <v>110</v>
      </c>
      <c r="CD37" s="65">
        <v>111</v>
      </c>
      <c r="CE37" s="65">
        <v>112</v>
      </c>
      <c r="CF37" s="65">
        <v>113</v>
      </c>
      <c r="CG37" s="65">
        <v>114</v>
      </c>
      <c r="CH37" s="65">
        <v>115</v>
      </c>
      <c r="CI37" s="65">
        <v>116</v>
      </c>
      <c r="CJ37" s="65">
        <v>117</v>
      </c>
      <c r="CK37" s="65">
        <v>118</v>
      </c>
      <c r="CL37" s="65">
        <v>119</v>
      </c>
      <c r="CM37" s="65">
        <v>120</v>
      </c>
      <c r="CN37" s="65">
        <v>121</v>
      </c>
      <c r="CO37" s="65" t="str">
        <f t="shared" si="7"/>
        <v>2009/07</v>
      </c>
      <c r="CP37" s="66">
        <f t="shared" si="46"/>
        <v>91.676307043736102</v>
      </c>
      <c r="CQ37" s="66">
        <f t="shared" si="46"/>
        <v>95.915287606407801</v>
      </c>
      <c r="CR37" s="66">
        <f t="shared" si="46"/>
        <v>126.26869981123978</v>
      </c>
      <c r="CS37" s="66">
        <f t="shared" si="44"/>
        <v>91.602415975387984</v>
      </c>
      <c r="CT37" s="66">
        <f t="shared" si="44"/>
        <v>88.11621406384657</v>
      </c>
      <c r="CU37" s="66">
        <f t="shared" si="44"/>
        <v>94.438021789939043</v>
      </c>
      <c r="CV37" s="66">
        <f t="shared" si="44"/>
        <v>112.1295755087355</v>
      </c>
      <c r="CW37" s="66">
        <f t="shared" si="44"/>
        <v>93.765302487809151</v>
      </c>
      <c r="CX37" s="66">
        <f t="shared" si="44"/>
        <v>90.89260821046831</v>
      </c>
      <c r="CY37" s="66">
        <f t="shared" si="44"/>
        <v>103.10443783645343</v>
      </c>
      <c r="CZ37" s="66">
        <f t="shared" si="44"/>
        <v>88.870844324169212</v>
      </c>
      <c r="DA37" s="66">
        <f t="shared" si="44"/>
        <v>91.341082701463847</v>
      </c>
      <c r="DB37" s="66">
        <f t="shared" si="44"/>
        <v>84.496382192193764</v>
      </c>
      <c r="DC37" s="66">
        <f t="shared" si="44"/>
        <v>84.413297862146649</v>
      </c>
      <c r="DD37" s="66">
        <f t="shared" si="44"/>
        <v>71.740127208832831</v>
      </c>
      <c r="DE37" s="66">
        <f t="shared" si="44"/>
        <v>74.641468497344249</v>
      </c>
      <c r="DF37" s="66">
        <f t="shared" si="25"/>
        <v>74.778123917060839</v>
      </c>
      <c r="DG37" s="66">
        <f t="shared" si="25"/>
        <v>55.466364812094646</v>
      </c>
      <c r="DH37" s="66">
        <f t="shared" si="25"/>
        <v>68.102085145166029</v>
      </c>
      <c r="DI37" s="66">
        <f t="shared" si="25"/>
        <v>60.355090203699234</v>
      </c>
      <c r="DJ37" s="66">
        <f t="shared" si="25"/>
        <v>78.787872784618301</v>
      </c>
      <c r="DK37" s="66">
        <f t="shared" si="10"/>
        <v>87.61078633893716</v>
      </c>
      <c r="DL37" s="68" t="s">
        <v>396</v>
      </c>
      <c r="DM37" s="68">
        <v>106.12244897959185</v>
      </c>
      <c r="DN37" s="68">
        <v>95.554445554445564</v>
      </c>
      <c r="DO37" s="68">
        <v>107.71537622682662</v>
      </c>
      <c r="DP37" s="68">
        <v>100.59055118110236</v>
      </c>
      <c r="DQ37" s="68">
        <v>110.22727272727272</v>
      </c>
      <c r="DR37" s="68">
        <v>109.35754189944133</v>
      </c>
      <c r="DS37" s="68">
        <v>94.540229885057471</v>
      </c>
      <c r="DT37" s="68">
        <v>104.3484187568157</v>
      </c>
      <c r="DU37" s="68">
        <v>104.83654876741693</v>
      </c>
      <c r="DV37" s="68">
        <v>105.70441988950274</v>
      </c>
      <c r="DW37" s="68">
        <v>120.28635778635778</v>
      </c>
      <c r="DX37" s="68">
        <v>108.77363737486095</v>
      </c>
      <c r="DY37" s="68">
        <v>102.91838842975207</v>
      </c>
      <c r="DZ37" s="68">
        <v>103.03738317757009</v>
      </c>
      <c r="EA37" s="68">
        <v>122.33695652173914</v>
      </c>
      <c r="EB37" s="68">
        <v>104.4314381270903</v>
      </c>
      <c r="EC37" s="68">
        <v>104.91587802313354</v>
      </c>
      <c r="ED37" s="68">
        <v>95.706407563025195</v>
      </c>
      <c r="EE37" s="68">
        <v>112.76477146042363</v>
      </c>
      <c r="EF37" s="68">
        <v>108.03475935828877</v>
      </c>
      <c r="EG37" s="68">
        <v>98.157051282051285</v>
      </c>
      <c r="EH37" s="68">
        <v>114.68186936936938</v>
      </c>
    </row>
    <row r="38" spans="1:138" x14ac:dyDescent="0.2">
      <c r="A38" s="67" t="s">
        <v>250</v>
      </c>
      <c r="B38" s="66">
        <v>104.394791023826</v>
      </c>
      <c r="C38" s="66">
        <v>106.503610712661</v>
      </c>
      <c r="D38" s="66">
        <v>138.97518093876701</v>
      </c>
      <c r="E38" s="66">
        <v>85.328474425058999</v>
      </c>
      <c r="F38" s="66">
        <v>95.174887546581004</v>
      </c>
      <c r="G38" s="66">
        <v>79.403791264578999</v>
      </c>
      <c r="H38" s="66">
        <v>98.088723764630998</v>
      </c>
      <c r="I38" s="66">
        <v>108.16250250889399</v>
      </c>
      <c r="J38" s="66">
        <v>114.984658544886</v>
      </c>
      <c r="K38" s="66">
        <v>105.164855944542</v>
      </c>
      <c r="L38" s="66">
        <v>106.101853172053</v>
      </c>
      <c r="M38" s="66">
        <v>103.443675814643</v>
      </c>
      <c r="N38" s="66">
        <v>103.926984204775</v>
      </c>
      <c r="O38" s="66">
        <v>108.471561448597</v>
      </c>
      <c r="P38" s="66">
        <v>90.871413831528002</v>
      </c>
      <c r="Q38" s="66">
        <v>106.500464498227</v>
      </c>
      <c r="R38" s="66">
        <v>97.424247309715</v>
      </c>
      <c r="S38" s="66">
        <v>84.156662435705996</v>
      </c>
      <c r="T38" s="66">
        <v>119.39015955395401</v>
      </c>
      <c r="U38" s="66">
        <v>102.609131528107</v>
      </c>
      <c r="V38" s="66">
        <v>89.430297658765994</v>
      </c>
      <c r="W38" s="66">
        <v>121.842086878811</v>
      </c>
      <c r="X38" s="67" t="s">
        <v>250</v>
      </c>
      <c r="Y38" s="65">
        <v>2937270</v>
      </c>
      <c r="Z38" s="65">
        <v>630370</v>
      </c>
      <c r="AA38" s="65">
        <v>138236</v>
      </c>
      <c r="AB38" s="65">
        <v>61127</v>
      </c>
      <c r="AC38" s="65">
        <v>19601</v>
      </c>
      <c r="AD38" s="65">
        <v>167811</v>
      </c>
      <c r="AE38" s="65">
        <v>59360</v>
      </c>
      <c r="AF38" s="65">
        <v>16469</v>
      </c>
      <c r="AG38" s="65">
        <v>68988</v>
      </c>
      <c r="AH38" s="65">
        <v>30665</v>
      </c>
      <c r="AI38" s="65">
        <v>28059</v>
      </c>
      <c r="AJ38" s="65">
        <v>159764</v>
      </c>
      <c r="AK38" s="65">
        <v>155483</v>
      </c>
      <c r="AL38" s="65">
        <v>90029</v>
      </c>
      <c r="AM38" s="65">
        <v>70311</v>
      </c>
      <c r="AN38" s="65">
        <v>225306</v>
      </c>
      <c r="AO38" s="65">
        <v>70215</v>
      </c>
      <c r="AP38" s="65">
        <v>233540</v>
      </c>
      <c r="AQ38" s="65">
        <v>148539</v>
      </c>
      <c r="AR38" s="65">
        <v>392132</v>
      </c>
      <c r="AS38" s="65">
        <v>46580</v>
      </c>
      <c r="AT38" s="65">
        <v>124685</v>
      </c>
      <c r="AU38" s="65" t="str">
        <f t="shared" si="2"/>
        <v>2009/08</v>
      </c>
      <c r="AV38" s="68">
        <f t="shared" si="27"/>
        <v>92.175619965405133</v>
      </c>
      <c r="AW38" s="68">
        <f t="shared" si="27"/>
        <v>94.089881116212652</v>
      </c>
      <c r="AX38" s="68">
        <f t="shared" si="27"/>
        <v>128.45999858843732</v>
      </c>
      <c r="AY38" s="68">
        <f t="shared" si="27"/>
        <v>97.892342266828308</v>
      </c>
      <c r="AZ38" s="68">
        <f t="shared" si="27"/>
        <v>87.527404081549932</v>
      </c>
      <c r="BA38" s="68">
        <f t="shared" si="27"/>
        <v>97.08722520940691</v>
      </c>
      <c r="BB38" s="68">
        <f t="shared" si="27"/>
        <v>104.10257443718373</v>
      </c>
      <c r="BC38" s="68">
        <f t="shared" si="27"/>
        <v>109.32793332570211</v>
      </c>
      <c r="BD38" s="68">
        <f t="shared" si="27"/>
        <v>95.813091754094643</v>
      </c>
      <c r="BE38" s="68">
        <f t="shared" si="27"/>
        <v>93.887943640769379</v>
      </c>
      <c r="BF38" s="68">
        <f t="shared" si="27"/>
        <v>95.580828688929671</v>
      </c>
      <c r="BG38" s="68">
        <f t="shared" si="27"/>
        <v>90.392132854759623</v>
      </c>
      <c r="BH38" s="68">
        <f t="shared" si="27"/>
        <v>93.547298398427444</v>
      </c>
      <c r="BI38" s="68">
        <f t="shared" si="24"/>
        <v>89.166581499863312</v>
      </c>
      <c r="BJ38" s="68">
        <f t="shared" si="24"/>
        <v>78.84287112045007</v>
      </c>
      <c r="BK38" s="68">
        <f t="shared" si="24"/>
        <v>83.646030873912565</v>
      </c>
      <c r="BL38" s="68">
        <f t="shared" si="24"/>
        <v>82.542876776204452</v>
      </c>
      <c r="BM38" s="68">
        <f t="shared" si="24"/>
        <v>75.978087426829532</v>
      </c>
      <c r="BN38" s="68">
        <f t="shared" si="24"/>
        <v>96.030837621708343</v>
      </c>
      <c r="BO38" s="68">
        <f t="shared" si="24"/>
        <v>86.218835340242279</v>
      </c>
      <c r="BP38" s="68">
        <f t="shared" si="24"/>
        <v>101.0488340066894</v>
      </c>
      <c r="BQ38" s="68">
        <f t="shared" si="24"/>
        <v>101.92401187821976</v>
      </c>
      <c r="BR38" s="65" t="str">
        <f t="shared" si="4"/>
        <v>2009/08</v>
      </c>
      <c r="BS38" s="68">
        <f t="shared" ref="BS38:CN38" si="47">Y38/Y$7*100</f>
        <v>89.249127417017633</v>
      </c>
      <c r="BT38" s="68">
        <f t="shared" si="47"/>
        <v>97.531125885194342</v>
      </c>
      <c r="BU38" s="68">
        <f t="shared" si="47"/>
        <v>99.892329370957839</v>
      </c>
      <c r="BV38" s="68">
        <f t="shared" si="47"/>
        <v>80.335129451964775</v>
      </c>
      <c r="BW38" s="68">
        <f t="shared" si="47"/>
        <v>81.837919084798131</v>
      </c>
      <c r="BX38" s="68">
        <f t="shared" si="47"/>
        <v>84.037017933065243</v>
      </c>
      <c r="BY38" s="68">
        <f t="shared" si="47"/>
        <v>89.291355164788882</v>
      </c>
      <c r="BZ38" s="68">
        <f t="shared" si="47"/>
        <v>87.16985126766528</v>
      </c>
      <c r="CA38" s="68">
        <f t="shared" si="47"/>
        <v>101.08576201151701</v>
      </c>
      <c r="CB38" s="68">
        <f t="shared" si="47"/>
        <v>92.109215427129641</v>
      </c>
      <c r="CC38" s="68">
        <f t="shared" si="47"/>
        <v>101.19008979768473</v>
      </c>
      <c r="CD38" s="68">
        <f t="shared" si="47"/>
        <v>97.737102585906285</v>
      </c>
      <c r="CE38" s="68">
        <f t="shared" si="47"/>
        <v>90.799885538756229</v>
      </c>
      <c r="CF38" s="68">
        <f t="shared" si="47"/>
        <v>90.030800616012314</v>
      </c>
      <c r="CG38" s="68">
        <f t="shared" si="47"/>
        <v>96.087408095771721</v>
      </c>
      <c r="CH38" s="68">
        <f t="shared" si="47"/>
        <v>98.613408965571566</v>
      </c>
      <c r="CI38" s="68">
        <f t="shared" si="47"/>
        <v>82.570911143515687</v>
      </c>
      <c r="CJ38" s="68">
        <f t="shared" si="47"/>
        <v>81.330881635950803</v>
      </c>
      <c r="CK38" s="68">
        <f t="shared" si="47"/>
        <v>82.418643362463584</v>
      </c>
      <c r="CL38" s="68">
        <f t="shared" si="47"/>
        <v>75.824702797608452</v>
      </c>
      <c r="CM38" s="68">
        <f t="shared" si="47"/>
        <v>80.471287402390985</v>
      </c>
      <c r="CN38" s="68">
        <f t="shared" si="47"/>
        <v>97.246053534660263</v>
      </c>
      <c r="CO38" s="65" t="str">
        <f t="shared" si="7"/>
        <v>2009/08</v>
      </c>
      <c r="CP38" s="66">
        <f t="shared" si="46"/>
        <v>103.27901530590144</v>
      </c>
      <c r="CQ38" s="66">
        <f t="shared" si="46"/>
        <v>96.471644577309164</v>
      </c>
      <c r="CR38" s="66">
        <f t="shared" si="46"/>
        <v>128.59846136072295</v>
      </c>
      <c r="CS38" s="66">
        <f t="shared" si="44"/>
        <v>121.8549629964331</v>
      </c>
      <c r="CT38" s="66">
        <f t="shared" si="44"/>
        <v>106.95213790914761</v>
      </c>
      <c r="CU38" s="66">
        <f t="shared" si="44"/>
        <v>115.52911752144281</v>
      </c>
      <c r="CV38" s="66">
        <f t="shared" si="44"/>
        <v>116.58751762145447</v>
      </c>
      <c r="CW38" s="66">
        <f t="shared" si="44"/>
        <v>125.41943313634644</v>
      </c>
      <c r="CX38" s="66">
        <f t="shared" si="44"/>
        <v>94.783963485558303</v>
      </c>
      <c r="CY38" s="66">
        <f t="shared" si="44"/>
        <v>101.93110776743825</v>
      </c>
      <c r="CZ38" s="66">
        <f t="shared" si="44"/>
        <v>94.456709031516837</v>
      </c>
      <c r="DA38" s="66">
        <f t="shared" si="44"/>
        <v>92.484972915284885</v>
      </c>
      <c r="DB38" s="66">
        <f t="shared" si="44"/>
        <v>103.02578890201193</v>
      </c>
      <c r="DC38" s="66">
        <f t="shared" si="44"/>
        <v>99.040085048410305</v>
      </c>
      <c r="DD38" s="66">
        <f t="shared" si="44"/>
        <v>82.053281156118004</v>
      </c>
      <c r="DE38" s="66">
        <f t="shared" si="44"/>
        <v>84.822167442883469</v>
      </c>
      <c r="DF38" s="66">
        <f t="shared" si="25"/>
        <v>99.966048131329799</v>
      </c>
      <c r="DG38" s="66">
        <f t="shared" si="25"/>
        <v>93.418497252887065</v>
      </c>
      <c r="DH38" s="66">
        <f t="shared" si="25"/>
        <v>116.51591642849613</v>
      </c>
      <c r="DI38" s="66">
        <f t="shared" si="25"/>
        <v>113.70810851758679</v>
      </c>
      <c r="DJ38" s="66">
        <f t="shared" si="25"/>
        <v>125.57129041741541</v>
      </c>
      <c r="DK38" s="66">
        <f t="shared" si="10"/>
        <v>104.81043515240667</v>
      </c>
      <c r="DL38" s="68"/>
    </row>
    <row r="39" spans="1:138" x14ac:dyDescent="0.2">
      <c r="A39" s="67" t="s">
        <v>274</v>
      </c>
      <c r="B39" s="66">
        <v>105.475959597493</v>
      </c>
      <c r="C39" s="66">
        <v>106.636496895406</v>
      </c>
      <c r="D39" s="66">
        <v>134.71280461720201</v>
      </c>
      <c r="E39" s="66">
        <v>95.077221867849005</v>
      </c>
      <c r="F39" s="66">
        <v>106.487413161639</v>
      </c>
      <c r="G39" s="66">
        <v>82.963493327017005</v>
      </c>
      <c r="H39" s="66">
        <v>99.625942751820006</v>
      </c>
      <c r="I39" s="66">
        <v>86.648799939344997</v>
      </c>
      <c r="J39" s="66">
        <v>116.473723336039</v>
      </c>
      <c r="K39" s="66">
        <v>97.644731668657002</v>
      </c>
      <c r="L39" s="66">
        <v>103.651833761612</v>
      </c>
      <c r="M39" s="66">
        <v>104.025664332362</v>
      </c>
      <c r="N39" s="66">
        <v>96.444363418410006</v>
      </c>
      <c r="O39" s="66">
        <v>104.45218620361101</v>
      </c>
      <c r="P39" s="66">
        <v>90.002757852524994</v>
      </c>
      <c r="Q39" s="66">
        <v>106.58380241885</v>
      </c>
      <c r="R39" s="66">
        <v>103.263506514517</v>
      </c>
      <c r="S39" s="66">
        <v>107.218173457962</v>
      </c>
      <c r="T39" s="66">
        <v>101.374791777542</v>
      </c>
      <c r="U39" s="66">
        <v>108.528804013589</v>
      </c>
      <c r="V39" s="66">
        <v>84.249838897261</v>
      </c>
      <c r="W39" s="66">
        <v>128.57884670711999</v>
      </c>
      <c r="X39" s="67" t="s">
        <v>274</v>
      </c>
      <c r="Y39" s="65">
        <v>2961915</v>
      </c>
      <c r="Z39" s="65">
        <v>627812</v>
      </c>
      <c r="AA39" s="65">
        <v>138045</v>
      </c>
      <c r="AB39" s="65">
        <v>61316</v>
      </c>
      <c r="AC39" s="65">
        <v>19387</v>
      </c>
      <c r="AD39" s="65">
        <v>168159</v>
      </c>
      <c r="AE39" s="65">
        <v>60756</v>
      </c>
      <c r="AF39" s="65">
        <v>16217</v>
      </c>
      <c r="AG39" s="65">
        <v>69206</v>
      </c>
      <c r="AH39" s="65">
        <v>30606</v>
      </c>
      <c r="AI39" s="65">
        <v>28557</v>
      </c>
      <c r="AJ39" s="65">
        <v>159692</v>
      </c>
      <c r="AK39" s="65">
        <v>158584</v>
      </c>
      <c r="AL39" s="65">
        <v>89804</v>
      </c>
      <c r="AM39" s="65">
        <v>70951</v>
      </c>
      <c r="AN39" s="65">
        <v>221846</v>
      </c>
      <c r="AO39" s="65">
        <v>70493</v>
      </c>
      <c r="AP39" s="65">
        <v>237532</v>
      </c>
      <c r="AQ39" s="65">
        <v>149187</v>
      </c>
      <c r="AR39" s="65">
        <v>412343</v>
      </c>
      <c r="AS39" s="65">
        <v>46736</v>
      </c>
      <c r="AT39" s="65">
        <v>124686</v>
      </c>
      <c r="AU39" s="65" t="str">
        <f t="shared" si="2"/>
        <v>2009/09</v>
      </c>
      <c r="AV39" s="68">
        <f t="shared" si="27"/>
        <v>93.130240235128397</v>
      </c>
      <c r="AW39" s="68">
        <f t="shared" si="27"/>
        <v>94.207278498825303</v>
      </c>
      <c r="AX39" s="68">
        <f t="shared" si="27"/>
        <v>124.52012347870185</v>
      </c>
      <c r="AY39" s="68">
        <f t="shared" si="27"/>
        <v>109.07650708136063</v>
      </c>
      <c r="AZ39" s="68">
        <f t="shared" si="27"/>
        <v>97.930946719910892</v>
      </c>
      <c r="BA39" s="68">
        <f t="shared" si="27"/>
        <v>101.43968231895147</v>
      </c>
      <c r="BB39" s="68">
        <f t="shared" si="27"/>
        <v>105.73404080659121</v>
      </c>
      <c r="BC39" s="68">
        <f t="shared" si="27"/>
        <v>87.582424618382447</v>
      </c>
      <c r="BD39" s="68">
        <f t="shared" ref="BD39:BO73" si="48">J39/J$7*100</f>
        <v>97.053882510600999</v>
      </c>
      <c r="BE39" s="68">
        <f t="shared" si="48"/>
        <v>87.174208354922527</v>
      </c>
      <c r="BF39" s="68">
        <f t="shared" si="48"/>
        <v>93.373752388629981</v>
      </c>
      <c r="BG39" s="68">
        <f t="shared" si="48"/>
        <v>90.900691575235342</v>
      </c>
      <c r="BH39" s="68">
        <f t="shared" si="48"/>
        <v>86.812002797766681</v>
      </c>
      <c r="BI39" s="68">
        <f t="shared" si="24"/>
        <v>85.862545441247022</v>
      </c>
      <c r="BJ39" s="68">
        <f t="shared" si="24"/>
        <v>78.089198116885754</v>
      </c>
      <c r="BK39" s="68">
        <f t="shared" si="24"/>
        <v>83.711484919716412</v>
      </c>
      <c r="BL39" s="68">
        <f t="shared" si="24"/>
        <v>87.490200120402633</v>
      </c>
      <c r="BM39" s="68">
        <f t="shared" si="24"/>
        <v>96.798417629234862</v>
      </c>
      <c r="BN39" s="68">
        <f t="shared" si="24"/>
        <v>81.540272703331169</v>
      </c>
      <c r="BO39" s="68">
        <f t="shared" si="24"/>
        <v>91.192927408784243</v>
      </c>
      <c r="BP39" s="68">
        <f t="shared" si="24"/>
        <v>95.195344404460556</v>
      </c>
      <c r="BQ39" s="68">
        <f t="shared" si="24"/>
        <v>107.55948321945046</v>
      </c>
      <c r="BR39" s="65" t="str">
        <f t="shared" si="4"/>
        <v>2009/09</v>
      </c>
      <c r="BS39" s="65">
        <v>100</v>
      </c>
      <c r="BT39" s="65">
        <v>101</v>
      </c>
      <c r="BU39" s="65">
        <v>102</v>
      </c>
      <c r="BV39" s="65">
        <v>103</v>
      </c>
      <c r="BW39" s="65">
        <v>104</v>
      </c>
      <c r="BX39" s="65">
        <v>105</v>
      </c>
      <c r="BY39" s="65">
        <v>106</v>
      </c>
      <c r="BZ39" s="65">
        <v>107</v>
      </c>
      <c r="CA39" s="65">
        <v>108</v>
      </c>
      <c r="CB39" s="65">
        <v>109</v>
      </c>
      <c r="CC39" s="65">
        <v>110</v>
      </c>
      <c r="CD39" s="65">
        <v>111</v>
      </c>
      <c r="CE39" s="65">
        <v>112</v>
      </c>
      <c r="CF39" s="65">
        <v>113</v>
      </c>
      <c r="CG39" s="65">
        <v>114</v>
      </c>
      <c r="CH39" s="65">
        <v>115</v>
      </c>
      <c r="CI39" s="65">
        <v>116</v>
      </c>
      <c r="CJ39" s="65">
        <v>117</v>
      </c>
      <c r="CK39" s="65">
        <v>118</v>
      </c>
      <c r="CL39" s="65">
        <v>119</v>
      </c>
      <c r="CM39" s="65">
        <v>120</v>
      </c>
      <c r="CN39" s="65">
        <v>121</v>
      </c>
      <c r="CO39" s="65" t="str">
        <f t="shared" si="7"/>
        <v>2009/09</v>
      </c>
      <c r="CP39" s="66">
        <f t="shared" si="46"/>
        <v>93.130240235128397</v>
      </c>
      <c r="CQ39" s="66">
        <f t="shared" si="46"/>
        <v>93.274533167153763</v>
      </c>
      <c r="CR39" s="66">
        <f t="shared" si="46"/>
        <v>122.07855243009985</v>
      </c>
      <c r="CS39" s="66">
        <f t="shared" si="44"/>
        <v>105.89952143821419</v>
      </c>
      <c r="CT39" s="66">
        <f t="shared" si="44"/>
        <v>94.164371846068164</v>
      </c>
      <c r="CU39" s="66">
        <f t="shared" si="44"/>
        <v>96.609221256144252</v>
      </c>
      <c r="CV39" s="66">
        <f t="shared" si="44"/>
        <v>99.749095100557753</v>
      </c>
      <c r="CW39" s="66">
        <f t="shared" si="44"/>
        <v>81.852733288207887</v>
      </c>
      <c r="CX39" s="66">
        <f t="shared" si="44"/>
        <v>89.864706028334268</v>
      </c>
      <c r="CY39" s="66">
        <f t="shared" si="44"/>
        <v>79.976337940295892</v>
      </c>
      <c r="CZ39" s="66">
        <f t="shared" si="44"/>
        <v>84.885229444209074</v>
      </c>
      <c r="DA39" s="66">
        <f t="shared" si="44"/>
        <v>81.89251493264446</v>
      </c>
      <c r="DB39" s="66">
        <f t="shared" si="44"/>
        <v>77.510716783720241</v>
      </c>
      <c r="DC39" s="66">
        <f t="shared" si="44"/>
        <v>75.984553487829217</v>
      </c>
      <c r="DD39" s="66">
        <f t="shared" si="44"/>
        <v>68.499296593759425</v>
      </c>
      <c r="DE39" s="66">
        <f t="shared" si="44"/>
        <v>72.792595582362097</v>
      </c>
      <c r="DF39" s="66">
        <f t="shared" si="25"/>
        <v>75.422586310691926</v>
      </c>
      <c r="DG39" s="66">
        <f t="shared" si="25"/>
        <v>82.733690281397315</v>
      </c>
      <c r="DH39" s="66">
        <f t="shared" si="25"/>
        <v>69.101926019772179</v>
      </c>
      <c r="DI39" s="66">
        <f t="shared" si="25"/>
        <v>76.632712108222051</v>
      </c>
      <c r="DJ39" s="66">
        <f t="shared" si="25"/>
        <v>79.329453670383799</v>
      </c>
      <c r="DK39" s="66">
        <f t="shared" si="10"/>
        <v>88.892134892107805</v>
      </c>
      <c r="DL39" s="65" t="s">
        <v>799</v>
      </c>
    </row>
    <row r="40" spans="1:138" x14ac:dyDescent="0.2">
      <c r="A40" s="67" t="s">
        <v>139</v>
      </c>
      <c r="B40" s="66">
        <v>113.96657917317999</v>
      </c>
      <c r="C40" s="66">
        <v>110.397402484751</v>
      </c>
      <c r="D40" s="66">
        <v>133.87842489481</v>
      </c>
      <c r="E40" s="66">
        <v>94.662525466226001</v>
      </c>
      <c r="F40" s="66">
        <v>110.423433546059</v>
      </c>
      <c r="G40" s="66">
        <v>115.548734209873</v>
      </c>
      <c r="H40" s="66">
        <v>112.94791896559801</v>
      </c>
      <c r="I40" s="66">
        <v>88.233625789477003</v>
      </c>
      <c r="J40" s="66">
        <v>124.559776088701</v>
      </c>
      <c r="K40" s="66">
        <v>105.652140961404</v>
      </c>
      <c r="L40" s="66">
        <v>108.01780518860799</v>
      </c>
      <c r="M40" s="66">
        <v>112.60682678186301</v>
      </c>
      <c r="N40" s="66">
        <v>108.006517813934</v>
      </c>
      <c r="O40" s="66">
        <v>109.550241936427</v>
      </c>
      <c r="P40" s="66">
        <v>99.977536096753994</v>
      </c>
      <c r="Q40" s="66">
        <v>109.920009544135</v>
      </c>
      <c r="R40" s="66">
        <v>100.40884826618699</v>
      </c>
      <c r="S40" s="66">
        <v>101.945552139331</v>
      </c>
      <c r="T40" s="66">
        <v>114.961756720073</v>
      </c>
      <c r="U40" s="66">
        <v>127.842591921295</v>
      </c>
      <c r="V40" s="66">
        <v>131.01821329492299</v>
      </c>
      <c r="W40" s="66">
        <v>131.147479100212</v>
      </c>
      <c r="X40" s="67" t="s">
        <v>139</v>
      </c>
      <c r="Y40" s="65">
        <v>2984221</v>
      </c>
      <c r="Z40" s="65">
        <v>629794</v>
      </c>
      <c r="AA40" s="65">
        <v>137598</v>
      </c>
      <c r="AB40" s="65">
        <v>61351</v>
      </c>
      <c r="AC40" s="65">
        <v>19444</v>
      </c>
      <c r="AD40" s="65">
        <v>169038</v>
      </c>
      <c r="AE40" s="65">
        <v>61543</v>
      </c>
      <c r="AF40" s="65">
        <v>16130</v>
      </c>
      <c r="AG40" s="65">
        <v>69002</v>
      </c>
      <c r="AH40" s="65">
        <v>30858</v>
      </c>
      <c r="AI40" s="65">
        <v>28118</v>
      </c>
      <c r="AJ40" s="65">
        <v>159683</v>
      </c>
      <c r="AK40" s="65">
        <v>161591</v>
      </c>
      <c r="AL40" s="65">
        <v>90098</v>
      </c>
      <c r="AM40" s="65">
        <v>71328</v>
      </c>
      <c r="AN40" s="65">
        <v>219776</v>
      </c>
      <c r="AO40" s="65">
        <v>71122</v>
      </c>
      <c r="AP40" s="65">
        <v>239924</v>
      </c>
      <c r="AQ40" s="65">
        <v>149245</v>
      </c>
      <c r="AR40" s="65">
        <v>426322</v>
      </c>
      <c r="AS40" s="65">
        <v>47513</v>
      </c>
      <c r="AT40" s="65">
        <v>124743</v>
      </c>
      <c r="AU40" s="65" t="str">
        <f t="shared" si="2"/>
        <v>2009/10</v>
      </c>
      <c r="AV40" s="68">
        <f t="shared" ref="AV40:BC71" si="49">B40/B$7*100</f>
        <v>100.62705224656997</v>
      </c>
      <c r="AW40" s="68">
        <f t="shared" si="49"/>
        <v>97.529824630575419</v>
      </c>
      <c r="AX40" s="68">
        <f t="shared" si="49"/>
        <v>123.74887484828687</v>
      </c>
      <c r="AY40" s="68">
        <f t="shared" si="49"/>
        <v>108.60075027968297</v>
      </c>
      <c r="AZ40" s="68">
        <f t="shared" si="49"/>
        <v>101.55070037070175</v>
      </c>
      <c r="BA40" s="68">
        <f t="shared" si="49"/>
        <v>141.28174237317788</v>
      </c>
      <c r="BB40" s="68">
        <f t="shared" si="49"/>
        <v>119.87279159483717</v>
      </c>
      <c r="BC40" s="68">
        <f t="shared" si="49"/>
        <v>89.18432667183977</v>
      </c>
      <c r="BD40" s="68">
        <f t="shared" si="48"/>
        <v>103.7917354044009</v>
      </c>
      <c r="BE40" s="68">
        <f t="shared" si="48"/>
        <v>94.322976692345634</v>
      </c>
      <c r="BF40" s="68">
        <f t="shared" si="48"/>
        <v>97.306795540550951</v>
      </c>
      <c r="BG40" s="68">
        <f t="shared" si="48"/>
        <v>98.399164247199025</v>
      </c>
      <c r="BH40" s="68">
        <f t="shared" si="48"/>
        <v>97.219389441793595</v>
      </c>
      <c r="BI40" s="68">
        <f t="shared" si="24"/>
        <v>90.053286276174518</v>
      </c>
      <c r="BJ40" s="68">
        <f t="shared" si="24"/>
        <v>86.74362663741968</v>
      </c>
      <c r="BK40" s="68">
        <f t="shared" si="24"/>
        <v>86.331759728076534</v>
      </c>
      <c r="BL40" s="68">
        <f t="shared" si="24"/>
        <v>85.071585550243327</v>
      </c>
      <c r="BM40" s="68">
        <f t="shared" si="24"/>
        <v>92.038204095082833</v>
      </c>
      <c r="BN40" s="68">
        <f t="shared" si="24"/>
        <v>92.468875437783481</v>
      </c>
      <c r="BO40" s="68">
        <f t="shared" si="24"/>
        <v>107.42162240514259</v>
      </c>
      <c r="BP40" s="68">
        <f t="shared" si="24"/>
        <v>148.039736349843</v>
      </c>
      <c r="BQ40" s="68">
        <f t="shared" si="24"/>
        <v>109.7082097001836</v>
      </c>
      <c r="BR40" s="65" t="str">
        <f t="shared" si="4"/>
        <v>2009/10</v>
      </c>
      <c r="BS40" s="68">
        <f t="shared" ref="BS40:CN40" si="50">Y40/Y$7*100</f>
        <v>90.675736404736313</v>
      </c>
      <c r="BT40" s="68">
        <f t="shared" si="50"/>
        <v>97.442006909815007</v>
      </c>
      <c r="BU40" s="68">
        <f t="shared" si="50"/>
        <v>99.431296744589375</v>
      </c>
      <c r="BV40" s="68">
        <f t="shared" si="50"/>
        <v>80.629517676435796</v>
      </c>
      <c r="BW40" s="68">
        <f t="shared" si="50"/>
        <v>81.182414095444869</v>
      </c>
      <c r="BX40" s="68">
        <f t="shared" si="50"/>
        <v>84.651479565520034</v>
      </c>
      <c r="BY40" s="68">
        <f t="shared" si="50"/>
        <v>92.575098903413107</v>
      </c>
      <c r="BZ40" s="68">
        <f t="shared" si="50"/>
        <v>85.375535912771923</v>
      </c>
      <c r="CA40" s="68">
        <f t="shared" si="50"/>
        <v>101.10627573373188</v>
      </c>
      <c r="CB40" s="68">
        <f t="shared" si="50"/>
        <v>92.688934278505343</v>
      </c>
      <c r="CC40" s="68">
        <f t="shared" si="50"/>
        <v>101.40286342817988</v>
      </c>
      <c r="CD40" s="68">
        <f t="shared" si="50"/>
        <v>97.687550087787457</v>
      </c>
      <c r="CE40" s="68">
        <f t="shared" si="50"/>
        <v>94.366871645730768</v>
      </c>
      <c r="CF40" s="68">
        <f t="shared" si="50"/>
        <v>90.099801996039915</v>
      </c>
      <c r="CG40" s="68">
        <f t="shared" si="50"/>
        <v>97.477246016344594</v>
      </c>
      <c r="CH40" s="68">
        <f t="shared" si="50"/>
        <v>96.1930022672164</v>
      </c>
      <c r="CI40" s="68">
        <f t="shared" si="50"/>
        <v>83.637518227574205</v>
      </c>
      <c r="CJ40" s="68">
        <f t="shared" si="50"/>
        <v>83.554125398749079</v>
      </c>
      <c r="CK40" s="68">
        <f t="shared" si="50"/>
        <v>82.810375918990147</v>
      </c>
      <c r="CL40" s="68">
        <f t="shared" si="50"/>
        <v>82.435860746080493</v>
      </c>
      <c r="CM40" s="68">
        <f t="shared" si="50"/>
        <v>82.083131780802987</v>
      </c>
      <c r="CN40" s="68">
        <f t="shared" si="50"/>
        <v>97.291289698633548</v>
      </c>
      <c r="CO40" s="65" t="str">
        <f t="shared" si="7"/>
        <v>2009/10</v>
      </c>
      <c r="CP40" s="66">
        <f t="shared" si="46"/>
        <v>110.97461816843195</v>
      </c>
      <c r="CQ40" s="66">
        <f t="shared" si="46"/>
        <v>100.09012306247109</v>
      </c>
      <c r="CR40" s="66">
        <f t="shared" si="46"/>
        <v>124.45666394773309</v>
      </c>
      <c r="CS40" s="66">
        <f t="shared" si="44"/>
        <v>134.69105782759982</v>
      </c>
      <c r="CT40" s="66">
        <f t="shared" si="44"/>
        <v>125.08953016759297</v>
      </c>
      <c r="CU40" s="66">
        <f t="shared" si="44"/>
        <v>166.89813704180582</v>
      </c>
      <c r="CV40" s="66">
        <f t="shared" si="44"/>
        <v>129.48707915495149</v>
      </c>
      <c r="CW40" s="66">
        <f t="shared" si="44"/>
        <v>104.46122032306688</v>
      </c>
      <c r="CX40" s="66">
        <f t="shared" si="44"/>
        <v>102.65607614480956</v>
      </c>
      <c r="CY40" s="66">
        <f t="shared" si="44"/>
        <v>101.76293149399089</v>
      </c>
      <c r="CZ40" s="66">
        <f t="shared" si="44"/>
        <v>95.960599386298355</v>
      </c>
      <c r="DA40" s="66">
        <f t="shared" si="44"/>
        <v>100.72845941859742</v>
      </c>
      <c r="DB40" s="66">
        <f t="shared" si="44"/>
        <v>103.02279576117736</v>
      </c>
      <c r="DC40" s="66">
        <f t="shared" si="44"/>
        <v>99.948373116438773</v>
      </c>
      <c r="DD40" s="66">
        <f t="shared" si="44"/>
        <v>88.988589832415727</v>
      </c>
      <c r="DE40" s="66">
        <f t="shared" si="44"/>
        <v>89.748482418974589</v>
      </c>
      <c r="DF40" s="66">
        <f t="shared" si="25"/>
        <v>101.71462204170989</v>
      </c>
      <c r="DG40" s="66">
        <f t="shared" si="25"/>
        <v>110.15399138683435</v>
      </c>
      <c r="DH40" s="66">
        <f t="shared" si="25"/>
        <v>111.66339291617493</v>
      </c>
      <c r="DI40" s="66">
        <f t="shared" si="25"/>
        <v>130.30933556455898</v>
      </c>
      <c r="DJ40" s="66">
        <f t="shared" si="25"/>
        <v>180.35342114525102</v>
      </c>
      <c r="DK40" s="66">
        <f t="shared" si="10"/>
        <v>112.76262247115064</v>
      </c>
      <c r="DL40" s="68">
        <v>2007</v>
      </c>
      <c r="DM40" s="66">
        <f t="shared" ref="DM40:EH45" si="51">DM24-DM32</f>
        <v>-4.0360970924509729</v>
      </c>
      <c r="DN40" s="66">
        <f t="shared" si="51"/>
        <v>-3.1353621489528223</v>
      </c>
      <c r="DO40" s="66">
        <f t="shared" si="51"/>
        <v>7.948853178430582</v>
      </c>
      <c r="DP40" s="66">
        <f t="shared" si="51"/>
        <v>1.2149533095925591</v>
      </c>
      <c r="DQ40" s="66">
        <f t="shared" si="51"/>
        <v>-2.9917830534883336</v>
      </c>
      <c r="DR40" s="66">
        <f t="shared" si="51"/>
        <v>-5.6242906233365915</v>
      </c>
      <c r="DS40" s="66">
        <f t="shared" si="51"/>
        <v>2.281345287150998</v>
      </c>
      <c r="DT40" s="66">
        <f t="shared" si="51"/>
        <v>-7.8827773375793555</v>
      </c>
      <c r="DU40" s="66">
        <f t="shared" si="51"/>
        <v>-12.011907380235584</v>
      </c>
      <c r="DV40" s="66">
        <f t="shared" si="51"/>
        <v>-11.460664727524986</v>
      </c>
      <c r="DW40" s="66">
        <f t="shared" si="51"/>
        <v>-24.999886277587308</v>
      </c>
      <c r="DX40" s="66">
        <f t="shared" si="51"/>
        <v>-12.193491085299343</v>
      </c>
      <c r="DY40" s="66">
        <f t="shared" si="51"/>
        <v>-6.5661129813120169</v>
      </c>
      <c r="DZ40" s="66">
        <f t="shared" si="51"/>
        <v>-6.202648870064408</v>
      </c>
      <c r="EA40" s="66">
        <f t="shared" si="51"/>
        <v>-15.685609233376965</v>
      </c>
      <c r="EB40" s="66">
        <f t="shared" si="51"/>
        <v>-14.850799637699751</v>
      </c>
      <c r="EC40" s="66">
        <f t="shared" si="51"/>
        <v>-9.4579461947333101</v>
      </c>
      <c r="ED40" s="66">
        <f t="shared" si="51"/>
        <v>-12.45244345223378</v>
      </c>
      <c r="EE40" s="66">
        <f t="shared" si="51"/>
        <v>-15.860919208084042</v>
      </c>
      <c r="EF40" s="66">
        <f t="shared" si="51"/>
        <v>-4.8951805262957748</v>
      </c>
      <c r="EG40" s="66">
        <f t="shared" si="51"/>
        <v>1.3104842596481205</v>
      </c>
      <c r="EH40" s="66">
        <f t="shared" si="51"/>
        <v>-14.030453411569695</v>
      </c>
    </row>
    <row r="41" spans="1:138" x14ac:dyDescent="0.2">
      <c r="A41" s="67" t="s">
        <v>140</v>
      </c>
      <c r="B41" s="66">
        <v>111.314236927868</v>
      </c>
      <c r="C41" s="66">
        <v>114.126576627818</v>
      </c>
      <c r="D41" s="66">
        <v>125.350584638592</v>
      </c>
      <c r="E41" s="66">
        <v>91.952404180190996</v>
      </c>
      <c r="F41" s="66">
        <v>104.748636209471</v>
      </c>
      <c r="G41" s="66">
        <v>89.263733182137003</v>
      </c>
      <c r="H41" s="66">
        <v>106.512355236781</v>
      </c>
      <c r="I41" s="66">
        <v>91.250484281631003</v>
      </c>
      <c r="J41" s="66">
        <v>120.13243495901401</v>
      </c>
      <c r="K41" s="66">
        <v>82.571497253667005</v>
      </c>
      <c r="L41" s="66">
        <v>108.39053013265099</v>
      </c>
      <c r="M41" s="66">
        <v>103.422495449339</v>
      </c>
      <c r="N41" s="66">
        <v>102.778272852726</v>
      </c>
      <c r="O41" s="66">
        <v>104.176857173564</v>
      </c>
      <c r="P41" s="66">
        <v>97.820464116785999</v>
      </c>
      <c r="Q41" s="66">
        <v>109.68954259251301</v>
      </c>
      <c r="R41" s="66">
        <v>96.504741998385001</v>
      </c>
      <c r="S41" s="66">
        <v>108.54304033267999</v>
      </c>
      <c r="T41" s="66">
        <v>115.602600684343</v>
      </c>
      <c r="U41" s="66">
        <v>126.99056195461399</v>
      </c>
      <c r="V41" s="66">
        <v>104.303026103481</v>
      </c>
      <c r="W41" s="66">
        <v>134.634972631414</v>
      </c>
      <c r="X41" s="67" t="s">
        <v>140</v>
      </c>
      <c r="Y41" s="65">
        <v>3001123</v>
      </c>
      <c r="Z41" s="65">
        <v>633683</v>
      </c>
      <c r="AA41" s="65">
        <v>137311</v>
      </c>
      <c r="AB41" s="65">
        <v>61424</v>
      </c>
      <c r="AC41" s="65">
        <v>19756</v>
      </c>
      <c r="AD41" s="65">
        <v>169226</v>
      </c>
      <c r="AE41" s="65">
        <v>62056</v>
      </c>
      <c r="AF41" s="65">
        <v>16075</v>
      </c>
      <c r="AG41" s="65">
        <v>68948</v>
      </c>
      <c r="AH41" s="65">
        <v>31396</v>
      </c>
      <c r="AI41" s="65">
        <v>28624</v>
      </c>
      <c r="AJ41" s="65">
        <v>158588</v>
      </c>
      <c r="AK41" s="65">
        <v>161076</v>
      </c>
      <c r="AL41" s="65">
        <v>90174</v>
      </c>
      <c r="AM41" s="65">
        <v>71258</v>
      </c>
      <c r="AN41" s="65">
        <v>224322</v>
      </c>
      <c r="AO41" s="65">
        <v>71087</v>
      </c>
      <c r="AP41" s="65">
        <v>243128</v>
      </c>
      <c r="AQ41" s="65">
        <v>150325</v>
      </c>
      <c r="AR41" s="65">
        <v>431627</v>
      </c>
      <c r="AS41" s="65">
        <v>47228</v>
      </c>
      <c r="AT41" s="65">
        <v>123811</v>
      </c>
      <c r="AU41" s="65" t="str">
        <f t="shared" si="2"/>
        <v>2009/11</v>
      </c>
      <c r="AV41" s="68">
        <f t="shared" si="49"/>
        <v>98.28516058296897</v>
      </c>
      <c r="AW41" s="68">
        <f t="shared" si="49"/>
        <v>100.82433783472837</v>
      </c>
      <c r="AX41" s="68">
        <f t="shared" si="49"/>
        <v>115.86627063164721</v>
      </c>
      <c r="AY41" s="68">
        <f t="shared" si="49"/>
        <v>105.49158745561115</v>
      </c>
      <c r="AZ41" s="68">
        <f t="shared" si="49"/>
        <v>96.331883807169248</v>
      </c>
      <c r="BA41" s="68">
        <f t="shared" si="49"/>
        <v>109.14300222277294</v>
      </c>
      <c r="BB41" s="68">
        <f t="shared" si="49"/>
        <v>113.04266141869161</v>
      </c>
      <c r="BC41" s="68">
        <f t="shared" si="49"/>
        <v>92.233691252288253</v>
      </c>
      <c r="BD41" s="68">
        <f t="shared" si="48"/>
        <v>100.10257158677922</v>
      </c>
      <c r="BE41" s="68">
        <f t="shared" si="48"/>
        <v>73.717289020720429</v>
      </c>
      <c r="BF41" s="68">
        <f t="shared" si="48"/>
        <v>97.642561203068595</v>
      </c>
      <c r="BG41" s="68">
        <f t="shared" si="48"/>
        <v>90.373624827280949</v>
      </c>
      <c r="BH41" s="68">
        <f t="shared" si="48"/>
        <v>92.513314352358563</v>
      </c>
      <c r="BI41" s="68">
        <f t="shared" si="24"/>
        <v>85.636217470402812</v>
      </c>
      <c r="BJ41" s="68">
        <f t="shared" si="24"/>
        <v>84.87208375123268</v>
      </c>
      <c r="BK41" s="68">
        <f t="shared" si="24"/>
        <v>86.150749759325549</v>
      </c>
      <c r="BL41" s="68">
        <f t="shared" si="24"/>
        <v>81.763824171703504</v>
      </c>
      <c r="BM41" s="68">
        <f t="shared" si="24"/>
        <v>97.994530311497385</v>
      </c>
      <c r="BN41" s="68">
        <f t="shared" si="24"/>
        <v>92.984334860097533</v>
      </c>
      <c r="BO41" s="68">
        <f t="shared" si="24"/>
        <v>106.70569166576098</v>
      </c>
      <c r="BP41" s="68">
        <f t="shared" si="24"/>
        <v>117.85378609989382</v>
      </c>
      <c r="BQ41" s="68">
        <f t="shared" si="24"/>
        <v>112.62558694810451</v>
      </c>
      <c r="BR41" s="65" t="str">
        <f t="shared" si="4"/>
        <v>2009/11</v>
      </c>
      <c r="BS41" s="65">
        <v>100</v>
      </c>
      <c r="BT41" s="65">
        <v>101</v>
      </c>
      <c r="BU41" s="65">
        <v>102</v>
      </c>
      <c r="BV41" s="65">
        <v>103</v>
      </c>
      <c r="BW41" s="65">
        <v>104</v>
      </c>
      <c r="BX41" s="65">
        <v>105</v>
      </c>
      <c r="BY41" s="65">
        <v>106</v>
      </c>
      <c r="BZ41" s="65">
        <v>107</v>
      </c>
      <c r="CA41" s="65">
        <v>108</v>
      </c>
      <c r="CB41" s="65">
        <v>109</v>
      </c>
      <c r="CC41" s="65">
        <v>110</v>
      </c>
      <c r="CD41" s="65">
        <v>111</v>
      </c>
      <c r="CE41" s="65">
        <v>112</v>
      </c>
      <c r="CF41" s="65">
        <v>113</v>
      </c>
      <c r="CG41" s="65">
        <v>114</v>
      </c>
      <c r="CH41" s="65">
        <v>115</v>
      </c>
      <c r="CI41" s="65">
        <v>116</v>
      </c>
      <c r="CJ41" s="65">
        <v>117</v>
      </c>
      <c r="CK41" s="65">
        <v>118</v>
      </c>
      <c r="CL41" s="65">
        <v>119</v>
      </c>
      <c r="CM41" s="65">
        <v>120</v>
      </c>
      <c r="CN41" s="65">
        <v>121</v>
      </c>
      <c r="CO41" s="65" t="str">
        <f t="shared" si="7"/>
        <v>2009/11</v>
      </c>
      <c r="CP41" s="66">
        <f t="shared" si="46"/>
        <v>98.28516058296897</v>
      </c>
      <c r="CQ41" s="66">
        <f t="shared" si="46"/>
        <v>99.826077064087499</v>
      </c>
      <c r="CR41" s="66">
        <f t="shared" si="46"/>
        <v>113.59438297220315</v>
      </c>
      <c r="CS41" s="66">
        <f t="shared" si="44"/>
        <v>102.41901694719529</v>
      </c>
      <c r="CT41" s="66">
        <f t="shared" si="44"/>
        <v>92.626811353047358</v>
      </c>
      <c r="CU41" s="66">
        <f t="shared" si="44"/>
        <v>103.9457164026409</v>
      </c>
      <c r="CV41" s="66">
        <f t="shared" si="44"/>
        <v>106.64402020631283</v>
      </c>
      <c r="CW41" s="66">
        <f t="shared" si="44"/>
        <v>86.199711450736686</v>
      </c>
      <c r="CX41" s="66">
        <f t="shared" si="44"/>
        <v>92.687566284054839</v>
      </c>
      <c r="CY41" s="66">
        <f t="shared" si="44"/>
        <v>67.630540385982044</v>
      </c>
      <c r="CZ41" s="66">
        <f t="shared" si="44"/>
        <v>88.765964730062365</v>
      </c>
      <c r="DA41" s="66">
        <f t="shared" si="44"/>
        <v>81.417680024577436</v>
      </c>
      <c r="DB41" s="66">
        <f t="shared" si="44"/>
        <v>82.601173528891565</v>
      </c>
      <c r="DC41" s="66">
        <f t="shared" si="44"/>
        <v>75.784263248144086</v>
      </c>
      <c r="DD41" s="66">
        <f t="shared" si="44"/>
        <v>74.449196273011125</v>
      </c>
      <c r="DE41" s="66">
        <f t="shared" si="44"/>
        <v>74.913695442891779</v>
      </c>
      <c r="DF41" s="66">
        <f t="shared" si="25"/>
        <v>70.486055320434062</v>
      </c>
      <c r="DG41" s="66">
        <f t="shared" si="25"/>
        <v>83.756008813245629</v>
      </c>
      <c r="DH41" s="66">
        <f t="shared" si="25"/>
        <v>78.80028377974368</v>
      </c>
      <c r="DI41" s="66">
        <f t="shared" si="25"/>
        <v>89.66864845862267</v>
      </c>
      <c r="DJ41" s="66">
        <f t="shared" si="25"/>
        <v>98.211488416578192</v>
      </c>
      <c r="DK41" s="66">
        <f t="shared" si="10"/>
        <v>93.078997477772333</v>
      </c>
      <c r="DL41" s="68">
        <v>2008</v>
      </c>
      <c r="DM41" s="66">
        <f t="shared" si="51"/>
        <v>-5.0966935087672596</v>
      </c>
      <c r="DN41" s="66">
        <f t="shared" si="51"/>
        <v>-0.59247291435248428</v>
      </c>
      <c r="DO41" s="66">
        <f t="shared" si="51"/>
        <v>10.125583755867268</v>
      </c>
      <c r="DP41" s="66">
        <f t="shared" si="51"/>
        <v>-4.1557863902142316</v>
      </c>
      <c r="DQ41" s="66">
        <f t="shared" si="51"/>
        <v>-14.94284336690805</v>
      </c>
      <c r="DR41" s="66">
        <f t="shared" si="51"/>
        <v>1.63553518340062</v>
      </c>
      <c r="DS41" s="66">
        <f t="shared" si="51"/>
        <v>3.4624510716927404</v>
      </c>
      <c r="DT41" s="66">
        <f t="shared" si="51"/>
        <v>-12.760485494411668</v>
      </c>
      <c r="DU41" s="66">
        <f t="shared" si="51"/>
        <v>-12.893228649028288</v>
      </c>
      <c r="DV41" s="66">
        <f t="shared" si="51"/>
        <v>-11.464804821726659</v>
      </c>
      <c r="DW41" s="66">
        <f t="shared" si="51"/>
        <v>-38.049902504084898</v>
      </c>
      <c r="DX41" s="66">
        <f t="shared" si="51"/>
        <v>-20.059569852465998</v>
      </c>
      <c r="DY41" s="66">
        <f t="shared" si="51"/>
        <v>-9.4887820650395298</v>
      </c>
      <c r="DZ41" s="66">
        <f t="shared" si="51"/>
        <v>-13.70441536712292</v>
      </c>
      <c r="EA41" s="66">
        <f t="shared" si="51"/>
        <v>-19.83836672832193</v>
      </c>
      <c r="EB41" s="66">
        <f t="shared" si="51"/>
        <v>-19.861784718266676</v>
      </c>
      <c r="EC41" s="66">
        <f t="shared" si="51"/>
        <v>-10.29530431651115</v>
      </c>
      <c r="ED41" s="66">
        <f t="shared" si="51"/>
        <v>-22.385159785862314</v>
      </c>
      <c r="EE41" s="66">
        <f t="shared" si="51"/>
        <v>-15.614079719689997</v>
      </c>
      <c r="EF41" s="66">
        <f t="shared" si="51"/>
        <v>-3.457918798439394</v>
      </c>
      <c r="EG41" s="66">
        <f t="shared" si="51"/>
        <v>-1.8682208736790216</v>
      </c>
      <c r="EH41" s="66">
        <f t="shared" si="51"/>
        <v>-16.597310897018176</v>
      </c>
    </row>
    <row r="42" spans="1:138" x14ac:dyDescent="0.2">
      <c r="A42" s="67" t="s">
        <v>141</v>
      </c>
      <c r="B42" s="66">
        <v>109.135551860302</v>
      </c>
      <c r="C42" s="66">
        <v>113.926974797285</v>
      </c>
      <c r="D42" s="66">
        <v>127.708605510616</v>
      </c>
      <c r="E42" s="66">
        <v>73.744038185400001</v>
      </c>
      <c r="F42" s="66">
        <v>102.46273666748699</v>
      </c>
      <c r="G42" s="66">
        <v>79.657257580522995</v>
      </c>
      <c r="H42" s="66">
        <v>99.364650629099003</v>
      </c>
      <c r="I42" s="66">
        <v>102.96094670779701</v>
      </c>
      <c r="J42" s="66">
        <v>113.42637799083199</v>
      </c>
      <c r="K42" s="66">
        <v>107.340128440787</v>
      </c>
      <c r="L42" s="66">
        <v>111.28049549523</v>
      </c>
      <c r="M42" s="66">
        <v>93.481234362574995</v>
      </c>
      <c r="N42" s="66">
        <v>99.423131990634005</v>
      </c>
      <c r="O42" s="66">
        <v>106.210484502965</v>
      </c>
      <c r="P42" s="66">
        <v>96.441998154277002</v>
      </c>
      <c r="Q42" s="66">
        <v>122.023691378031</v>
      </c>
      <c r="R42" s="66">
        <v>117.827643742738</v>
      </c>
      <c r="S42" s="66">
        <v>106.589445488248</v>
      </c>
      <c r="T42" s="66">
        <v>110.81654136230399</v>
      </c>
      <c r="U42" s="66">
        <v>113.113861429153</v>
      </c>
      <c r="V42" s="66">
        <v>151.91941292010199</v>
      </c>
      <c r="W42" s="66">
        <v>128.99652756605701</v>
      </c>
      <c r="X42" s="67" t="s">
        <v>141</v>
      </c>
      <c r="Y42" s="65">
        <v>2990060</v>
      </c>
      <c r="Z42" s="65">
        <v>635313</v>
      </c>
      <c r="AA42" s="65">
        <v>138191</v>
      </c>
      <c r="AB42" s="65">
        <v>60925</v>
      </c>
      <c r="AC42" s="65">
        <v>19606</v>
      </c>
      <c r="AD42" s="65">
        <v>167109</v>
      </c>
      <c r="AE42" s="65">
        <v>61723</v>
      </c>
      <c r="AF42" s="65">
        <v>15985</v>
      </c>
      <c r="AG42" s="65">
        <v>67858</v>
      </c>
      <c r="AH42" s="65">
        <v>31223</v>
      </c>
      <c r="AI42" s="65">
        <v>27053</v>
      </c>
      <c r="AJ42" s="65">
        <v>156861</v>
      </c>
      <c r="AK42" s="65">
        <v>160982</v>
      </c>
      <c r="AL42" s="65">
        <v>89475</v>
      </c>
      <c r="AM42" s="65">
        <v>71204</v>
      </c>
      <c r="AN42" s="65">
        <v>220639</v>
      </c>
      <c r="AO42" s="65">
        <v>71106</v>
      </c>
      <c r="AP42" s="65">
        <v>240359</v>
      </c>
      <c r="AQ42" s="65">
        <v>151960</v>
      </c>
      <c r="AR42" s="65">
        <v>430700</v>
      </c>
      <c r="AS42" s="65">
        <v>47151</v>
      </c>
      <c r="AT42" s="65">
        <v>124637</v>
      </c>
      <c r="AU42" s="65" t="str">
        <f t="shared" si="2"/>
        <v>2009/12</v>
      </c>
      <c r="AV42" s="68">
        <f t="shared" si="49"/>
        <v>96.361485609890735</v>
      </c>
      <c r="AW42" s="68">
        <f t="shared" si="49"/>
        <v>100.6480009727219</v>
      </c>
      <c r="AX42" s="68">
        <f t="shared" si="49"/>
        <v>118.04587821226387</v>
      </c>
      <c r="AY42" s="68">
        <f t="shared" si="49"/>
        <v>84.602199615362949</v>
      </c>
      <c r="AZ42" s="68">
        <f t="shared" si="49"/>
        <v>94.229660646641307</v>
      </c>
      <c r="BA42" s="68">
        <f t="shared" si="49"/>
        <v>97.397139143076103</v>
      </c>
      <c r="BB42" s="68">
        <f t="shared" si="49"/>
        <v>105.45672878119791</v>
      </c>
      <c r="BC42" s="68">
        <f t="shared" si="49"/>
        <v>104.07033172975633</v>
      </c>
      <c r="BD42" s="68">
        <f t="shared" si="48"/>
        <v>94.514625683980469</v>
      </c>
      <c r="BE42" s="68">
        <f t="shared" si="48"/>
        <v>95.829959913187096</v>
      </c>
      <c r="BF42" s="68">
        <f t="shared" si="48"/>
        <v>100.24595856116829</v>
      </c>
      <c r="BG42" s="68">
        <f t="shared" si="48"/>
        <v>81.68665787814804</v>
      </c>
      <c r="BH42" s="68">
        <f t="shared" si="48"/>
        <v>89.493267481986123</v>
      </c>
      <c r="BI42" s="68">
        <f t="shared" si="24"/>
        <v>87.307914591618442</v>
      </c>
      <c r="BJ42" s="68">
        <f t="shared" si="24"/>
        <v>83.676083715099026</v>
      </c>
      <c r="BK42" s="68">
        <f t="shared" si="24"/>
        <v>95.838055772287063</v>
      </c>
      <c r="BL42" s="68">
        <f t="shared" si="24"/>
        <v>99.829692780366955</v>
      </c>
      <c r="BM42" s="68">
        <f t="shared" si="24"/>
        <v>96.23079116606425</v>
      </c>
      <c r="BN42" s="68">
        <f t="shared" si="24"/>
        <v>89.134693588826025</v>
      </c>
      <c r="BO42" s="68">
        <f t="shared" si="24"/>
        <v>95.045589491103726</v>
      </c>
      <c r="BP42" s="68">
        <f t="shared" si="24"/>
        <v>171.65636188679682</v>
      </c>
      <c r="BQ42" s="68">
        <f t="shared" si="24"/>
        <v>107.90888390617658</v>
      </c>
      <c r="BR42" s="65" t="str">
        <f t="shared" si="4"/>
        <v>2009/12</v>
      </c>
      <c r="BS42" s="68">
        <f t="shared" ref="BS42:CN42" si="52">Y42/Y$7*100</f>
        <v>90.853154774510941</v>
      </c>
      <c r="BT42" s="68">
        <f t="shared" si="52"/>
        <v>98.295909036756939</v>
      </c>
      <c r="BU42" s="68">
        <f t="shared" si="52"/>
        <v>99.859811395743762</v>
      </c>
      <c r="BV42" s="68">
        <f t="shared" si="52"/>
        <v>80.069654356682875</v>
      </c>
      <c r="BW42" s="68">
        <f t="shared" si="52"/>
        <v>81.858795039873073</v>
      </c>
      <c r="BX42" s="68">
        <f t="shared" si="52"/>
        <v>83.68546775703976</v>
      </c>
      <c r="BY42" s="68">
        <f t="shared" si="52"/>
        <v>92.845861098993666</v>
      </c>
      <c r="BZ42" s="68">
        <f t="shared" si="52"/>
        <v>84.60805589371725</v>
      </c>
      <c r="CA42" s="68">
        <f t="shared" si="52"/>
        <v>99.430011575600403</v>
      </c>
      <c r="CB42" s="68">
        <f t="shared" si="52"/>
        <v>93.785293764267692</v>
      </c>
      <c r="CC42" s="68">
        <f t="shared" si="52"/>
        <v>97.562119081106431</v>
      </c>
      <c r="CD42" s="68">
        <f t="shared" si="52"/>
        <v>95.961165523696494</v>
      </c>
      <c r="CE42" s="68">
        <f t="shared" si="52"/>
        <v>94.011224209721036</v>
      </c>
      <c r="CF42" s="68">
        <f t="shared" si="52"/>
        <v>89.476789535790715</v>
      </c>
      <c r="CG42" s="68">
        <f t="shared" si="52"/>
        <v>97.307786918850951</v>
      </c>
      <c r="CH42" s="68">
        <f t="shared" si="52"/>
        <v>96.570725771860253</v>
      </c>
      <c r="CI42" s="68">
        <f t="shared" si="52"/>
        <v>83.618702667105694</v>
      </c>
      <c r="CJ42" s="68">
        <f t="shared" si="52"/>
        <v>83.705615222811929</v>
      </c>
      <c r="CK42" s="68">
        <f t="shared" si="52"/>
        <v>84.316826189485354</v>
      </c>
      <c r="CL42" s="68">
        <f t="shared" si="52"/>
        <v>83.282413817107411</v>
      </c>
      <c r="CM42" s="68">
        <f t="shared" si="52"/>
        <v>81.45774307235159</v>
      </c>
      <c r="CN42" s="68">
        <f t="shared" si="52"/>
        <v>97.208616709303058</v>
      </c>
      <c r="CO42" s="65" t="str">
        <f t="shared" si="7"/>
        <v>2009/12</v>
      </c>
      <c r="CP42" s="66">
        <f t="shared" si="46"/>
        <v>106.06289440256748</v>
      </c>
      <c r="CQ42" s="66">
        <f t="shared" si="46"/>
        <v>102.39286859342785</v>
      </c>
      <c r="CR42" s="66">
        <f t="shared" si="46"/>
        <v>118.21159740072895</v>
      </c>
      <c r="CS42" s="66">
        <f t="shared" si="44"/>
        <v>105.6607528721045</v>
      </c>
      <c r="CT42" s="66">
        <f t="shared" si="44"/>
        <v>115.11244527938926</v>
      </c>
      <c r="CU42" s="66">
        <f t="shared" si="44"/>
        <v>116.38476996489382</v>
      </c>
      <c r="CV42" s="66">
        <f t="shared" si="44"/>
        <v>113.58258465475197</v>
      </c>
      <c r="CW42" s="66">
        <f t="shared" si="44"/>
        <v>123.00286377042768</v>
      </c>
      <c r="CX42" s="66">
        <f t="shared" si="44"/>
        <v>95.056436367924405</v>
      </c>
      <c r="CY42" s="66">
        <f t="shared" si="44"/>
        <v>102.18015646894357</v>
      </c>
      <c r="CZ42" s="66">
        <f t="shared" si="44"/>
        <v>102.75090322487841</v>
      </c>
      <c r="DA42" s="66">
        <f t="shared" si="44"/>
        <v>85.124703761519513</v>
      </c>
      <c r="DB42" s="66">
        <f t="shared" si="44"/>
        <v>95.194236894887979</v>
      </c>
      <c r="DC42" s="66">
        <f t="shared" si="44"/>
        <v>97.576047424785258</v>
      </c>
      <c r="DD42" s="66">
        <f t="shared" si="44"/>
        <v>85.991148668173935</v>
      </c>
      <c r="DE42" s="66">
        <f t="shared" si="44"/>
        <v>99.241312526423314</v>
      </c>
      <c r="DF42" s="66">
        <f t="shared" si="25"/>
        <v>119.38679935970642</v>
      </c>
      <c r="DG42" s="66">
        <f t="shared" si="25"/>
        <v>114.96336405856664</v>
      </c>
      <c r="DH42" s="66">
        <f t="shared" si="25"/>
        <v>105.71400468574738</v>
      </c>
      <c r="DI42" s="66">
        <f t="shared" si="25"/>
        <v>114.1244413254266</v>
      </c>
      <c r="DJ42" s="66">
        <f t="shared" si="25"/>
        <v>210.73056460001584</v>
      </c>
      <c r="DK42" s="66">
        <f t="shared" si="10"/>
        <v>111.00752953709039</v>
      </c>
      <c r="DL42" s="68">
        <v>2009</v>
      </c>
      <c r="DM42" s="66">
        <f t="shared" si="51"/>
        <v>-9.105693787515591</v>
      </c>
      <c r="DN42" s="66">
        <f t="shared" si="51"/>
        <v>1.5698151868607795</v>
      </c>
      <c r="DO42" s="66">
        <f t="shared" si="51"/>
        <v>16.08268783011421</v>
      </c>
      <c r="DP42" s="66">
        <f t="shared" si="51"/>
        <v>-8.4375479847069386</v>
      </c>
      <c r="DQ42" s="66">
        <f t="shared" si="51"/>
        <v>-16.396065700486375</v>
      </c>
      <c r="DR42" s="66">
        <f t="shared" si="51"/>
        <v>-3.9438639536762281</v>
      </c>
      <c r="DS42" s="66">
        <f t="shared" si="51"/>
        <v>8.0911812643876999</v>
      </c>
      <c r="DT42" s="66">
        <f t="shared" si="51"/>
        <v>-11.290668511923627</v>
      </c>
      <c r="DU42" s="66">
        <f t="shared" si="51"/>
        <v>-12.778841053116992</v>
      </c>
      <c r="DV42" s="66">
        <f t="shared" si="51"/>
        <v>-13.773154731437216</v>
      </c>
      <c r="DW42" s="66">
        <f t="shared" si="51"/>
        <v>-35.419008312752155</v>
      </c>
      <c r="DX42" s="66">
        <f t="shared" si="51"/>
        <v>-25.866788318960573</v>
      </c>
      <c r="DY42" s="66">
        <f t="shared" si="51"/>
        <v>-15.364996634082047</v>
      </c>
      <c r="DZ42" s="66">
        <f t="shared" si="51"/>
        <v>-17.520327722084318</v>
      </c>
      <c r="EA42" s="66">
        <f t="shared" si="51"/>
        <v>-30.78225865689042</v>
      </c>
      <c r="EB42" s="66">
        <f t="shared" si="51"/>
        <v>-28.66412167203255</v>
      </c>
      <c r="EC42" s="66">
        <f t="shared" si="51"/>
        <v>-15.448496669203607</v>
      </c>
      <c r="ED42" s="66">
        <f t="shared" si="51"/>
        <v>-22.607504917688104</v>
      </c>
      <c r="EE42" s="66">
        <f t="shared" si="51"/>
        <v>-22.412480938969452</v>
      </c>
      <c r="EF42" s="66">
        <f t="shared" si="51"/>
        <v>-19.502614368913441</v>
      </c>
      <c r="EG42" s="66">
        <f t="shared" si="51"/>
        <v>4.6301609101619192</v>
      </c>
      <c r="EH42" s="66">
        <f t="shared" si="51"/>
        <v>-16.038414584460014</v>
      </c>
    </row>
    <row r="43" spans="1:138" x14ac:dyDescent="0.2">
      <c r="A43" s="67" t="s">
        <v>347</v>
      </c>
      <c r="B43" s="66">
        <v>105.041973786537</v>
      </c>
      <c r="C43" s="66">
        <v>115.383684218759</v>
      </c>
      <c r="D43" s="66">
        <v>101.53068391763</v>
      </c>
      <c r="E43" s="66">
        <v>71.282229170625001</v>
      </c>
      <c r="F43" s="66">
        <v>97.514210003483001</v>
      </c>
      <c r="G43" s="66">
        <v>70.529008970725997</v>
      </c>
      <c r="H43" s="66">
        <v>88.991202749959001</v>
      </c>
      <c r="I43" s="66">
        <v>78.969142036064</v>
      </c>
      <c r="J43" s="66">
        <v>123.44332875510401</v>
      </c>
      <c r="K43" s="66">
        <v>112.486697714955</v>
      </c>
      <c r="L43" s="66">
        <v>106.570977710172</v>
      </c>
      <c r="M43" s="66">
        <v>102.969355676674</v>
      </c>
      <c r="N43" s="66">
        <v>106.081445713843</v>
      </c>
      <c r="O43" s="66">
        <v>99.184542127312</v>
      </c>
      <c r="P43" s="66">
        <v>97.972880022702</v>
      </c>
      <c r="Q43" s="66">
        <v>106.54662979071</v>
      </c>
      <c r="R43" s="66">
        <v>99.869694596152002</v>
      </c>
      <c r="S43" s="66">
        <v>85.171418519658005</v>
      </c>
      <c r="T43" s="66">
        <v>108.00995096952001</v>
      </c>
      <c r="U43" s="66">
        <v>116.056383264217</v>
      </c>
      <c r="V43" s="66">
        <v>75.512700220341003</v>
      </c>
      <c r="W43" s="66">
        <v>123.997271188357</v>
      </c>
      <c r="X43" s="67" t="s">
        <v>347</v>
      </c>
      <c r="Y43" s="65">
        <v>2967533</v>
      </c>
      <c r="Z43" s="65">
        <v>632447</v>
      </c>
      <c r="AA43" s="65">
        <v>133290</v>
      </c>
      <c r="AB43" s="65">
        <v>58123</v>
      </c>
      <c r="AC43" s="65">
        <v>18217</v>
      </c>
      <c r="AD43" s="65">
        <v>158309</v>
      </c>
      <c r="AE43" s="65">
        <v>60752</v>
      </c>
      <c r="AF43" s="65">
        <v>15082</v>
      </c>
      <c r="AG43" s="65">
        <v>68227</v>
      </c>
      <c r="AH43" s="65">
        <v>31178</v>
      </c>
      <c r="AI43" s="65">
        <v>27028</v>
      </c>
      <c r="AJ43" s="65">
        <v>156718</v>
      </c>
      <c r="AK43" s="65">
        <v>161191</v>
      </c>
      <c r="AL43" s="65">
        <v>89210</v>
      </c>
      <c r="AM43" s="65">
        <v>70410</v>
      </c>
      <c r="AN43" s="65">
        <v>222138</v>
      </c>
      <c r="AO43" s="65">
        <v>75178</v>
      </c>
      <c r="AP43" s="65">
        <v>240533</v>
      </c>
      <c r="AQ43" s="65">
        <v>149982</v>
      </c>
      <c r="AR43" s="65">
        <v>428152</v>
      </c>
      <c r="AS43" s="65">
        <v>45962</v>
      </c>
      <c r="AT43" s="65">
        <v>125406</v>
      </c>
      <c r="AU43" s="65" t="str">
        <f t="shared" si="2"/>
        <v>2010/01</v>
      </c>
      <c r="AV43" s="68">
        <f t="shared" si="49"/>
        <v>92.747051468823685</v>
      </c>
      <c r="AW43" s="68">
        <f t="shared" si="49"/>
        <v>101.93492087496952</v>
      </c>
      <c r="AX43" s="68">
        <f t="shared" si="49"/>
        <v>93.848638473717514</v>
      </c>
      <c r="AY43" s="68">
        <f t="shared" si="49"/>
        <v>81.77791086188742</v>
      </c>
      <c r="AZ43" s="68">
        <f t="shared" si="49"/>
        <v>89.678757524043803</v>
      </c>
      <c r="BA43" s="68">
        <f t="shared" si="49"/>
        <v>86.236005468818476</v>
      </c>
      <c r="BB43" s="68">
        <f t="shared" si="49"/>
        <v>94.447281532198119</v>
      </c>
      <c r="BC43" s="68">
        <f t="shared" si="49"/>
        <v>79.820019831704485</v>
      </c>
      <c r="BD43" s="68">
        <f t="shared" si="48"/>
        <v>102.8614350307142</v>
      </c>
      <c r="BE43" s="68">
        <f t="shared" si="48"/>
        <v>100.42465841409327</v>
      </c>
      <c r="BF43" s="68">
        <f t="shared" si="48"/>
        <v>96.003434993826289</v>
      </c>
      <c r="BG43" s="68">
        <f t="shared" si="48"/>
        <v>89.977657937957488</v>
      </c>
      <c r="BH43" s="68">
        <f t="shared" si="48"/>
        <v>95.486583514981888</v>
      </c>
      <c r="BI43" s="68">
        <f t="shared" si="24"/>
        <v>81.532398363349827</v>
      </c>
      <c r="BJ43" s="68">
        <f t="shared" si="24"/>
        <v>85.004324542039797</v>
      </c>
      <c r="BK43" s="68">
        <f t="shared" si="24"/>
        <v>83.682289340000281</v>
      </c>
      <c r="BL43" s="68">
        <f t="shared" si="24"/>
        <v>84.614786589224323</v>
      </c>
      <c r="BM43" s="68">
        <f t="shared" si="24"/>
        <v>76.894226734544063</v>
      </c>
      <c r="BN43" s="68">
        <f t="shared" si="24"/>
        <v>86.877227585873868</v>
      </c>
      <c r="BO43" s="68">
        <f t="shared" si="24"/>
        <v>97.518086839090302</v>
      </c>
      <c r="BP43" s="68">
        <f t="shared" si="24"/>
        <v>85.323100892242138</v>
      </c>
      <c r="BQ43" s="68">
        <f t="shared" si="24"/>
        <v>103.72687849675042</v>
      </c>
      <c r="BR43" s="65" t="str">
        <f t="shared" si="4"/>
        <v>2010/01</v>
      </c>
      <c r="BS43" s="65">
        <v>100</v>
      </c>
      <c r="BT43" s="65">
        <v>101</v>
      </c>
      <c r="BU43" s="65">
        <v>102</v>
      </c>
      <c r="BV43" s="65">
        <v>103</v>
      </c>
      <c r="BW43" s="65">
        <v>104</v>
      </c>
      <c r="BX43" s="65">
        <v>105</v>
      </c>
      <c r="BY43" s="65">
        <v>106</v>
      </c>
      <c r="BZ43" s="65">
        <v>107</v>
      </c>
      <c r="CA43" s="65">
        <v>108</v>
      </c>
      <c r="CB43" s="65">
        <v>109</v>
      </c>
      <c r="CC43" s="65">
        <v>110</v>
      </c>
      <c r="CD43" s="65">
        <v>111</v>
      </c>
      <c r="CE43" s="65">
        <v>112</v>
      </c>
      <c r="CF43" s="65">
        <v>113</v>
      </c>
      <c r="CG43" s="65">
        <v>114</v>
      </c>
      <c r="CH43" s="65">
        <v>115</v>
      </c>
      <c r="CI43" s="65">
        <v>116</v>
      </c>
      <c r="CJ43" s="65">
        <v>117</v>
      </c>
      <c r="CK43" s="65">
        <v>118</v>
      </c>
      <c r="CL43" s="65">
        <v>119</v>
      </c>
      <c r="CM43" s="65">
        <v>120</v>
      </c>
      <c r="CN43" s="65">
        <v>121</v>
      </c>
      <c r="CO43" s="65" t="str">
        <f t="shared" si="7"/>
        <v>2010/01</v>
      </c>
      <c r="CP43" s="66">
        <f t="shared" si="46"/>
        <v>92.747051468823685</v>
      </c>
      <c r="CQ43" s="66">
        <f t="shared" si="46"/>
        <v>100.92566423264309</v>
      </c>
      <c r="CR43" s="66">
        <f t="shared" si="46"/>
        <v>92.008469091879917</v>
      </c>
      <c r="CS43" s="66">
        <f t="shared" si="44"/>
        <v>79.396029962997488</v>
      </c>
      <c r="CT43" s="66">
        <f t="shared" si="44"/>
        <v>86.229574542349809</v>
      </c>
      <c r="CU43" s="66">
        <f t="shared" si="44"/>
        <v>82.129529017922351</v>
      </c>
      <c r="CV43" s="66">
        <f t="shared" si="44"/>
        <v>89.101208992639741</v>
      </c>
      <c r="CW43" s="66">
        <f t="shared" si="44"/>
        <v>74.598149375424754</v>
      </c>
      <c r="CX43" s="66">
        <f t="shared" si="44"/>
        <v>95.242069472883529</v>
      </c>
      <c r="CY43" s="66">
        <f t="shared" si="44"/>
        <v>92.132714141369974</v>
      </c>
      <c r="CZ43" s="66">
        <f t="shared" si="44"/>
        <v>87.275849994387528</v>
      </c>
      <c r="DA43" s="66">
        <f t="shared" si="44"/>
        <v>81.060953097259002</v>
      </c>
      <c r="DB43" s="66">
        <f t="shared" si="44"/>
        <v>85.255878138376687</v>
      </c>
      <c r="DC43" s="66">
        <f t="shared" si="44"/>
        <v>72.152564923318437</v>
      </c>
      <c r="DD43" s="66">
        <f t="shared" si="44"/>
        <v>74.565196966701578</v>
      </c>
      <c r="DE43" s="66">
        <f t="shared" si="44"/>
        <v>72.767208121739372</v>
      </c>
      <c r="DF43" s="66">
        <f t="shared" si="25"/>
        <v>72.943781542434763</v>
      </c>
      <c r="DG43" s="66">
        <f t="shared" si="25"/>
        <v>65.721561311576124</v>
      </c>
      <c r="DH43" s="66">
        <f t="shared" si="25"/>
        <v>73.624769140571075</v>
      </c>
      <c r="DI43" s="66">
        <f t="shared" si="25"/>
        <v>81.947972133689333</v>
      </c>
      <c r="DJ43" s="66">
        <f t="shared" si="25"/>
        <v>71.102584076868453</v>
      </c>
      <c r="DK43" s="66">
        <f t="shared" si="10"/>
        <v>85.724692972521012</v>
      </c>
      <c r="DL43" s="68">
        <v>2010</v>
      </c>
      <c r="DM43" s="66">
        <f t="shared" si="51"/>
        <v>-2.1236309265878504</v>
      </c>
      <c r="DN43" s="66">
        <f t="shared" si="51"/>
        <v>5.7178894820619064</v>
      </c>
      <c r="DO43" s="66">
        <f t="shared" si="51"/>
        <v>12.205919293862294</v>
      </c>
      <c r="DP43" s="66">
        <f t="shared" si="51"/>
        <v>3.1247030205180977</v>
      </c>
      <c r="DQ43" s="66">
        <f t="shared" si="51"/>
        <v>-14.528987485952314</v>
      </c>
      <c r="DR43" s="66">
        <f t="shared" si="51"/>
        <v>3.0114421573589425</v>
      </c>
      <c r="DS43" s="66">
        <f t="shared" si="51"/>
        <v>14.701938134745134</v>
      </c>
      <c r="DT43" s="66">
        <f t="shared" si="51"/>
        <v>-1.9333061529256383</v>
      </c>
      <c r="DU43" s="66">
        <f t="shared" si="51"/>
        <v>-7.3837421947441726</v>
      </c>
      <c r="DV43" s="66">
        <f t="shared" si="51"/>
        <v>-3.7617306186342034</v>
      </c>
      <c r="DW43" s="66">
        <f t="shared" si="51"/>
        <v>-41.191662108807321</v>
      </c>
      <c r="DX43" s="66">
        <f t="shared" si="51"/>
        <v>-22.497827529887772</v>
      </c>
      <c r="DY43" s="66">
        <f t="shared" si="51"/>
        <v>-9.0926036946512454</v>
      </c>
      <c r="DZ43" s="66">
        <f t="shared" si="51"/>
        <v>-16.516274774405304</v>
      </c>
      <c r="EA43" s="66">
        <f t="shared" si="51"/>
        <v>-25.591795857239987</v>
      </c>
      <c r="EB43" s="66">
        <f t="shared" si="51"/>
        <v>-20.936648276216374</v>
      </c>
      <c r="EC43" s="66">
        <f t="shared" si="51"/>
        <v>3.5684824780115036</v>
      </c>
      <c r="ED43" s="66">
        <f t="shared" si="51"/>
        <v>-16.740782069564219</v>
      </c>
      <c r="EE43" s="66">
        <f t="shared" si="51"/>
        <v>-16.760221532912496</v>
      </c>
      <c r="EF43" s="66">
        <f t="shared" si="51"/>
        <v>2.6174196866230943</v>
      </c>
      <c r="EG43" s="66">
        <f t="shared" si="51"/>
        <v>12.368495324642183</v>
      </c>
      <c r="EH43" s="66">
        <f t="shared" si="51"/>
        <v>-18.926302256751114</v>
      </c>
    </row>
    <row r="44" spans="1:138" x14ac:dyDescent="0.2">
      <c r="A44" s="67" t="s">
        <v>348</v>
      </c>
      <c r="B44" s="66">
        <v>104.071085212718</v>
      </c>
      <c r="C44" s="66">
        <v>112.641194271209</v>
      </c>
      <c r="D44" s="66">
        <v>104.80989904829499</v>
      </c>
      <c r="E44" s="66">
        <v>78.146367377066994</v>
      </c>
      <c r="F44" s="66">
        <v>89.060435283038998</v>
      </c>
      <c r="G44" s="66">
        <v>76.025470847280999</v>
      </c>
      <c r="H44" s="66">
        <v>96.415170576224995</v>
      </c>
      <c r="I44" s="66">
        <v>85.280342037885006</v>
      </c>
      <c r="J44" s="66">
        <v>118.674461421128</v>
      </c>
      <c r="K44" s="66">
        <v>106.026867904976</v>
      </c>
      <c r="L44" s="66">
        <v>101.986849994712</v>
      </c>
      <c r="M44" s="66">
        <v>97.765985702614003</v>
      </c>
      <c r="N44" s="66">
        <v>103.42881738922399</v>
      </c>
      <c r="O44" s="66">
        <v>97.306785150061003</v>
      </c>
      <c r="P44" s="66">
        <v>101.830056990758</v>
      </c>
      <c r="Q44" s="66">
        <v>105.004738320417</v>
      </c>
      <c r="R44" s="66">
        <v>108.67157252823699</v>
      </c>
      <c r="S44" s="66">
        <v>71.443124734288006</v>
      </c>
      <c r="T44" s="66">
        <v>112.84512806143</v>
      </c>
      <c r="U44" s="66">
        <v>118.612106094569</v>
      </c>
      <c r="V44" s="66">
        <v>73.986558827652004</v>
      </c>
      <c r="W44" s="66">
        <v>120.859813016994</v>
      </c>
      <c r="X44" s="67" t="s">
        <v>348</v>
      </c>
      <c r="Y44" s="65">
        <v>2980647</v>
      </c>
      <c r="Z44" s="65">
        <v>626790</v>
      </c>
      <c r="AA44" s="65">
        <v>133897</v>
      </c>
      <c r="AB44" s="65">
        <v>58468</v>
      </c>
      <c r="AC44" s="65">
        <v>18324</v>
      </c>
      <c r="AD44" s="65">
        <v>158526</v>
      </c>
      <c r="AE44" s="65">
        <v>61393</v>
      </c>
      <c r="AF44" s="65">
        <v>15432</v>
      </c>
      <c r="AG44" s="65">
        <v>68787</v>
      </c>
      <c r="AH44" s="65">
        <v>31250</v>
      </c>
      <c r="AI44" s="65">
        <v>27191</v>
      </c>
      <c r="AJ44" s="65">
        <v>157915</v>
      </c>
      <c r="AK44" s="65">
        <v>163705</v>
      </c>
      <c r="AL44" s="65">
        <v>88537</v>
      </c>
      <c r="AM44" s="65">
        <v>70512</v>
      </c>
      <c r="AN44" s="65">
        <v>227658</v>
      </c>
      <c r="AO44" s="65">
        <v>76985</v>
      </c>
      <c r="AP44" s="65">
        <v>239996</v>
      </c>
      <c r="AQ44" s="65">
        <v>150311</v>
      </c>
      <c r="AR44" s="65">
        <v>431757</v>
      </c>
      <c r="AS44" s="65">
        <v>45888</v>
      </c>
      <c r="AT44" s="65">
        <v>127325</v>
      </c>
      <c r="AU44" s="65" t="str">
        <f t="shared" si="2"/>
        <v>2010/02</v>
      </c>
      <c r="AV44" s="68">
        <f t="shared" si="49"/>
        <v>91.88980317768366</v>
      </c>
      <c r="AW44" s="68">
        <f t="shared" si="49"/>
        <v>99.512087025480966</v>
      </c>
      <c r="AX44" s="68">
        <f t="shared" si="49"/>
        <v>96.879740633188788</v>
      </c>
      <c r="AY44" s="68">
        <f t="shared" si="49"/>
        <v>89.652733085059594</v>
      </c>
      <c r="AZ44" s="68">
        <f t="shared" si="49"/>
        <v>81.904259701721188</v>
      </c>
      <c r="BA44" s="68">
        <f t="shared" si="49"/>
        <v>92.956543916232164</v>
      </c>
      <c r="BB44" s="68">
        <f t="shared" si="49"/>
        <v>102.32641517356976</v>
      </c>
      <c r="BC44" s="68">
        <f t="shared" si="49"/>
        <v>86.199221837940627</v>
      </c>
      <c r="BD44" s="68">
        <f t="shared" si="48"/>
        <v>98.887688191652359</v>
      </c>
      <c r="BE44" s="68">
        <f t="shared" si="48"/>
        <v>94.657521363593204</v>
      </c>
      <c r="BF44" s="68">
        <f t="shared" si="48"/>
        <v>91.873867858471428</v>
      </c>
      <c r="BG44" s="68">
        <f t="shared" si="48"/>
        <v>85.430799889037317</v>
      </c>
      <c r="BH44" s="68">
        <f t="shared" si="48"/>
        <v>93.098885889365107</v>
      </c>
      <c r="BI44" s="68">
        <f t="shared" si="24"/>
        <v>79.988830922142384</v>
      </c>
      <c r="BJ44" s="68">
        <f t="shared" si="24"/>
        <v>88.350931508505809</v>
      </c>
      <c r="BK44" s="68">
        <f t="shared" si="24"/>
        <v>82.471279583977136</v>
      </c>
      <c r="BL44" s="68">
        <f t="shared" si="24"/>
        <v>92.072194222435115</v>
      </c>
      <c r="BM44" s="68">
        <f t="shared" si="24"/>
        <v>64.500086148908181</v>
      </c>
      <c r="BN44" s="68">
        <f t="shared" si="24"/>
        <v>90.766376473187123</v>
      </c>
      <c r="BO44" s="68">
        <f t="shared" si="24"/>
        <v>99.66557062151621</v>
      </c>
      <c r="BP44" s="68">
        <f t="shared" si="24"/>
        <v>83.59868744067343</v>
      </c>
      <c r="BQ44" s="68">
        <f t="shared" si="24"/>
        <v>101.10231475102691</v>
      </c>
      <c r="BR44" s="65" t="str">
        <f t="shared" si="4"/>
        <v>2010/02</v>
      </c>
      <c r="BS44" s="68">
        <f t="shared" ref="BS44:CN44" si="53">Y44/Y$7*100</f>
        <v>90.567140197581892</v>
      </c>
      <c r="BT44" s="68">
        <f t="shared" si="53"/>
        <v>96.977226697940822</v>
      </c>
      <c r="BU44" s="68">
        <f t="shared" si="53"/>
        <v>96.75687393864942</v>
      </c>
      <c r="BV44" s="68">
        <f t="shared" si="53"/>
        <v>76.840583519516358</v>
      </c>
      <c r="BW44" s="68">
        <f t="shared" si="53"/>
        <v>76.506200158657251</v>
      </c>
      <c r="BX44" s="68">
        <f t="shared" si="53"/>
        <v>79.387241032215414</v>
      </c>
      <c r="BY44" s="68">
        <f t="shared" si="53"/>
        <v>92.3494637404293</v>
      </c>
      <c r="BZ44" s="68">
        <f t="shared" si="53"/>
        <v>81.681045890012172</v>
      </c>
      <c r="CA44" s="68">
        <f t="shared" si="53"/>
        <v>100.791243571146</v>
      </c>
      <c r="CB44" s="68">
        <f t="shared" si="53"/>
        <v>93.866394328967914</v>
      </c>
      <c r="CC44" s="68">
        <f t="shared" si="53"/>
        <v>98.059792996501855</v>
      </c>
      <c r="CD44" s="68">
        <f t="shared" si="53"/>
        <v>96.605959758477454</v>
      </c>
      <c r="CE44" s="68">
        <f t="shared" si="53"/>
        <v>95.601417917856537</v>
      </c>
      <c r="CF44" s="68">
        <f t="shared" si="53"/>
        <v>88.538770775415514</v>
      </c>
      <c r="CG44" s="68">
        <f t="shared" si="53"/>
        <v>96.362095826386422</v>
      </c>
      <c r="CH44" s="68">
        <f t="shared" si="53"/>
        <v>99.642847763859351</v>
      </c>
      <c r="CI44" s="68">
        <f t="shared" si="53"/>
        <v>90.532245166752901</v>
      </c>
      <c r="CJ44" s="68">
        <f t="shared" si="53"/>
        <v>83.579199576524999</v>
      </c>
      <c r="CK44" s="68">
        <f t="shared" si="53"/>
        <v>83.40185878762658</v>
      </c>
      <c r="CL44" s="68">
        <f t="shared" si="53"/>
        <v>83.486800887933228</v>
      </c>
      <c r="CM44" s="68">
        <f t="shared" si="53"/>
        <v>79.275792965240825</v>
      </c>
      <c r="CN44" s="68">
        <f t="shared" si="53"/>
        <v>99.305078929306788</v>
      </c>
      <c r="CO44" s="65" t="str">
        <f t="shared" si="7"/>
        <v>2010/02</v>
      </c>
      <c r="CP44" s="66">
        <f t="shared" si="46"/>
        <v>101.46042259611625</v>
      </c>
      <c r="CQ44" s="66">
        <f t="shared" si="46"/>
        <v>102.61387174479178</v>
      </c>
      <c r="CR44" s="66">
        <f t="shared" si="46"/>
        <v>100.12698497743662</v>
      </c>
      <c r="CS44" s="66">
        <f t="shared" si="44"/>
        <v>116.67367552237438</v>
      </c>
      <c r="CT44" s="66">
        <f t="shared" si="44"/>
        <v>107.05571513402774</v>
      </c>
      <c r="CU44" s="66">
        <f t="shared" si="44"/>
        <v>117.09254876172143</v>
      </c>
      <c r="CV44" s="66">
        <f t="shared" si="44"/>
        <v>110.80347522231759</v>
      </c>
      <c r="CW44" s="66">
        <f t="shared" si="44"/>
        <v>105.53148640384995</v>
      </c>
      <c r="CX44" s="66">
        <f t="shared" si="44"/>
        <v>98.111388140429113</v>
      </c>
      <c r="CY44" s="66">
        <f t="shared" si="44"/>
        <v>100.84282243957585</v>
      </c>
      <c r="CZ44" s="66">
        <f t="shared" si="44"/>
        <v>93.691680403352379</v>
      </c>
      <c r="DA44" s="66">
        <f t="shared" si="44"/>
        <v>88.432225198756981</v>
      </c>
      <c r="DB44" s="66">
        <f t="shared" si="44"/>
        <v>97.38232749786026</v>
      </c>
      <c r="DC44" s="66">
        <f t="shared" si="44"/>
        <v>90.343281504369855</v>
      </c>
      <c r="DD44" s="66">
        <f t="shared" si="44"/>
        <v>91.686394687477375</v>
      </c>
      <c r="DE44" s="66">
        <f t="shared" si="44"/>
        <v>82.766883358676566</v>
      </c>
      <c r="DF44" s="66">
        <f t="shared" si="25"/>
        <v>101.70099510163008</v>
      </c>
      <c r="DG44" s="66">
        <f t="shared" si="25"/>
        <v>77.17241427976586</v>
      </c>
      <c r="DH44" s="66">
        <f t="shared" si="25"/>
        <v>108.83016013385681</v>
      </c>
      <c r="DI44" s="66">
        <f t="shared" si="25"/>
        <v>119.37883541052221</v>
      </c>
      <c r="DJ44" s="66">
        <f t="shared" si="25"/>
        <v>105.45298169054962</v>
      </c>
      <c r="DK44" s="66">
        <f t="shared" si="10"/>
        <v>101.80981259075332</v>
      </c>
      <c r="DL44" s="68">
        <v>2011</v>
      </c>
      <c r="DM44" s="66">
        <f t="shared" si="51"/>
        <v>1.253802474320878</v>
      </c>
      <c r="DN44" s="66">
        <f t="shared" si="51"/>
        <v>6.8973010124770155</v>
      </c>
      <c r="DO44" s="66">
        <f t="shared" si="51"/>
        <v>20.429249051339966</v>
      </c>
      <c r="DP44" s="66">
        <f t="shared" si="51"/>
        <v>1.3221401732239144</v>
      </c>
      <c r="DQ44" s="66">
        <f t="shared" si="51"/>
        <v>-7.5462933372304235</v>
      </c>
      <c r="DR44" s="66">
        <f t="shared" si="51"/>
        <v>1.1453257491995004</v>
      </c>
      <c r="DS44" s="66">
        <f t="shared" si="51"/>
        <v>12.98464435180631</v>
      </c>
      <c r="DT44" s="66">
        <f t="shared" si="51"/>
        <v>10.639724681328474</v>
      </c>
      <c r="DU44" s="66">
        <f t="shared" si="51"/>
        <v>-7.6502744400658997</v>
      </c>
      <c r="DV44" s="66">
        <f t="shared" si="51"/>
        <v>-3.0340999265346795</v>
      </c>
      <c r="DW44" s="66">
        <f t="shared" si="51"/>
        <v>-49.011276913282913</v>
      </c>
      <c r="DX44" s="66">
        <f t="shared" si="51"/>
        <v>-22.928981128692243</v>
      </c>
      <c r="DY44" s="66">
        <f t="shared" si="51"/>
        <v>-4.4036532054870037</v>
      </c>
      <c r="DZ44" s="66">
        <f t="shared" si="51"/>
        <v>-15.642401370730042</v>
      </c>
      <c r="EA44" s="66">
        <f t="shared" si="51"/>
        <v>-28.708636241931444</v>
      </c>
      <c r="EB44" s="66">
        <f t="shared" si="51"/>
        <v>-6.1137451786459707</v>
      </c>
      <c r="EC44" s="66">
        <f t="shared" si="51"/>
        <v>9.0396249328107956</v>
      </c>
      <c r="ED44" s="66">
        <f t="shared" si="51"/>
        <v>-10.353375917397528</v>
      </c>
      <c r="EE44" s="66">
        <f t="shared" si="51"/>
        <v>-15.717566444684337</v>
      </c>
      <c r="EF44" s="66">
        <f t="shared" si="51"/>
        <v>10.000980654207851</v>
      </c>
      <c r="EG44" s="66">
        <f t="shared" si="51"/>
        <v>17.467091509612914</v>
      </c>
      <c r="EH44" s="66">
        <f t="shared" si="51"/>
        <v>-17.14460655245874</v>
      </c>
    </row>
    <row r="45" spans="1:138" x14ac:dyDescent="0.2">
      <c r="A45" s="67" t="s">
        <v>349</v>
      </c>
      <c r="B45" s="66">
        <v>116.024310771259</v>
      </c>
      <c r="C45" s="66">
        <v>119.462225371253</v>
      </c>
      <c r="D45" s="66">
        <v>124.978042137931</v>
      </c>
      <c r="E45" s="66">
        <v>89.83634886275</v>
      </c>
      <c r="F45" s="66">
        <v>96.248878221305006</v>
      </c>
      <c r="G45" s="66">
        <v>81.616009389396993</v>
      </c>
      <c r="H45" s="66">
        <v>109.004249620037</v>
      </c>
      <c r="I45" s="66">
        <v>102.989913103379</v>
      </c>
      <c r="J45" s="66">
        <v>132.03219465740801</v>
      </c>
      <c r="K45" s="66">
        <v>119.00631749539799</v>
      </c>
      <c r="L45" s="66">
        <v>106.66087932356901</v>
      </c>
      <c r="M45" s="66">
        <v>111.384086534603</v>
      </c>
      <c r="N45" s="66">
        <v>111.065157011867</v>
      </c>
      <c r="O45" s="66">
        <v>110.04935762543801</v>
      </c>
      <c r="P45" s="66">
        <v>128.23186572854101</v>
      </c>
      <c r="Q45" s="66">
        <v>126.97979586829899</v>
      </c>
      <c r="R45" s="66">
        <v>134.36315240013701</v>
      </c>
      <c r="S45" s="66">
        <v>75.868438377684001</v>
      </c>
      <c r="T45" s="66">
        <v>117.87715426782999</v>
      </c>
      <c r="U45" s="66">
        <v>132.50771678467399</v>
      </c>
      <c r="V45" s="66">
        <v>83.761571603898005</v>
      </c>
      <c r="W45" s="66">
        <v>124.499792793357</v>
      </c>
      <c r="X45" s="67" t="s">
        <v>349</v>
      </c>
      <c r="Y45" s="65">
        <v>3003662</v>
      </c>
      <c r="Z45" s="65">
        <v>628078</v>
      </c>
      <c r="AA45" s="65">
        <v>133604</v>
      </c>
      <c r="AB45" s="65">
        <v>59439</v>
      </c>
      <c r="AC45" s="65">
        <v>18466</v>
      </c>
      <c r="AD45" s="65">
        <v>160229</v>
      </c>
      <c r="AE45" s="65">
        <v>61837</v>
      </c>
      <c r="AF45" s="65">
        <v>15984</v>
      </c>
      <c r="AG45" s="65">
        <v>69062</v>
      </c>
      <c r="AH45" s="65">
        <v>31408</v>
      </c>
      <c r="AI45" s="65">
        <v>27559</v>
      </c>
      <c r="AJ45" s="65">
        <v>158326</v>
      </c>
      <c r="AK45" s="65">
        <v>165449</v>
      </c>
      <c r="AL45" s="65">
        <v>90315</v>
      </c>
      <c r="AM45" s="65">
        <v>70741</v>
      </c>
      <c r="AN45" s="65">
        <v>225343</v>
      </c>
      <c r="AO45" s="65">
        <v>79192</v>
      </c>
      <c r="AP45" s="65">
        <v>246715</v>
      </c>
      <c r="AQ45" s="65">
        <v>153664</v>
      </c>
      <c r="AR45" s="65">
        <v>432121</v>
      </c>
      <c r="AS45" s="65">
        <v>46523</v>
      </c>
      <c r="AT45" s="65">
        <v>129607</v>
      </c>
      <c r="AU45" s="65" t="str">
        <f t="shared" si="2"/>
        <v>2010/03</v>
      </c>
      <c r="AV45" s="68">
        <f t="shared" si="49"/>
        <v>102.44393107658792</v>
      </c>
      <c r="AW45" s="68">
        <f t="shared" si="49"/>
        <v>105.5380799565998</v>
      </c>
      <c r="AX45" s="68">
        <f t="shared" si="49"/>
        <v>115.52191555482145</v>
      </c>
      <c r="AY45" s="68">
        <f t="shared" si="49"/>
        <v>103.06396159230799</v>
      </c>
      <c r="AZ45" s="68">
        <f t="shared" si="49"/>
        <v>88.515097560256436</v>
      </c>
      <c r="BA45" s="68">
        <f t="shared" si="49"/>
        <v>99.79211015099466</v>
      </c>
      <c r="BB45" s="68">
        <f t="shared" si="49"/>
        <v>115.68733463459542</v>
      </c>
      <c r="BC45" s="68">
        <f t="shared" si="49"/>
        <v>104.09961023285506</v>
      </c>
      <c r="BD45" s="68">
        <f t="shared" si="48"/>
        <v>110.01826627389981</v>
      </c>
      <c r="BE45" s="68">
        <f t="shared" si="48"/>
        <v>106.24517410831218</v>
      </c>
      <c r="BF45" s="68">
        <f t="shared" si="48"/>
        <v>96.084421993129894</v>
      </c>
      <c r="BG45" s="68">
        <f t="shared" si="48"/>
        <v>97.330697779754104</v>
      </c>
      <c r="BH45" s="68">
        <f t="shared" si="48"/>
        <v>99.972547689687971</v>
      </c>
      <c r="BI45" s="68">
        <f t="shared" si="24"/>
        <v>90.463572983286696</v>
      </c>
      <c r="BJ45" s="68">
        <f t="shared" si="24"/>
        <v>111.25796371908628</v>
      </c>
      <c r="BK45" s="68">
        <f t="shared" si="24"/>
        <v>99.730606580966352</v>
      </c>
      <c r="BL45" s="68">
        <f t="shared" si="24"/>
        <v>113.83943359160999</v>
      </c>
      <c r="BM45" s="68">
        <f t="shared" si="24"/>
        <v>68.495335688966321</v>
      </c>
      <c r="BN45" s="68">
        <f t="shared" si="24"/>
        <v>94.813859895106845</v>
      </c>
      <c r="BO45" s="68">
        <f t="shared" si="24"/>
        <v>111.34156234077264</v>
      </c>
      <c r="BP45" s="68">
        <f t="shared" si="24"/>
        <v>94.643642777946994</v>
      </c>
      <c r="BQ45" s="68">
        <f t="shared" si="24"/>
        <v>104.14725063046171</v>
      </c>
      <c r="BR45" s="65" t="str">
        <f t="shared" si="4"/>
        <v>2010/03</v>
      </c>
      <c r="BS45" s="65">
        <v>100</v>
      </c>
      <c r="BT45" s="65">
        <v>101</v>
      </c>
      <c r="BU45" s="65">
        <v>102</v>
      </c>
      <c r="BV45" s="65">
        <v>103</v>
      </c>
      <c r="BW45" s="65">
        <v>104</v>
      </c>
      <c r="BX45" s="65">
        <v>105</v>
      </c>
      <c r="BY45" s="65">
        <v>106</v>
      </c>
      <c r="BZ45" s="65">
        <v>107</v>
      </c>
      <c r="CA45" s="65">
        <v>108</v>
      </c>
      <c r="CB45" s="65">
        <v>109</v>
      </c>
      <c r="CC45" s="65">
        <v>110</v>
      </c>
      <c r="CD45" s="65">
        <v>111</v>
      </c>
      <c r="CE45" s="65">
        <v>112</v>
      </c>
      <c r="CF45" s="65">
        <v>113</v>
      </c>
      <c r="CG45" s="65">
        <v>114</v>
      </c>
      <c r="CH45" s="65">
        <v>115</v>
      </c>
      <c r="CI45" s="65">
        <v>116</v>
      </c>
      <c r="CJ45" s="65">
        <v>117</v>
      </c>
      <c r="CK45" s="65">
        <v>118</v>
      </c>
      <c r="CL45" s="65">
        <v>119</v>
      </c>
      <c r="CM45" s="65">
        <v>120</v>
      </c>
      <c r="CN45" s="65">
        <v>121</v>
      </c>
      <c r="CO45" s="65" t="str">
        <f t="shared" si="7"/>
        <v>2010/03</v>
      </c>
      <c r="CP45" s="66">
        <f t="shared" si="46"/>
        <v>102.44393107658792</v>
      </c>
      <c r="CQ45" s="66">
        <f t="shared" si="46"/>
        <v>104.49314847188099</v>
      </c>
      <c r="CR45" s="66">
        <f t="shared" si="46"/>
        <v>113.25677995570732</v>
      </c>
      <c r="CS45" s="66">
        <f t="shared" si="44"/>
        <v>100.06209863330872</v>
      </c>
      <c r="CT45" s="66">
        <f t="shared" si="44"/>
        <v>85.110670731015801</v>
      </c>
      <c r="CU45" s="66">
        <f t="shared" si="44"/>
        <v>95.0401049057092</v>
      </c>
      <c r="CV45" s="66">
        <f t="shared" si="44"/>
        <v>109.13899493829757</v>
      </c>
      <c r="CW45" s="66">
        <f t="shared" si="44"/>
        <v>97.289355357808461</v>
      </c>
      <c r="CX45" s="66">
        <f t="shared" si="44"/>
        <v>101.86876506842574</v>
      </c>
      <c r="CY45" s="66">
        <f t="shared" si="44"/>
        <v>97.472636796616683</v>
      </c>
      <c r="CZ45" s="66">
        <f t="shared" si="44"/>
        <v>87.349474539208998</v>
      </c>
      <c r="DA45" s="66">
        <f t="shared" si="44"/>
        <v>87.685313315093779</v>
      </c>
      <c r="DB45" s="66">
        <f t="shared" si="44"/>
        <v>89.26120329436425</v>
      </c>
      <c r="DC45" s="66">
        <f t="shared" si="44"/>
        <v>80.056259277244862</v>
      </c>
      <c r="DD45" s="66">
        <f t="shared" si="44"/>
        <v>97.594705016742338</v>
      </c>
      <c r="DE45" s="66">
        <f t="shared" si="44"/>
        <v>86.722266592144663</v>
      </c>
      <c r="DF45" s="66">
        <f t="shared" si="25"/>
        <v>98.137442751387923</v>
      </c>
      <c r="DG45" s="66">
        <f t="shared" si="25"/>
        <v>58.543021956381466</v>
      </c>
      <c r="DH45" s="66">
        <f t="shared" si="25"/>
        <v>80.350728724666823</v>
      </c>
      <c r="DI45" s="66">
        <f t="shared" si="25"/>
        <v>93.564338101489611</v>
      </c>
      <c r="DJ45" s="66">
        <f t="shared" si="25"/>
        <v>78.869702314955831</v>
      </c>
      <c r="DK45" s="66">
        <f t="shared" si="10"/>
        <v>86.072107959059267</v>
      </c>
      <c r="DL45" s="68" t="s">
        <v>396</v>
      </c>
      <c r="DM45" s="66">
        <f t="shared" si="51"/>
        <v>4.8854972718661145</v>
      </c>
      <c r="DN45" s="66">
        <f t="shared" si="51"/>
        <v>7.8326002968950945</v>
      </c>
      <c r="DO45" s="66">
        <f t="shared" si="51"/>
        <v>24.397617009575569</v>
      </c>
      <c r="DP45" s="66">
        <f t="shared" si="51"/>
        <v>8.4973651570439728</v>
      </c>
      <c r="DQ45" s="66">
        <f t="shared" si="51"/>
        <v>-14.715191958272356</v>
      </c>
      <c r="DR45" s="66">
        <f t="shared" si="51"/>
        <v>2.0753528548037679</v>
      </c>
      <c r="DS45" s="66">
        <f t="shared" si="51"/>
        <v>17.522195366824945</v>
      </c>
      <c r="DT45" s="66">
        <f t="shared" si="51"/>
        <v>18.724534380011107</v>
      </c>
      <c r="DU45" s="66">
        <f t="shared" si="51"/>
        <v>-2.7066925596328417</v>
      </c>
      <c r="DV45" s="66">
        <f t="shared" si="51"/>
        <v>9.7532844790328426</v>
      </c>
      <c r="DW45" s="66">
        <f t="shared" si="51"/>
        <v>-36.307771785306286</v>
      </c>
      <c r="DX45" s="66">
        <f t="shared" si="51"/>
        <v>-19.248175276094827</v>
      </c>
      <c r="DY45" s="66">
        <f t="shared" si="51"/>
        <v>2.8555577329957487</v>
      </c>
      <c r="DZ45" s="66">
        <f t="shared" si="51"/>
        <v>-9.0244806344875315</v>
      </c>
      <c r="EA45" s="66">
        <f t="shared" si="51"/>
        <v>-32.964579956078509</v>
      </c>
      <c r="EB45" s="66">
        <f t="shared" si="51"/>
        <v>1.6238677853138626</v>
      </c>
      <c r="EC45" s="66">
        <f t="shared" si="51"/>
        <v>12.566830276594757</v>
      </c>
      <c r="ED45" s="66">
        <f t="shared" si="51"/>
        <v>-17.246241996048141</v>
      </c>
      <c r="EE45" s="66">
        <f t="shared" si="51"/>
        <v>-14.140321389005535</v>
      </c>
      <c r="EF45" s="66">
        <f t="shared" si="51"/>
        <v>18.082094656444966</v>
      </c>
      <c r="EG45" s="66">
        <f t="shared" si="51"/>
        <v>2.4021036777060516</v>
      </c>
      <c r="EH45" s="66">
        <f t="shared" si="51"/>
        <v>-17.2796689142194</v>
      </c>
    </row>
    <row r="46" spans="1:138" x14ac:dyDescent="0.2">
      <c r="A46" s="67" t="s">
        <v>350</v>
      </c>
      <c r="B46" s="66">
        <v>111.611273655228</v>
      </c>
      <c r="C46" s="66">
        <v>111.822337866857</v>
      </c>
      <c r="D46" s="66">
        <v>124.605007774933</v>
      </c>
      <c r="E46" s="66">
        <v>84.903418607654999</v>
      </c>
      <c r="F46" s="66">
        <v>91.893153722730005</v>
      </c>
      <c r="G46" s="66">
        <v>81.288606012535993</v>
      </c>
      <c r="H46" s="66">
        <v>100.07822915744801</v>
      </c>
      <c r="I46" s="66">
        <v>90.198462400496993</v>
      </c>
      <c r="J46" s="66">
        <v>124.307617457267</v>
      </c>
      <c r="K46" s="66">
        <v>130.170365730583</v>
      </c>
      <c r="L46" s="66">
        <v>107.828852557697</v>
      </c>
      <c r="M46" s="66">
        <v>108.72133287446999</v>
      </c>
      <c r="N46" s="66">
        <v>108.67834697376701</v>
      </c>
      <c r="O46" s="66">
        <v>110.29504052522</v>
      </c>
      <c r="P46" s="66">
        <v>104.182654564443</v>
      </c>
      <c r="Q46" s="66">
        <v>117.391996894546</v>
      </c>
      <c r="R46" s="66">
        <v>120.515693520268</v>
      </c>
      <c r="S46" s="66">
        <v>82.197304510660004</v>
      </c>
      <c r="T46" s="66">
        <v>130.56177796961001</v>
      </c>
      <c r="U46" s="66">
        <v>127.01650076481501</v>
      </c>
      <c r="V46" s="66">
        <v>79.662395254250995</v>
      </c>
      <c r="W46" s="66">
        <v>135.650371163882</v>
      </c>
      <c r="X46" s="67" t="s">
        <v>350</v>
      </c>
      <c r="Y46" s="65">
        <v>3035008</v>
      </c>
      <c r="Z46" s="65">
        <v>638201</v>
      </c>
      <c r="AA46" s="65">
        <v>134901</v>
      </c>
      <c r="AB46" s="65">
        <v>60012</v>
      </c>
      <c r="AC46" s="65">
        <v>18633</v>
      </c>
      <c r="AD46" s="65">
        <v>161213</v>
      </c>
      <c r="AE46" s="65">
        <v>62082</v>
      </c>
      <c r="AF46" s="65">
        <v>16227</v>
      </c>
      <c r="AG46" s="65">
        <v>69897</v>
      </c>
      <c r="AH46" s="65">
        <v>31724</v>
      </c>
      <c r="AI46" s="65">
        <v>28039</v>
      </c>
      <c r="AJ46" s="65">
        <v>159019</v>
      </c>
      <c r="AK46" s="65">
        <v>168457</v>
      </c>
      <c r="AL46" s="65">
        <v>91291</v>
      </c>
      <c r="AM46" s="65">
        <v>71422</v>
      </c>
      <c r="AN46" s="65">
        <v>222558</v>
      </c>
      <c r="AO46" s="65">
        <v>81100</v>
      </c>
      <c r="AP46" s="65">
        <v>246908</v>
      </c>
      <c r="AQ46" s="65">
        <v>157105</v>
      </c>
      <c r="AR46" s="65">
        <v>438644</v>
      </c>
      <c r="AS46" s="65">
        <v>47595</v>
      </c>
      <c r="AT46" s="65">
        <v>129980</v>
      </c>
      <c r="AU46" s="65" t="str">
        <f t="shared" si="2"/>
        <v>2010/04</v>
      </c>
      <c r="AV46" s="68">
        <f t="shared" si="49"/>
        <v>98.547429842080319</v>
      </c>
      <c r="AW46" s="68">
        <f t="shared" si="49"/>
        <v>98.788673976653968</v>
      </c>
      <c r="AX46" s="68">
        <f t="shared" si="49"/>
        <v>115.1771058310962</v>
      </c>
      <c r="AY46" s="68">
        <f t="shared" si="49"/>
        <v>97.404700716452737</v>
      </c>
      <c r="AZ46" s="68">
        <f t="shared" si="49"/>
        <v>84.509363820165717</v>
      </c>
      <c r="BA46" s="68">
        <f t="shared" si="49"/>
        <v>99.391793177744489</v>
      </c>
      <c r="BB46" s="68">
        <f t="shared" si="49"/>
        <v>106.21405703477456</v>
      </c>
      <c r="BC46" s="68">
        <f t="shared" si="49"/>
        <v>91.17033403134802</v>
      </c>
      <c r="BD46" s="68">
        <f t="shared" si="48"/>
        <v>103.58161956463658</v>
      </c>
      <c r="BE46" s="68">
        <f t="shared" si="48"/>
        <v>116.21209244898509</v>
      </c>
      <c r="BF46" s="68">
        <f t="shared" si="48"/>
        <v>97.136579389696919</v>
      </c>
      <c r="BG46" s="68">
        <f t="shared" si="48"/>
        <v>95.003905148781413</v>
      </c>
      <c r="BH46" s="68">
        <f t="shared" si="48"/>
        <v>97.824119804832222</v>
      </c>
      <c r="BI46" s="68">
        <f t="shared" si="24"/>
        <v>90.665531026611404</v>
      </c>
      <c r="BJ46" s="68">
        <f t="shared" si="24"/>
        <v>90.39211849437369</v>
      </c>
      <c r="BK46" s="68">
        <f t="shared" si="24"/>
        <v>92.200298307195766</v>
      </c>
      <c r="BL46" s="68">
        <f t="shared" si="24"/>
        <v>102.10714801027088</v>
      </c>
      <c r="BM46" s="68">
        <f t="shared" si="24"/>
        <v>74.209145272744848</v>
      </c>
      <c r="BN46" s="68">
        <f t="shared" si="24"/>
        <v>105.01666926858479</v>
      </c>
      <c r="BO46" s="68">
        <f t="shared" si="24"/>
        <v>106.72748713339956</v>
      </c>
      <c r="BP46" s="68">
        <f t="shared" si="24"/>
        <v>90.011912800930347</v>
      </c>
      <c r="BQ46" s="68">
        <f t="shared" si="24"/>
        <v>113.47499370676692</v>
      </c>
      <c r="BR46" s="65" t="str">
        <f t="shared" si="4"/>
        <v>2010/04</v>
      </c>
      <c r="BS46" s="68">
        <f t="shared" ref="BS46:CN46" si="54">Y46/Y$7*100</f>
        <v>92.218902485528361</v>
      </c>
      <c r="BT46" s="68">
        <f t="shared" si="54"/>
        <v>98.742741677200556</v>
      </c>
      <c r="BU46" s="68">
        <f t="shared" si="54"/>
        <v>97.482386096759043</v>
      </c>
      <c r="BV46" s="68">
        <f t="shared" si="54"/>
        <v>78.869759495334463</v>
      </c>
      <c r="BW46" s="68">
        <f t="shared" si="54"/>
        <v>77.796334182288845</v>
      </c>
      <c r="BX46" s="68">
        <f t="shared" si="54"/>
        <v>80.732846905406959</v>
      </c>
      <c r="BY46" s="68">
        <f t="shared" si="54"/>
        <v>93.385881255734887</v>
      </c>
      <c r="BZ46" s="68">
        <f t="shared" si="54"/>
        <v>85.888953580691265</v>
      </c>
      <c r="CA46" s="68">
        <f t="shared" si="54"/>
        <v>102.41768868961275</v>
      </c>
      <c r="CB46" s="68">
        <f t="shared" si="54"/>
        <v>95.290159798149716</v>
      </c>
      <c r="CC46" s="68">
        <f t="shared" si="54"/>
        <v>101.11796314327961</v>
      </c>
      <c r="CD46" s="68">
        <f t="shared" si="54"/>
        <v>97.281341955060157</v>
      </c>
      <c r="CE46" s="68">
        <f t="shared" si="54"/>
        <v>98.376519093420228</v>
      </c>
      <c r="CF46" s="68">
        <f t="shared" si="54"/>
        <v>91.29282585651714</v>
      </c>
      <c r="CG46" s="68">
        <f t="shared" si="54"/>
        <v>97.605706945089793</v>
      </c>
      <c r="CH46" s="68">
        <f t="shared" si="54"/>
        <v>97.410646287980256</v>
      </c>
      <c r="CI46" s="68">
        <f t="shared" si="54"/>
        <v>95.371372124747168</v>
      </c>
      <c r="CJ46" s="68">
        <f t="shared" si="54"/>
        <v>85.986320643013357</v>
      </c>
      <c r="CK46" s="68">
        <f t="shared" si="54"/>
        <v>87.171591066722158</v>
      </c>
      <c r="CL46" s="68">
        <f t="shared" si="54"/>
        <v>84.818507374950684</v>
      </c>
      <c r="CM46" s="68">
        <f t="shared" si="54"/>
        <v>82.224794416419044</v>
      </c>
      <c r="CN46" s="68">
        <f t="shared" si="54"/>
        <v>101.37580333187745</v>
      </c>
      <c r="CO46" s="65" t="str">
        <f t="shared" si="7"/>
        <v>2010/04</v>
      </c>
      <c r="CP46" s="66">
        <f t="shared" si="46"/>
        <v>106.86250561000233</v>
      </c>
      <c r="CQ46" s="66">
        <f t="shared" si="46"/>
        <v>100.04651714006845</v>
      </c>
      <c r="CR46" s="66">
        <f t="shared" si="46"/>
        <v>118.15170970145697</v>
      </c>
      <c r="CS46" s="66">
        <f t="shared" si="44"/>
        <v>123.50069448635088</v>
      </c>
      <c r="CT46" s="66">
        <f t="shared" si="44"/>
        <v>108.62897938371647</v>
      </c>
      <c r="CU46" s="66">
        <f t="shared" si="44"/>
        <v>123.11196370196116</v>
      </c>
      <c r="CV46" s="66">
        <f t="shared" si="44"/>
        <v>113.73674007948806</v>
      </c>
      <c r="CW46" s="66">
        <f t="shared" si="44"/>
        <v>106.14907998115844</v>
      </c>
      <c r="CX46" s="66">
        <f t="shared" si="44"/>
        <v>101.1364549326545</v>
      </c>
      <c r="CY46" s="66">
        <f t="shared" si="44"/>
        <v>121.95602640939387</v>
      </c>
      <c r="CZ46" s="66">
        <f t="shared" si="44"/>
        <v>96.062634541064426</v>
      </c>
      <c r="DA46" s="66">
        <f t="shared" si="44"/>
        <v>97.658917156662156</v>
      </c>
      <c r="DB46" s="66">
        <f t="shared" si="44"/>
        <v>99.438484616371269</v>
      </c>
      <c r="DC46" s="66">
        <f t="shared" si="44"/>
        <v>99.312876095114376</v>
      </c>
      <c r="DD46" s="66">
        <f t="shared" si="44"/>
        <v>92.60946037225645</v>
      </c>
      <c r="DE46" s="66">
        <f t="shared" si="44"/>
        <v>94.651151409692062</v>
      </c>
      <c r="DF46" s="66">
        <f t="shared" si="25"/>
        <v>107.06268111222434</v>
      </c>
      <c r="DG46" s="66">
        <f t="shared" si="25"/>
        <v>86.303431427001712</v>
      </c>
      <c r="DH46" s="66">
        <f t="shared" si="25"/>
        <v>120.47120854798187</v>
      </c>
      <c r="DI46" s="66">
        <f t="shared" si="25"/>
        <v>125.83042361450376</v>
      </c>
      <c r="DJ46" s="66">
        <f t="shared" si="25"/>
        <v>109.47052338626015</v>
      </c>
      <c r="DK46" s="66">
        <f t="shared" si="10"/>
        <v>111.93498840673048</v>
      </c>
      <c r="DM46" s="66"/>
      <c r="DN46" s="66"/>
      <c r="DO46" s="66"/>
      <c r="DP46" s="66"/>
      <c r="DQ46" s="66"/>
      <c r="DR46" s="66"/>
      <c r="DS46" s="66"/>
      <c r="DT46" s="66"/>
      <c r="DU46" s="66"/>
      <c r="DV46" s="66"/>
      <c r="DW46" s="66"/>
      <c r="DX46" s="66"/>
      <c r="DY46" s="66"/>
      <c r="DZ46" s="66"/>
      <c r="EA46" s="66"/>
      <c r="EB46" s="66"/>
      <c r="EC46" s="66"/>
      <c r="ED46" s="66"/>
      <c r="EE46" s="66"/>
      <c r="EF46" s="66"/>
      <c r="EG46" s="66"/>
      <c r="EH46" s="66"/>
    </row>
    <row r="47" spans="1:138" ht="33.75" x14ac:dyDescent="0.2">
      <c r="A47" s="67" t="s">
        <v>375</v>
      </c>
      <c r="B47" s="66">
        <v>113.826797422586</v>
      </c>
      <c r="C47" s="66">
        <v>113.113879788028</v>
      </c>
      <c r="D47" s="66">
        <v>140.58491711136199</v>
      </c>
      <c r="E47" s="66">
        <v>87.917317157705</v>
      </c>
      <c r="F47" s="66">
        <v>97.624698868299006</v>
      </c>
      <c r="G47" s="66">
        <v>82.651890440269995</v>
      </c>
      <c r="H47" s="66">
        <v>106.697402531899</v>
      </c>
      <c r="I47" s="66">
        <v>90.563135889882005</v>
      </c>
      <c r="J47" s="66">
        <v>128.61417759545199</v>
      </c>
      <c r="K47" s="66">
        <v>117.040674897146</v>
      </c>
      <c r="L47" s="66">
        <v>107.273119277684</v>
      </c>
      <c r="M47" s="66">
        <v>108.428007674715</v>
      </c>
      <c r="N47" s="66">
        <v>110.925429755564</v>
      </c>
      <c r="O47" s="66">
        <v>117.483616894826</v>
      </c>
      <c r="P47" s="66">
        <v>106.110662259802</v>
      </c>
      <c r="Q47" s="66">
        <v>119.178565995198</v>
      </c>
      <c r="R47" s="66">
        <v>127.177266472114</v>
      </c>
      <c r="S47" s="66">
        <v>92.907105779356002</v>
      </c>
      <c r="T47" s="66">
        <v>118.705367990935</v>
      </c>
      <c r="U47" s="66">
        <v>126.117680439586</v>
      </c>
      <c r="V47" s="66">
        <v>81.887811234948003</v>
      </c>
      <c r="W47" s="66">
        <v>131.261391114345</v>
      </c>
      <c r="X47" s="67" t="s">
        <v>375</v>
      </c>
      <c r="Y47" s="65">
        <v>3075174</v>
      </c>
      <c r="Z47" s="65">
        <v>638783</v>
      </c>
      <c r="AA47" s="65">
        <v>137173</v>
      </c>
      <c r="AB47" s="65">
        <v>59842</v>
      </c>
      <c r="AC47" s="65">
        <v>18524</v>
      </c>
      <c r="AD47" s="65">
        <v>162075</v>
      </c>
      <c r="AE47" s="65">
        <v>62135</v>
      </c>
      <c r="AF47" s="65">
        <v>16258</v>
      </c>
      <c r="AG47" s="65">
        <v>70827</v>
      </c>
      <c r="AH47" s="65">
        <v>32259</v>
      </c>
      <c r="AI47" s="65">
        <v>29921</v>
      </c>
      <c r="AJ47" s="65">
        <v>159070</v>
      </c>
      <c r="AK47" s="65">
        <v>170727</v>
      </c>
      <c r="AL47" s="65">
        <v>92450</v>
      </c>
      <c r="AM47" s="65">
        <v>72200</v>
      </c>
      <c r="AN47" s="65">
        <v>227432</v>
      </c>
      <c r="AO47" s="65">
        <v>83409</v>
      </c>
      <c r="AP47" s="65">
        <v>254227</v>
      </c>
      <c r="AQ47" s="65">
        <v>159851</v>
      </c>
      <c r="AR47" s="65">
        <v>445771</v>
      </c>
      <c r="AS47" s="65">
        <v>47796</v>
      </c>
      <c r="AT47" s="65">
        <v>134444</v>
      </c>
      <c r="AU47" s="65" t="str">
        <f t="shared" si="2"/>
        <v>2010/05</v>
      </c>
      <c r="AV47" s="68">
        <f t="shared" si="49"/>
        <v>100.50363162955939</v>
      </c>
      <c r="AW47" s="68">
        <f t="shared" si="49"/>
        <v>99.929677788697859</v>
      </c>
      <c r="AX47" s="68">
        <f t="shared" si="49"/>
        <v>129.9479384138254</v>
      </c>
      <c r="AY47" s="68">
        <f t="shared" si="49"/>
        <v>100.86236933653467</v>
      </c>
      <c r="AZ47" s="68">
        <f t="shared" si="49"/>
        <v>89.780368398157307</v>
      </c>
      <c r="BA47" s="68">
        <f t="shared" si="49"/>
        <v>101.0586846466778</v>
      </c>
      <c r="BB47" s="68">
        <f t="shared" si="49"/>
        <v>113.23905402199071</v>
      </c>
      <c r="BC47" s="68">
        <f t="shared" si="49"/>
        <v>91.538936809652427</v>
      </c>
      <c r="BD47" s="68">
        <f t="shared" si="48"/>
        <v>107.17014038894612</v>
      </c>
      <c r="BE47" s="68">
        <f t="shared" si="48"/>
        <v>104.49030895088831</v>
      </c>
      <c r="BF47" s="68">
        <f t="shared" si="48"/>
        <v>96.635952436956288</v>
      </c>
      <c r="BG47" s="68">
        <f t="shared" si="48"/>
        <v>94.747588943686253</v>
      </c>
      <c r="BH47" s="68">
        <f t="shared" si="48"/>
        <v>99.84677566387785</v>
      </c>
      <c r="BI47" s="68">
        <f t="shared" si="24"/>
        <v>96.574736832892853</v>
      </c>
      <c r="BJ47" s="68">
        <f t="shared" si="24"/>
        <v>92.064918067254169</v>
      </c>
      <c r="BK47" s="68">
        <f t="shared" si="24"/>
        <v>93.603479174580656</v>
      </c>
      <c r="BL47" s="68">
        <f t="shared" ref="BL47:BQ74" si="55">R47/R$7*100</f>
        <v>107.75117822332328</v>
      </c>
      <c r="BM47" s="68">
        <f t="shared" si="55"/>
        <v>83.878138713859656</v>
      </c>
      <c r="BN47" s="68">
        <f t="shared" si="55"/>
        <v>95.480029182899983</v>
      </c>
      <c r="BO47" s="68">
        <f t="shared" si="55"/>
        <v>105.97224010550561</v>
      </c>
      <c r="BP47" s="68">
        <f t="shared" si="55"/>
        <v>92.526448656411134</v>
      </c>
      <c r="BQ47" s="68">
        <f t="shared" si="55"/>
        <v>109.80350000404316</v>
      </c>
      <c r="BR47" s="65" t="str">
        <f t="shared" si="4"/>
        <v>2010/05</v>
      </c>
      <c r="BS47" s="65">
        <v>100</v>
      </c>
      <c r="BT47" s="65">
        <v>101</v>
      </c>
      <c r="BU47" s="65">
        <v>102</v>
      </c>
      <c r="BV47" s="65">
        <v>103</v>
      </c>
      <c r="BW47" s="65">
        <v>104</v>
      </c>
      <c r="BX47" s="65">
        <v>105</v>
      </c>
      <c r="BY47" s="65">
        <v>106</v>
      </c>
      <c r="BZ47" s="65">
        <v>107</v>
      </c>
      <c r="CA47" s="65">
        <v>108</v>
      </c>
      <c r="CB47" s="65">
        <v>109</v>
      </c>
      <c r="CC47" s="65">
        <v>110</v>
      </c>
      <c r="CD47" s="65">
        <v>111</v>
      </c>
      <c r="CE47" s="65">
        <v>112</v>
      </c>
      <c r="CF47" s="65">
        <v>113</v>
      </c>
      <c r="CG47" s="65">
        <v>114</v>
      </c>
      <c r="CH47" s="65">
        <v>115</v>
      </c>
      <c r="CI47" s="65">
        <v>116</v>
      </c>
      <c r="CJ47" s="65">
        <v>117</v>
      </c>
      <c r="CK47" s="65">
        <v>118</v>
      </c>
      <c r="CL47" s="65">
        <v>119</v>
      </c>
      <c r="CM47" s="65">
        <v>120</v>
      </c>
      <c r="CN47" s="65">
        <v>121</v>
      </c>
      <c r="CO47" s="65" t="str">
        <f t="shared" si="7"/>
        <v>2010/05</v>
      </c>
      <c r="CP47" s="66">
        <f t="shared" si="46"/>
        <v>100.50363162955939</v>
      </c>
      <c r="CQ47" s="66">
        <f t="shared" si="46"/>
        <v>98.940275038314709</v>
      </c>
      <c r="CR47" s="66">
        <f t="shared" si="46"/>
        <v>127.39993962139744</v>
      </c>
      <c r="CS47" s="66">
        <f t="shared" si="44"/>
        <v>97.924630423820076</v>
      </c>
      <c r="CT47" s="66">
        <f t="shared" si="44"/>
        <v>86.327277305920489</v>
      </c>
      <c r="CU47" s="66">
        <f t="shared" si="44"/>
        <v>96.246366330169337</v>
      </c>
      <c r="CV47" s="66">
        <f t="shared" si="44"/>
        <v>106.82929624716104</v>
      </c>
      <c r="CW47" s="66">
        <f t="shared" si="44"/>
        <v>85.550408233320027</v>
      </c>
      <c r="CX47" s="66">
        <f t="shared" si="44"/>
        <v>99.23161147124641</v>
      </c>
      <c r="CY47" s="66">
        <f t="shared" si="44"/>
        <v>95.862668762282851</v>
      </c>
      <c r="CZ47" s="66">
        <f t="shared" si="44"/>
        <v>87.850865851778451</v>
      </c>
      <c r="DA47" s="66">
        <f t="shared" si="44"/>
        <v>85.358188237555183</v>
      </c>
      <c r="DB47" s="66">
        <f t="shared" si="44"/>
        <v>89.148906842748076</v>
      </c>
      <c r="DC47" s="66">
        <f t="shared" si="44"/>
        <v>85.464368878666235</v>
      </c>
      <c r="DD47" s="66">
        <f t="shared" si="44"/>
        <v>80.758700058994876</v>
      </c>
      <c r="DE47" s="66">
        <f t="shared" si="44"/>
        <v>81.394329717026665</v>
      </c>
      <c r="DF47" s="66">
        <f t="shared" si="25"/>
        <v>92.888946744244208</v>
      </c>
      <c r="DG47" s="66">
        <f t="shared" si="25"/>
        <v>71.690716849452699</v>
      </c>
      <c r="DH47" s="66">
        <f t="shared" si="25"/>
        <v>80.915278968559306</v>
      </c>
      <c r="DI47" s="66">
        <f t="shared" si="25"/>
        <v>89.052302609668573</v>
      </c>
      <c r="DJ47" s="66">
        <f t="shared" si="25"/>
        <v>77.105373880342611</v>
      </c>
      <c r="DK47" s="66">
        <f t="shared" si="10"/>
        <v>90.746694218217485</v>
      </c>
      <c r="DL47" s="178" t="s">
        <v>311</v>
      </c>
      <c r="DM47" s="178" t="s">
        <v>251</v>
      </c>
      <c r="DN47" s="179" t="s">
        <v>25</v>
      </c>
      <c r="DO47" s="179" t="s">
        <v>26</v>
      </c>
      <c r="DP47" s="179" t="s">
        <v>27</v>
      </c>
      <c r="DQ47" s="179" t="s">
        <v>28</v>
      </c>
      <c r="DR47" s="179" t="s">
        <v>29</v>
      </c>
      <c r="DS47" s="179" t="s">
        <v>30</v>
      </c>
      <c r="DT47" s="179" t="s">
        <v>31</v>
      </c>
      <c r="DU47" s="179" t="s">
        <v>32</v>
      </c>
      <c r="DV47" s="179" t="s">
        <v>33</v>
      </c>
      <c r="DW47" s="179" t="s">
        <v>34</v>
      </c>
      <c r="DX47" s="179" t="s">
        <v>35</v>
      </c>
      <c r="DY47" s="179" t="s">
        <v>36</v>
      </c>
      <c r="DZ47" s="179" t="s">
        <v>37</v>
      </c>
      <c r="EA47" s="179" t="s">
        <v>38</v>
      </c>
      <c r="EB47" s="179" t="s">
        <v>39</v>
      </c>
      <c r="EC47" s="179" t="s">
        <v>40</v>
      </c>
      <c r="ED47" s="179" t="s">
        <v>49</v>
      </c>
      <c r="EE47" s="179" t="s">
        <v>41</v>
      </c>
      <c r="EF47" s="179" t="s">
        <v>42</v>
      </c>
      <c r="EG47" s="179" t="s">
        <v>43</v>
      </c>
      <c r="EH47" s="179" t="s">
        <v>44</v>
      </c>
    </row>
    <row r="48" spans="1:138" x14ac:dyDescent="0.2">
      <c r="A48" s="67" t="s">
        <v>376</v>
      </c>
      <c r="B48" s="66">
        <v>116.952778280907</v>
      </c>
      <c r="C48" s="66">
        <v>111.630359318052</v>
      </c>
      <c r="D48" s="66">
        <v>146.19083371071201</v>
      </c>
      <c r="E48" s="66">
        <v>91.207005552791998</v>
      </c>
      <c r="F48" s="66">
        <v>97.536381478712997</v>
      </c>
      <c r="G48" s="66">
        <v>84.172692705505</v>
      </c>
      <c r="H48" s="66">
        <v>106.78559635021</v>
      </c>
      <c r="I48" s="66">
        <v>105.88537031707401</v>
      </c>
      <c r="J48" s="66">
        <v>128.088796175726</v>
      </c>
      <c r="K48" s="66">
        <v>139.972015487481</v>
      </c>
      <c r="L48" s="66">
        <v>108.723694097723</v>
      </c>
      <c r="M48" s="66">
        <v>110.308458598171</v>
      </c>
      <c r="N48" s="66">
        <v>115.547754474429</v>
      </c>
      <c r="O48" s="66">
        <v>114.433002461859</v>
      </c>
      <c r="P48" s="66">
        <v>104.424652140183</v>
      </c>
      <c r="Q48" s="66">
        <v>124.36317823274599</v>
      </c>
      <c r="R48" s="66">
        <v>147.17785345964899</v>
      </c>
      <c r="S48" s="66">
        <v>97.057270311916</v>
      </c>
      <c r="T48" s="66">
        <v>114.24650623051799</v>
      </c>
      <c r="U48" s="66">
        <v>137.48370618524501</v>
      </c>
      <c r="V48" s="66">
        <v>87.427005610964997</v>
      </c>
      <c r="W48" s="66">
        <v>133.817109539689</v>
      </c>
      <c r="X48" s="67" t="s">
        <v>376</v>
      </c>
      <c r="Y48" s="65">
        <v>3070519</v>
      </c>
      <c r="Z48" s="65">
        <v>636867</v>
      </c>
      <c r="AA48" s="65">
        <v>136011</v>
      </c>
      <c r="AB48" s="65">
        <v>60175</v>
      </c>
      <c r="AC48" s="65">
        <v>18587</v>
      </c>
      <c r="AD48" s="65">
        <v>162960</v>
      </c>
      <c r="AE48" s="65">
        <v>62009</v>
      </c>
      <c r="AF48" s="65">
        <v>16081</v>
      </c>
      <c r="AG48" s="65">
        <v>70766</v>
      </c>
      <c r="AH48" s="65">
        <v>32115</v>
      </c>
      <c r="AI48" s="65">
        <v>29299</v>
      </c>
      <c r="AJ48" s="65">
        <v>157997</v>
      </c>
      <c r="AK48" s="65">
        <v>170194</v>
      </c>
      <c r="AL48" s="65">
        <v>92897</v>
      </c>
      <c r="AM48" s="65">
        <v>72378</v>
      </c>
      <c r="AN48" s="65">
        <v>227362</v>
      </c>
      <c r="AO48" s="65">
        <v>82711</v>
      </c>
      <c r="AP48" s="65">
        <v>251174</v>
      </c>
      <c r="AQ48" s="65">
        <v>159899</v>
      </c>
      <c r="AR48" s="65">
        <v>448629</v>
      </c>
      <c r="AS48" s="65">
        <v>47870</v>
      </c>
      <c r="AT48" s="65">
        <v>134538</v>
      </c>
      <c r="AU48" s="65" t="str">
        <f t="shared" si="2"/>
        <v>2010/06</v>
      </c>
      <c r="AV48" s="68">
        <f t="shared" si="49"/>
        <v>103.26372359190611</v>
      </c>
      <c r="AW48" s="68">
        <f t="shared" si="49"/>
        <v>98.619071850368712</v>
      </c>
      <c r="AX48" s="68">
        <f t="shared" si="49"/>
        <v>135.12969844878225</v>
      </c>
      <c r="AY48" s="68">
        <f t="shared" si="49"/>
        <v>104.63643543220714</v>
      </c>
      <c r="AZ48" s="68">
        <f t="shared" si="49"/>
        <v>89.699147479015807</v>
      </c>
      <c r="BA48" s="68">
        <f t="shared" si="49"/>
        <v>102.91817359137903</v>
      </c>
      <c r="BB48" s="68">
        <f t="shared" si="49"/>
        <v>113.33265503119183</v>
      </c>
      <c r="BC48" s="68">
        <f t="shared" si="49"/>
        <v>107.0262654586829</v>
      </c>
      <c r="BD48" s="68">
        <f t="shared" si="48"/>
        <v>106.73235661143067</v>
      </c>
      <c r="BE48" s="68">
        <f t="shared" si="48"/>
        <v>124.96270339878272</v>
      </c>
      <c r="BF48" s="68">
        <f t="shared" si="48"/>
        <v>97.942688740136532</v>
      </c>
      <c r="BG48" s="68">
        <f t="shared" si="48"/>
        <v>96.390782385540234</v>
      </c>
      <c r="BH48" s="68">
        <f t="shared" si="48"/>
        <v>104.00744666841784</v>
      </c>
      <c r="BI48" s="68">
        <f t="shared" si="48"/>
        <v>94.067048579592338</v>
      </c>
      <c r="BJ48" s="68">
        <f t="shared" si="48"/>
        <v>90.60208313419875</v>
      </c>
      <c r="BK48" s="68">
        <f t="shared" si="48"/>
        <v>97.675501182507418</v>
      </c>
      <c r="BL48" s="68">
        <f t="shared" si="55"/>
        <v>124.69671316716094</v>
      </c>
      <c r="BM48" s="68">
        <f t="shared" si="55"/>
        <v>87.624978887464096</v>
      </c>
      <c r="BN48" s="68">
        <f t="shared" si="55"/>
        <v>91.893567523982895</v>
      </c>
      <c r="BO48" s="68">
        <f t="shared" si="55"/>
        <v>115.52271078627045</v>
      </c>
      <c r="BP48" s="68">
        <f t="shared" si="55"/>
        <v>98.785279809681526</v>
      </c>
      <c r="BQ48" s="68">
        <f t="shared" si="55"/>
        <v>111.94142362153043</v>
      </c>
      <c r="BR48" s="65" t="str">
        <f t="shared" si="4"/>
        <v>2010/06</v>
      </c>
      <c r="BS48" s="68">
        <f t="shared" ref="BS48:CN48" si="56">Y48/Y$7*100</f>
        <v>93.297906378158487</v>
      </c>
      <c r="BT48" s="68">
        <f t="shared" si="56"/>
        <v>98.536344605749107</v>
      </c>
      <c r="BU48" s="68">
        <f t="shared" si="56"/>
        <v>98.284496152039608</v>
      </c>
      <c r="BV48" s="68">
        <f t="shared" si="56"/>
        <v>79.083979497962943</v>
      </c>
      <c r="BW48" s="68">
        <f t="shared" si="56"/>
        <v>77.604275395599359</v>
      </c>
      <c r="BX48" s="68">
        <f t="shared" si="56"/>
        <v>81.607716075658416</v>
      </c>
      <c r="BY48" s="68">
        <f t="shared" si="56"/>
        <v>93.276072143082772</v>
      </c>
      <c r="BZ48" s="68">
        <f t="shared" si="56"/>
        <v>85.116180595987927</v>
      </c>
      <c r="CA48" s="68">
        <f t="shared" si="56"/>
        <v>103.69100473280876</v>
      </c>
      <c r="CB48" s="68">
        <f t="shared" si="56"/>
        <v>96.46461612399375</v>
      </c>
      <c r="CC48" s="68">
        <f t="shared" si="56"/>
        <v>105.66194237080313</v>
      </c>
      <c r="CD48" s="68">
        <f t="shared" si="56"/>
        <v>96.656124015832333</v>
      </c>
      <c r="CE48" s="68">
        <f t="shared" si="56"/>
        <v>99.39090266706377</v>
      </c>
      <c r="CF48" s="68">
        <f t="shared" si="56"/>
        <v>92.898857977159537</v>
      </c>
      <c r="CG48" s="68">
        <f t="shared" si="56"/>
        <v>98.912181922540796</v>
      </c>
      <c r="CH48" s="68">
        <f t="shared" si="56"/>
        <v>99.513292540945571</v>
      </c>
      <c r="CI48" s="68">
        <f t="shared" si="56"/>
        <v>97.265863869420016</v>
      </c>
      <c r="CJ48" s="68">
        <f t="shared" si="56"/>
        <v>87.471965676236636</v>
      </c>
      <c r="CK48" s="68">
        <f t="shared" si="56"/>
        <v>88.72187543348592</v>
      </c>
      <c r="CL48" s="68">
        <f t="shared" si="56"/>
        <v>86.749259411086783</v>
      </c>
      <c r="CM48" s="68">
        <f t="shared" si="56"/>
        <v>82.699882523668023</v>
      </c>
      <c r="CN48" s="68">
        <f t="shared" si="56"/>
        <v>104.93074187308918</v>
      </c>
      <c r="CO48" s="65" t="str">
        <f t="shared" si="7"/>
        <v>2010/06</v>
      </c>
      <c r="CP48" s="66">
        <f t="shared" si="46"/>
        <v>110.68171580759144</v>
      </c>
      <c r="CQ48" s="66">
        <f t="shared" si="46"/>
        <v>100.08395607219916</v>
      </c>
      <c r="CR48" s="66">
        <f t="shared" si="46"/>
        <v>137.48831579677181</v>
      </c>
      <c r="CS48" s="66">
        <f t="shared" si="44"/>
        <v>132.31053381033055</v>
      </c>
      <c r="CT48" s="66">
        <f t="shared" si="44"/>
        <v>115.58531668746474</v>
      </c>
      <c r="CU48" s="66">
        <f t="shared" si="44"/>
        <v>126.11328749350579</v>
      </c>
      <c r="CV48" s="66">
        <f t="shared" si="44"/>
        <v>121.50238794076024</v>
      </c>
      <c r="CW48" s="66">
        <f t="shared" si="44"/>
        <v>125.74138631371781</v>
      </c>
      <c r="CX48" s="66">
        <f t="shared" si="44"/>
        <v>102.93309133850026</v>
      </c>
      <c r="CY48" s="66">
        <f t="shared" si="44"/>
        <v>129.54252908461075</v>
      </c>
      <c r="CZ48" s="66">
        <f t="shared" si="44"/>
        <v>92.694386022568892</v>
      </c>
      <c r="DA48" s="66">
        <f t="shared" si="44"/>
        <v>99.725478718504547</v>
      </c>
      <c r="DB48" s="66">
        <f t="shared" si="44"/>
        <v>104.64483557093591</v>
      </c>
      <c r="DC48" s="66">
        <f t="shared" si="44"/>
        <v>101.25748650507633</v>
      </c>
      <c r="DD48" s="66">
        <f t="shared" si="44"/>
        <v>91.598508265797051</v>
      </c>
      <c r="DE48" s="66">
        <f t="shared" si="44"/>
        <v>98.153220226652664</v>
      </c>
      <c r="DF48" s="66">
        <f t="shared" si="25"/>
        <v>128.20192841197297</v>
      </c>
      <c r="DG48" s="66">
        <f t="shared" si="25"/>
        <v>100.17492828707407</v>
      </c>
      <c r="DH48" s="66">
        <f t="shared" si="25"/>
        <v>103.57487043077079</v>
      </c>
      <c r="DI48" s="66">
        <f t="shared" si="25"/>
        <v>133.16852682145935</v>
      </c>
      <c r="DJ48" s="66">
        <f t="shared" si="25"/>
        <v>119.45032664515576</v>
      </c>
      <c r="DK48" s="66">
        <f t="shared" si="10"/>
        <v>106.68124671883143</v>
      </c>
      <c r="DL48" s="173"/>
      <c r="DM48" s="702" t="s">
        <v>1001</v>
      </c>
      <c r="DN48" s="702"/>
      <c r="DO48" s="702"/>
      <c r="DP48" s="702"/>
      <c r="DQ48" s="702"/>
      <c r="DR48" s="702"/>
      <c r="DS48" s="702"/>
      <c r="DT48" s="702"/>
      <c r="DU48" s="702"/>
      <c r="DV48" s="702"/>
      <c r="DW48" s="702"/>
      <c r="DX48" s="702"/>
      <c r="DY48" s="702"/>
      <c r="DZ48" s="702"/>
      <c r="EA48" s="702"/>
      <c r="EB48" s="702"/>
      <c r="EC48" s="702"/>
      <c r="ED48" s="702"/>
      <c r="EE48" s="702"/>
      <c r="EF48" s="702"/>
      <c r="EG48" s="702"/>
      <c r="EH48" s="702"/>
    </row>
    <row r="49" spans="1:138" x14ac:dyDescent="0.2">
      <c r="A49" s="67" t="s">
        <v>377</v>
      </c>
      <c r="B49" s="66">
        <v>112.802490885061</v>
      </c>
      <c r="C49" s="66">
        <v>111.79343719297501</v>
      </c>
      <c r="D49" s="66">
        <v>138.82192204772301</v>
      </c>
      <c r="E49" s="66">
        <v>88.713923043212006</v>
      </c>
      <c r="F49" s="66">
        <v>102.927026003245</v>
      </c>
      <c r="G49" s="66">
        <v>85.355844002501996</v>
      </c>
      <c r="H49" s="66">
        <v>120.355218506444</v>
      </c>
      <c r="I49" s="66">
        <v>112.887980025126</v>
      </c>
      <c r="J49" s="66">
        <v>122.900365325865</v>
      </c>
      <c r="K49" s="66">
        <v>110.255198306011</v>
      </c>
      <c r="L49" s="66">
        <v>106.206686295453</v>
      </c>
      <c r="M49" s="66">
        <v>110.163618666847</v>
      </c>
      <c r="N49" s="66">
        <v>113.885558474446</v>
      </c>
      <c r="O49" s="66">
        <v>112.657022807426</v>
      </c>
      <c r="P49" s="66">
        <v>102.064922655519</v>
      </c>
      <c r="Q49" s="66">
        <v>120.904888081811</v>
      </c>
      <c r="R49" s="66">
        <v>132.697170818724</v>
      </c>
      <c r="S49" s="66">
        <v>80.464282286746993</v>
      </c>
      <c r="T49" s="66">
        <v>111.226271894525</v>
      </c>
      <c r="U49" s="66">
        <v>126.478731871607</v>
      </c>
      <c r="V49" s="66">
        <v>80.877766767582997</v>
      </c>
      <c r="W49" s="66">
        <v>130.70542316645901</v>
      </c>
      <c r="X49" s="67" t="s">
        <v>377</v>
      </c>
      <c r="Y49" s="65">
        <v>3097440</v>
      </c>
      <c r="Z49" s="65">
        <v>634951</v>
      </c>
      <c r="AA49" s="65">
        <v>134935</v>
      </c>
      <c r="AB49" s="65">
        <v>60512</v>
      </c>
      <c r="AC49" s="65">
        <v>18615</v>
      </c>
      <c r="AD49" s="65">
        <v>162350</v>
      </c>
      <c r="AE49" s="65">
        <v>62700</v>
      </c>
      <c r="AF49" s="65">
        <v>15936</v>
      </c>
      <c r="AG49" s="65">
        <v>70965</v>
      </c>
      <c r="AH49" s="65">
        <v>32301</v>
      </c>
      <c r="AI49" s="65">
        <v>28713</v>
      </c>
      <c r="AJ49" s="65">
        <v>159251</v>
      </c>
      <c r="AK49" s="65">
        <v>171886</v>
      </c>
      <c r="AL49" s="65">
        <v>93419</v>
      </c>
      <c r="AM49" s="65">
        <v>72908</v>
      </c>
      <c r="AN49" s="65">
        <v>233377</v>
      </c>
      <c r="AO49" s="65">
        <v>83419</v>
      </c>
      <c r="AP49" s="65">
        <v>254785</v>
      </c>
      <c r="AQ49" s="65">
        <v>162636</v>
      </c>
      <c r="AR49" s="65">
        <v>459921</v>
      </c>
      <c r="AS49" s="65">
        <v>48610</v>
      </c>
      <c r="AT49" s="65">
        <v>135250</v>
      </c>
      <c r="AU49" s="65" t="str">
        <f t="shared" si="2"/>
        <v>2010/07</v>
      </c>
      <c r="AV49" s="68">
        <f t="shared" si="49"/>
        <v>99.599217824952675</v>
      </c>
      <c r="AW49" s="68">
        <f t="shared" si="49"/>
        <v>98.763141875427181</v>
      </c>
      <c r="AX49" s="68">
        <f t="shared" si="49"/>
        <v>128.31833561815591</v>
      </c>
      <c r="AY49" s="68">
        <f t="shared" si="49"/>
        <v>101.77626843670329</v>
      </c>
      <c r="AZ49" s="68">
        <f t="shared" si="49"/>
        <v>94.656643450080466</v>
      </c>
      <c r="BA49" s="68">
        <f t="shared" si="49"/>
        <v>104.36481580579921</v>
      </c>
      <c r="BB49" s="68">
        <f t="shared" si="49"/>
        <v>127.7342350129387</v>
      </c>
      <c r="BC49" s="68">
        <f t="shared" si="49"/>
        <v>114.10432698194388</v>
      </c>
      <c r="BD49" s="68">
        <f t="shared" si="48"/>
        <v>102.40900071884045</v>
      </c>
      <c r="BE49" s="68">
        <f t="shared" si="48"/>
        <v>98.432444486164457</v>
      </c>
      <c r="BF49" s="68">
        <f t="shared" si="48"/>
        <v>95.675266594668898</v>
      </c>
      <c r="BG49" s="68">
        <f t="shared" si="48"/>
        <v>96.264216984496557</v>
      </c>
      <c r="BH49" s="68">
        <f t="shared" si="48"/>
        <v>102.51126214620847</v>
      </c>
      <c r="BI49" s="68">
        <f t="shared" si="48"/>
        <v>92.607144873180374</v>
      </c>
      <c r="BJ49" s="68">
        <f t="shared" si="48"/>
        <v>88.554708280062385</v>
      </c>
      <c r="BK49" s="68">
        <f t="shared" si="48"/>
        <v>94.959341716922438</v>
      </c>
      <c r="BL49" s="68">
        <f t="shared" si="55"/>
        <v>112.42792756325099</v>
      </c>
      <c r="BM49" s="68">
        <f t="shared" si="55"/>
        <v>72.644542896293714</v>
      </c>
      <c r="BN49" s="68">
        <f t="shared" si="55"/>
        <v>89.464258155582385</v>
      </c>
      <c r="BO49" s="68">
        <f t="shared" si="55"/>
        <v>106.27561889356454</v>
      </c>
      <c r="BP49" s="68">
        <f t="shared" si="55"/>
        <v>91.385182011950434</v>
      </c>
      <c r="BQ49" s="68">
        <f t="shared" si="55"/>
        <v>109.33841864196336</v>
      </c>
      <c r="BR49" s="65" t="str">
        <f t="shared" si="4"/>
        <v>2010/07</v>
      </c>
      <c r="BS49" s="65">
        <v>100</v>
      </c>
      <c r="BT49" s="65">
        <v>101</v>
      </c>
      <c r="BU49" s="65">
        <v>102</v>
      </c>
      <c r="BV49" s="65">
        <v>103</v>
      </c>
      <c r="BW49" s="65">
        <v>104</v>
      </c>
      <c r="BX49" s="65">
        <v>105</v>
      </c>
      <c r="BY49" s="65">
        <v>106</v>
      </c>
      <c r="BZ49" s="65">
        <v>107</v>
      </c>
      <c r="CA49" s="65">
        <v>108</v>
      </c>
      <c r="CB49" s="65">
        <v>109</v>
      </c>
      <c r="CC49" s="65">
        <v>110</v>
      </c>
      <c r="CD49" s="65">
        <v>111</v>
      </c>
      <c r="CE49" s="65">
        <v>112</v>
      </c>
      <c r="CF49" s="65">
        <v>113</v>
      </c>
      <c r="CG49" s="65">
        <v>114</v>
      </c>
      <c r="CH49" s="65">
        <v>115</v>
      </c>
      <c r="CI49" s="65">
        <v>116</v>
      </c>
      <c r="CJ49" s="65">
        <v>117</v>
      </c>
      <c r="CK49" s="65">
        <v>118</v>
      </c>
      <c r="CL49" s="65">
        <v>119</v>
      </c>
      <c r="CM49" s="65">
        <v>120</v>
      </c>
      <c r="CN49" s="65">
        <v>121</v>
      </c>
      <c r="CO49" s="65" t="str">
        <f t="shared" si="7"/>
        <v>2010/07</v>
      </c>
      <c r="CP49" s="66">
        <f t="shared" si="46"/>
        <v>99.599217824952675</v>
      </c>
      <c r="CQ49" s="66">
        <f t="shared" si="46"/>
        <v>97.785288985571455</v>
      </c>
      <c r="CR49" s="66">
        <f t="shared" si="46"/>
        <v>125.80228982172147</v>
      </c>
      <c r="CS49" s="66">
        <f t="shared" si="44"/>
        <v>98.811911103595435</v>
      </c>
      <c r="CT49" s="66">
        <f t="shared" si="44"/>
        <v>91.016003317385071</v>
      </c>
      <c r="CU49" s="66">
        <f t="shared" si="44"/>
        <v>99.395062672189724</v>
      </c>
      <c r="CV49" s="66">
        <f t="shared" si="44"/>
        <v>120.5039952952252</v>
      </c>
      <c r="CW49" s="66">
        <f t="shared" si="44"/>
        <v>106.63955792705036</v>
      </c>
      <c r="CX49" s="66">
        <f t="shared" si="44"/>
        <v>94.823148813741156</v>
      </c>
      <c r="CY49" s="66">
        <f t="shared" si="44"/>
        <v>90.304994941435282</v>
      </c>
      <c r="CZ49" s="66">
        <f t="shared" si="44"/>
        <v>86.977515086062624</v>
      </c>
      <c r="DA49" s="66">
        <f t="shared" si="44"/>
        <v>86.724519805852751</v>
      </c>
      <c r="DB49" s="66">
        <f t="shared" si="44"/>
        <v>91.52791263054327</v>
      </c>
      <c r="DC49" s="66">
        <f t="shared" si="44"/>
        <v>81.953225551487051</v>
      </c>
      <c r="DD49" s="66">
        <f t="shared" si="44"/>
        <v>77.679568666721394</v>
      </c>
      <c r="DE49" s="66">
        <f t="shared" si="44"/>
        <v>82.573340623410814</v>
      </c>
      <c r="DF49" s="66">
        <f t="shared" si="25"/>
        <v>96.920627209699134</v>
      </c>
      <c r="DG49" s="66">
        <f t="shared" si="25"/>
        <v>62.089352902815143</v>
      </c>
      <c r="DH49" s="66">
        <f t="shared" si="25"/>
        <v>75.817167928459654</v>
      </c>
      <c r="DI49" s="66">
        <f t="shared" si="25"/>
        <v>89.307242767701297</v>
      </c>
      <c r="DJ49" s="66">
        <f t="shared" si="25"/>
        <v>76.154318343292033</v>
      </c>
      <c r="DK49" s="66">
        <f t="shared" si="10"/>
        <v>90.362329456168069</v>
      </c>
      <c r="DL49" s="173" t="s">
        <v>801</v>
      </c>
      <c r="DM49" s="174">
        <f t="shared" ref="DM49:EH49" si="57">(AV74/AV62-1)*100</f>
        <v>4.4749109493236405</v>
      </c>
      <c r="DN49" s="174">
        <f t="shared" si="57"/>
        <v>-0.24857862458206315</v>
      </c>
      <c r="DO49" s="174">
        <f t="shared" si="57"/>
        <v>-0.54872833423206258</v>
      </c>
      <c r="DP49" s="174">
        <f t="shared" si="57"/>
        <v>8.3048424332542901</v>
      </c>
      <c r="DQ49" s="174">
        <f t="shared" si="57"/>
        <v>-1.6221642617607501</v>
      </c>
      <c r="DR49" s="174">
        <f t="shared" si="57"/>
        <v>3.4842245859897369</v>
      </c>
      <c r="DS49" s="174">
        <f t="shared" si="57"/>
        <v>-0.44449333860084872</v>
      </c>
      <c r="DT49" s="174">
        <f t="shared" si="57"/>
        <v>21.561283756423101</v>
      </c>
      <c r="DU49" s="174">
        <f t="shared" si="57"/>
        <v>3.2557681797076965</v>
      </c>
      <c r="DV49" s="174">
        <f t="shared" si="57"/>
        <v>-4.7163692008626024</v>
      </c>
      <c r="DW49" s="174">
        <f t="shared" si="57"/>
        <v>1.8644363679582332</v>
      </c>
      <c r="DX49" s="174">
        <f t="shared" si="57"/>
        <v>-0.63984602184963268</v>
      </c>
      <c r="DY49" s="174">
        <f t="shared" si="57"/>
        <v>4.3546215729287852</v>
      </c>
      <c r="DZ49" s="174">
        <f t="shared" si="57"/>
        <v>3.7540611508062316</v>
      </c>
      <c r="EA49" s="174">
        <f t="shared" si="57"/>
        <v>4.6350993862690704</v>
      </c>
      <c r="EB49" s="174">
        <f t="shared" si="57"/>
        <v>1.6064747893378195</v>
      </c>
      <c r="EC49" s="174">
        <f t="shared" si="57"/>
        <v>5.5444072798550348</v>
      </c>
      <c r="ED49" s="174">
        <f t="shared" si="57"/>
        <v>3.4194666084316649</v>
      </c>
      <c r="EE49" s="174">
        <f t="shared" si="57"/>
        <v>2.0950510627071539</v>
      </c>
      <c r="EF49" s="174">
        <f t="shared" si="57"/>
        <v>14.599809504074335</v>
      </c>
      <c r="EG49" s="174">
        <f t="shared" si="57"/>
        <v>7.3615701465850947</v>
      </c>
      <c r="EH49" s="174">
        <f t="shared" si="57"/>
        <v>0.25758033146017212</v>
      </c>
    </row>
    <row r="50" spans="1:138" x14ac:dyDescent="0.2">
      <c r="A50" s="67" t="s">
        <v>378</v>
      </c>
      <c r="B50" s="66">
        <v>116.986110516921</v>
      </c>
      <c r="C50" s="66">
        <v>110.403185111357</v>
      </c>
      <c r="D50" s="66">
        <v>141.04822329875799</v>
      </c>
      <c r="E50" s="66">
        <v>95.708940943100004</v>
      </c>
      <c r="F50" s="66">
        <v>95.995423191609007</v>
      </c>
      <c r="G50" s="66">
        <v>89.002867835968004</v>
      </c>
      <c r="H50" s="66">
        <v>110.975901051302</v>
      </c>
      <c r="I50" s="66">
        <v>108.22024093207401</v>
      </c>
      <c r="J50" s="66">
        <v>123.098411834687</v>
      </c>
      <c r="K50" s="66">
        <v>133.027814905334</v>
      </c>
      <c r="L50" s="66">
        <v>104.235844815288</v>
      </c>
      <c r="M50" s="66">
        <v>103.965958276881</v>
      </c>
      <c r="N50" s="66">
        <v>115.010572243631</v>
      </c>
      <c r="O50" s="66">
        <v>114.486453955839</v>
      </c>
      <c r="P50" s="66">
        <v>103.38526454879</v>
      </c>
      <c r="Q50" s="66">
        <v>119.0926660523</v>
      </c>
      <c r="R50" s="66">
        <v>146.85520186797501</v>
      </c>
      <c r="S50" s="66">
        <v>97.058858053189994</v>
      </c>
      <c r="T50" s="66">
        <v>132.852670664729</v>
      </c>
      <c r="U50" s="66">
        <v>143.66208660803599</v>
      </c>
      <c r="V50" s="66">
        <v>95.054834754588001</v>
      </c>
      <c r="W50" s="66">
        <v>125.586798883776</v>
      </c>
      <c r="X50" s="67" t="s">
        <v>378</v>
      </c>
      <c r="Y50" s="65">
        <v>3116093</v>
      </c>
      <c r="Z50" s="65">
        <v>639954</v>
      </c>
      <c r="AA50" s="65">
        <v>134785</v>
      </c>
      <c r="AB50" s="65">
        <v>60594</v>
      </c>
      <c r="AC50" s="65">
        <v>18614</v>
      </c>
      <c r="AD50" s="65">
        <v>161263</v>
      </c>
      <c r="AE50" s="65">
        <v>62738</v>
      </c>
      <c r="AF50" s="65">
        <v>15653</v>
      </c>
      <c r="AG50" s="65">
        <v>70949</v>
      </c>
      <c r="AH50" s="65">
        <v>32311</v>
      </c>
      <c r="AI50" s="65">
        <v>28890</v>
      </c>
      <c r="AJ50" s="65">
        <v>158869</v>
      </c>
      <c r="AK50" s="65">
        <v>174260</v>
      </c>
      <c r="AL50" s="65">
        <v>93942</v>
      </c>
      <c r="AM50" s="65">
        <v>73572</v>
      </c>
      <c r="AN50" s="65">
        <v>233047</v>
      </c>
      <c r="AO50" s="65">
        <v>83338</v>
      </c>
      <c r="AP50" s="65">
        <v>257961</v>
      </c>
      <c r="AQ50" s="65">
        <v>162467</v>
      </c>
      <c r="AR50" s="65">
        <v>469432</v>
      </c>
      <c r="AS50" s="65">
        <v>48484</v>
      </c>
      <c r="AT50" s="65">
        <v>134970</v>
      </c>
      <c r="AU50" s="65" t="str">
        <f t="shared" si="2"/>
        <v>2010/08</v>
      </c>
      <c r="AV50" s="68">
        <f t="shared" si="49"/>
        <v>103.29315436607878</v>
      </c>
      <c r="AW50" s="68">
        <f t="shared" si="49"/>
        <v>97.534933252210479</v>
      </c>
      <c r="AX50" s="68">
        <f t="shared" si="49"/>
        <v>130.37618978775328</v>
      </c>
      <c r="AY50" s="68">
        <f t="shared" si="49"/>
        <v>109.80124123777952</v>
      </c>
      <c r="AZ50" s="68">
        <f t="shared" si="49"/>
        <v>88.282008124875233</v>
      </c>
      <c r="BA50" s="68">
        <f t="shared" si="49"/>
        <v>108.82404147531379</v>
      </c>
      <c r="BB50" s="68">
        <f t="shared" si="49"/>
        <v>117.77986863860552</v>
      </c>
      <c r="BC50" s="68">
        <f t="shared" si="49"/>
        <v>109.38629386963679</v>
      </c>
      <c r="BD50" s="68">
        <f t="shared" si="48"/>
        <v>102.57402663239685</v>
      </c>
      <c r="BE50" s="68">
        <f t="shared" si="48"/>
        <v>118.76313504459195</v>
      </c>
      <c r="BF50" s="68">
        <f t="shared" si="48"/>
        <v>93.899853100399184</v>
      </c>
      <c r="BG50" s="68">
        <f t="shared" si="48"/>
        <v>90.848518664163009</v>
      </c>
      <c r="BH50" s="68">
        <f t="shared" si="48"/>
        <v>103.52391540054444</v>
      </c>
      <c r="BI50" s="68">
        <f t="shared" si="48"/>
        <v>94.110987165251174</v>
      </c>
      <c r="BJ50" s="68">
        <f t="shared" si="48"/>
        <v>89.700278061986253</v>
      </c>
      <c r="BK50" s="68">
        <f t="shared" si="48"/>
        <v>93.536012902864698</v>
      </c>
      <c r="BL50" s="68">
        <f t="shared" si="55"/>
        <v>124.42334599924713</v>
      </c>
      <c r="BM50" s="68">
        <f t="shared" si="55"/>
        <v>87.626412327691355</v>
      </c>
      <c r="BN50" s="68">
        <f t="shared" si="55"/>
        <v>106.85933658082931</v>
      </c>
      <c r="BO50" s="68">
        <f t="shared" si="55"/>
        <v>120.71418601278161</v>
      </c>
      <c r="BP50" s="68">
        <f t="shared" si="55"/>
        <v>107.4040953693298</v>
      </c>
      <c r="BQ50" s="68">
        <f t="shared" si="55"/>
        <v>105.05655893689084</v>
      </c>
      <c r="BR50" s="65" t="str">
        <f t="shared" si="4"/>
        <v>2010/08</v>
      </c>
      <c r="BS50" s="68">
        <f t="shared" ref="BS50:CN50" si="58">Y50/Y$7*100</f>
        <v>94.682675137211334</v>
      </c>
      <c r="BT50" s="68">
        <f t="shared" si="58"/>
        <v>99.013966614422728</v>
      </c>
      <c r="BU50" s="68">
        <f t="shared" si="58"/>
        <v>97.398561982873872</v>
      </c>
      <c r="BV50" s="68">
        <f t="shared" si="58"/>
        <v>79.634643185701151</v>
      </c>
      <c r="BW50" s="68">
        <f t="shared" si="58"/>
        <v>77.717005553004043</v>
      </c>
      <c r="BX50" s="68">
        <f t="shared" si="58"/>
        <v>80.757886091733567</v>
      </c>
      <c r="BY50" s="68">
        <f t="shared" si="58"/>
        <v>94.372659035184043</v>
      </c>
      <c r="BZ50" s="68">
        <f t="shared" si="58"/>
        <v>82.850791298364484</v>
      </c>
      <c r="CA50" s="68">
        <f t="shared" si="58"/>
        <v>103.95914838747491</v>
      </c>
      <c r="CB50" s="68">
        <f t="shared" si="58"/>
        <v>97.053346149225035</v>
      </c>
      <c r="CC50" s="68">
        <f t="shared" si="58"/>
        <v>104.18695228821811</v>
      </c>
      <c r="CD50" s="68">
        <f t="shared" si="58"/>
        <v>97.1895780696549</v>
      </c>
      <c r="CE50" s="68">
        <f t="shared" si="58"/>
        <v>101.76538948942108</v>
      </c>
      <c r="CF50" s="68">
        <f t="shared" si="58"/>
        <v>93.943878877577546</v>
      </c>
      <c r="CG50" s="68">
        <f t="shared" si="58"/>
        <v>100.54390903872961</v>
      </c>
      <c r="CH50" s="68">
        <f t="shared" si="58"/>
        <v>102.00154065670492</v>
      </c>
      <c r="CI50" s="68">
        <f t="shared" si="58"/>
        <v>98.003198645279639</v>
      </c>
      <c r="CJ50" s="68">
        <f t="shared" si="58"/>
        <v>89.83555518408626</v>
      </c>
      <c r="CK50" s="68">
        <f t="shared" si="58"/>
        <v>90.146760993202946</v>
      </c>
      <c r="CL50" s="68">
        <f t="shared" si="58"/>
        <v>90.771836737850862</v>
      </c>
      <c r="CM50" s="68">
        <f t="shared" si="58"/>
        <v>83.760624697671204</v>
      </c>
      <c r="CN50" s="68">
        <f t="shared" si="58"/>
        <v>105.26767330130404</v>
      </c>
      <c r="CO50" s="65" t="str">
        <f t="shared" si="7"/>
        <v>2010/08</v>
      </c>
      <c r="CP50" s="66">
        <f t="shared" si="46"/>
        <v>109.09403881585453</v>
      </c>
      <c r="CQ50" s="66">
        <f t="shared" si="46"/>
        <v>98.506237642239043</v>
      </c>
      <c r="CR50" s="66">
        <f t="shared" si="46"/>
        <v>133.85843397839696</v>
      </c>
      <c r="CS50" s="66">
        <f t="shared" si="44"/>
        <v>137.8812497241087</v>
      </c>
      <c r="CT50" s="66">
        <f t="shared" si="44"/>
        <v>113.59419665836934</v>
      </c>
      <c r="CU50" s="66">
        <f t="shared" si="44"/>
        <v>134.75345472973333</v>
      </c>
      <c r="CV50" s="66">
        <f t="shared" si="44"/>
        <v>124.80295653712035</v>
      </c>
      <c r="CW50" s="66">
        <f t="shared" si="44"/>
        <v>132.02806171845955</v>
      </c>
      <c r="CX50" s="66">
        <f t="shared" si="44"/>
        <v>98.667628797885627</v>
      </c>
      <c r="CY50" s="66">
        <f t="shared" si="44"/>
        <v>122.36892364533922</v>
      </c>
      <c r="CZ50" s="66">
        <f t="shared" si="44"/>
        <v>90.126307601971931</v>
      </c>
      <c r="DA50" s="66">
        <f t="shared" si="44"/>
        <v>93.475576773316888</v>
      </c>
      <c r="DB50" s="66">
        <f t="shared" si="44"/>
        <v>101.72801963412735</v>
      </c>
      <c r="DC50" s="66">
        <f t="shared" si="44"/>
        <v>100.17788097497167</v>
      </c>
      <c r="DD50" s="66">
        <f t="shared" si="44"/>
        <v>89.215029452886725</v>
      </c>
      <c r="DE50" s="66">
        <f t="shared" si="44"/>
        <v>91.700588344707754</v>
      </c>
      <c r="DF50" s="66">
        <f t="shared" si="25"/>
        <v>126.9584541312724</v>
      </c>
      <c r="DG50" s="66">
        <f t="shared" si="25"/>
        <v>97.540903652381246</v>
      </c>
      <c r="DH50" s="66">
        <f t="shared" si="25"/>
        <v>118.53929681276789</v>
      </c>
      <c r="DI50" s="66">
        <f t="shared" si="25"/>
        <v>132.98638691360216</v>
      </c>
      <c r="DJ50" s="66">
        <f t="shared" si="25"/>
        <v>128.22742876739309</v>
      </c>
      <c r="DK50" s="66">
        <f t="shared" si="10"/>
        <v>99.799449956674792</v>
      </c>
      <c r="DL50" s="173" t="s">
        <v>647</v>
      </c>
      <c r="DM50" s="174">
        <f t="shared" ref="DM50:EH50" si="59">(POWER(DM12/DM8,1/4)-1)*100</f>
        <v>0.83945923157149327</v>
      </c>
      <c r="DN50" s="174">
        <f t="shared" si="59"/>
        <v>1.1279829579979417</v>
      </c>
      <c r="DO50" s="174">
        <f t="shared" si="59"/>
        <v>1.6546483779988241</v>
      </c>
      <c r="DP50" s="174">
        <f t="shared" si="59"/>
        <v>-3.3502589579294528</v>
      </c>
      <c r="DQ50" s="174">
        <f t="shared" si="59"/>
        <v>-4.1554685432450222</v>
      </c>
      <c r="DR50" s="174">
        <f t="shared" si="59"/>
        <v>-1.8398170762867316</v>
      </c>
      <c r="DS50" s="174">
        <f t="shared" si="59"/>
        <v>-4.3271456225213445E-2</v>
      </c>
      <c r="DT50" s="174">
        <f t="shared" si="59"/>
        <v>-1.9076608646084736E-4</v>
      </c>
      <c r="DU50" s="174">
        <f t="shared" si="59"/>
        <v>1.4546628083465629</v>
      </c>
      <c r="DV50" s="174">
        <f t="shared" si="59"/>
        <v>2.4163504304233863</v>
      </c>
      <c r="DW50" s="174">
        <f t="shared" si="59"/>
        <v>-2.3193912137727812</v>
      </c>
      <c r="DX50" s="174">
        <f t="shared" si="59"/>
        <v>-1.6544656662002888</v>
      </c>
      <c r="DY50" s="174">
        <f t="shared" si="59"/>
        <v>1.25631261198067</v>
      </c>
      <c r="DZ50" s="174">
        <f t="shared" si="59"/>
        <v>-1.4362563694174879</v>
      </c>
      <c r="EA50" s="174">
        <f t="shared" si="59"/>
        <v>-0.64646013180308382</v>
      </c>
      <c r="EB50" s="174">
        <f t="shared" si="59"/>
        <v>1.1874752378543629</v>
      </c>
      <c r="EC50" s="174">
        <f t="shared" si="59"/>
        <v>5.2817387909207758</v>
      </c>
      <c r="ED50" s="174">
        <f t="shared" si="59"/>
        <v>-3.4478230109742602</v>
      </c>
      <c r="EE50" s="174">
        <f t="shared" si="59"/>
        <v>-1.5424552579441309</v>
      </c>
      <c r="EF50" s="174">
        <f t="shared" si="59"/>
        <v>4.7868195770331745</v>
      </c>
      <c r="EG50" s="174">
        <f t="shared" si="59"/>
        <v>-0.8162440532803461</v>
      </c>
      <c r="EH50" s="174">
        <f t="shared" si="59"/>
        <v>1.6143799835091732</v>
      </c>
    </row>
    <row r="51" spans="1:138" x14ac:dyDescent="0.2">
      <c r="A51" s="67" t="s">
        <v>379</v>
      </c>
      <c r="B51" s="66">
        <v>115.27025272595399</v>
      </c>
      <c r="C51" s="66">
        <v>108.289821814177</v>
      </c>
      <c r="D51" s="66">
        <v>133.67388386276301</v>
      </c>
      <c r="E51" s="66">
        <v>99.257554535298993</v>
      </c>
      <c r="F51" s="66">
        <v>100.389692612579</v>
      </c>
      <c r="G51" s="66">
        <v>89.643423606716993</v>
      </c>
      <c r="H51" s="66">
        <v>106.15419940979601</v>
      </c>
      <c r="I51" s="66">
        <v>83.082117656961998</v>
      </c>
      <c r="J51" s="66">
        <v>122.58538474941901</v>
      </c>
      <c r="K51" s="66">
        <v>110.633709122178</v>
      </c>
      <c r="L51" s="66">
        <v>98.319942662336999</v>
      </c>
      <c r="M51" s="66">
        <v>103.545024192745</v>
      </c>
      <c r="N51" s="66">
        <v>103.85788715246601</v>
      </c>
      <c r="O51" s="66">
        <v>111.094540614053</v>
      </c>
      <c r="P51" s="66">
        <v>100.702201326032</v>
      </c>
      <c r="Q51" s="66">
        <v>121.81284486697599</v>
      </c>
      <c r="R51" s="66">
        <v>145.29955184066199</v>
      </c>
      <c r="S51" s="66">
        <v>117.78146487055299</v>
      </c>
      <c r="T51" s="66">
        <v>112.391487164141</v>
      </c>
      <c r="U51" s="66">
        <v>142.18537830630601</v>
      </c>
      <c r="V51" s="66">
        <v>100.97082830439901</v>
      </c>
      <c r="W51" s="66">
        <v>134.074621389653</v>
      </c>
      <c r="X51" s="67" t="s">
        <v>379</v>
      </c>
      <c r="Y51" s="65">
        <v>3128105</v>
      </c>
      <c r="Z51" s="65">
        <v>637010</v>
      </c>
      <c r="AA51" s="65">
        <v>134506</v>
      </c>
      <c r="AB51" s="65">
        <v>60095</v>
      </c>
      <c r="AC51" s="65">
        <v>18714</v>
      </c>
      <c r="AD51" s="65">
        <v>161895</v>
      </c>
      <c r="AE51" s="65">
        <v>63797</v>
      </c>
      <c r="AF51" s="65">
        <v>15358</v>
      </c>
      <c r="AG51" s="65">
        <v>70357</v>
      </c>
      <c r="AH51" s="65">
        <v>32370</v>
      </c>
      <c r="AI51" s="65">
        <v>28667</v>
      </c>
      <c r="AJ51" s="65">
        <v>160827</v>
      </c>
      <c r="AK51" s="65">
        <v>176117</v>
      </c>
      <c r="AL51" s="65">
        <v>94680</v>
      </c>
      <c r="AM51" s="65">
        <v>74150</v>
      </c>
      <c r="AN51" s="65">
        <v>231286</v>
      </c>
      <c r="AO51" s="65">
        <v>83254</v>
      </c>
      <c r="AP51" s="65">
        <v>258057</v>
      </c>
      <c r="AQ51" s="65">
        <v>161844</v>
      </c>
      <c r="AR51" s="65">
        <v>480073</v>
      </c>
      <c r="AS51" s="65">
        <v>48856</v>
      </c>
      <c r="AT51" s="65">
        <v>136192</v>
      </c>
      <c r="AU51" s="65" t="str">
        <f t="shared" si="2"/>
        <v>2010/09</v>
      </c>
      <c r="AV51" s="68">
        <f t="shared" si="49"/>
        <v>101.7781337974878</v>
      </c>
      <c r="AW51" s="68">
        <f t="shared" si="49"/>
        <v>95.667897007556704</v>
      </c>
      <c r="AX51" s="68">
        <f t="shared" si="49"/>
        <v>123.55980986193069</v>
      </c>
      <c r="AY51" s="68">
        <f t="shared" si="49"/>
        <v>113.87235698994682</v>
      </c>
      <c r="AZ51" s="68">
        <f t="shared" si="49"/>
        <v>92.323189629441728</v>
      </c>
      <c r="BA51" s="68">
        <f t="shared" si="49"/>
        <v>109.60725070730967</v>
      </c>
      <c r="BB51" s="68">
        <f t="shared" si="49"/>
        <v>112.66254694469475</v>
      </c>
      <c r="BC51" s="68">
        <f t="shared" si="49"/>
        <v>83.97731199878244</v>
      </c>
      <c r="BD51" s="68">
        <f t="shared" si="48"/>
        <v>102.14653733238794</v>
      </c>
      <c r="BE51" s="68">
        <f t="shared" si="48"/>
        <v>98.770367282297514</v>
      </c>
      <c r="BF51" s="68">
        <f t="shared" si="48"/>
        <v>88.570569837978113</v>
      </c>
      <c r="BG51" s="68">
        <f t="shared" si="48"/>
        <v>90.480694054715698</v>
      </c>
      <c r="BH51" s="68">
        <f t="shared" si="48"/>
        <v>93.48510239976298</v>
      </c>
      <c r="BI51" s="68">
        <f t="shared" si="48"/>
        <v>91.322741901775743</v>
      </c>
      <c r="BJ51" s="68">
        <f t="shared" si="48"/>
        <v>87.372368778301976</v>
      </c>
      <c r="BK51" s="68">
        <f t="shared" si="48"/>
        <v>95.672455801841323</v>
      </c>
      <c r="BL51" s="68">
        <f t="shared" si="55"/>
        <v>123.10531858761946</v>
      </c>
      <c r="BM51" s="68">
        <f t="shared" si="55"/>
        <v>106.33513944343549</v>
      </c>
      <c r="BN51" s="68">
        <f t="shared" si="55"/>
        <v>90.401492838649062</v>
      </c>
      <c r="BO51" s="68">
        <f t="shared" si="55"/>
        <v>119.4733600939154</v>
      </c>
      <c r="BP51" s="68">
        <f t="shared" si="55"/>
        <v>114.08867840046879</v>
      </c>
      <c r="BQ51" s="68">
        <f t="shared" si="55"/>
        <v>112.15683884895196</v>
      </c>
      <c r="BR51" s="65" t="str">
        <f t="shared" si="4"/>
        <v>2010/09</v>
      </c>
      <c r="BS51" s="65">
        <v>100</v>
      </c>
      <c r="BT51" s="65">
        <v>101</v>
      </c>
      <c r="BU51" s="65">
        <v>102</v>
      </c>
      <c r="BV51" s="65">
        <v>103</v>
      </c>
      <c r="BW51" s="65">
        <v>104</v>
      </c>
      <c r="BX51" s="65">
        <v>105</v>
      </c>
      <c r="BY51" s="65">
        <v>106</v>
      </c>
      <c r="BZ51" s="65">
        <v>107</v>
      </c>
      <c r="CA51" s="65">
        <v>108</v>
      </c>
      <c r="CB51" s="65">
        <v>109</v>
      </c>
      <c r="CC51" s="65">
        <v>110</v>
      </c>
      <c r="CD51" s="65">
        <v>111</v>
      </c>
      <c r="CE51" s="65">
        <v>112</v>
      </c>
      <c r="CF51" s="65">
        <v>113</v>
      </c>
      <c r="CG51" s="65">
        <v>114</v>
      </c>
      <c r="CH51" s="65">
        <v>115</v>
      </c>
      <c r="CI51" s="65">
        <v>116</v>
      </c>
      <c r="CJ51" s="65">
        <v>117</v>
      </c>
      <c r="CK51" s="65">
        <v>118</v>
      </c>
      <c r="CL51" s="65">
        <v>119</v>
      </c>
      <c r="CM51" s="65">
        <v>120</v>
      </c>
      <c r="CN51" s="65">
        <v>121</v>
      </c>
      <c r="CO51" s="65" t="str">
        <f t="shared" si="7"/>
        <v>2010/09</v>
      </c>
      <c r="CP51" s="66">
        <f t="shared" si="46"/>
        <v>101.7781337974878</v>
      </c>
      <c r="CQ51" s="66">
        <f t="shared" si="46"/>
        <v>94.720690106491787</v>
      </c>
      <c r="CR51" s="66">
        <f t="shared" si="46"/>
        <v>121.13706849208891</v>
      </c>
      <c r="CS51" s="66">
        <f t="shared" si="44"/>
        <v>110.55568639800661</v>
      </c>
      <c r="CT51" s="66">
        <f t="shared" si="44"/>
        <v>88.772297720617047</v>
      </c>
      <c r="CU51" s="66">
        <f t="shared" si="44"/>
        <v>104.38785781648541</v>
      </c>
      <c r="CV51" s="66">
        <f t="shared" si="44"/>
        <v>106.28542164593844</v>
      </c>
      <c r="CW51" s="66">
        <f t="shared" si="44"/>
        <v>78.483469157740586</v>
      </c>
      <c r="CX51" s="66">
        <f t="shared" si="44"/>
        <v>94.580127159618456</v>
      </c>
      <c r="CY51" s="66">
        <f t="shared" si="44"/>
        <v>90.615015855318816</v>
      </c>
      <c r="CZ51" s="66">
        <f t="shared" si="44"/>
        <v>80.518699852707371</v>
      </c>
      <c r="DA51" s="66">
        <f t="shared" si="44"/>
        <v>81.51413878803217</v>
      </c>
      <c r="DB51" s="66">
        <f t="shared" si="44"/>
        <v>83.468841428359809</v>
      </c>
      <c r="DC51" s="66">
        <f t="shared" si="44"/>
        <v>80.816585753783841</v>
      </c>
      <c r="DD51" s="66">
        <f t="shared" si="44"/>
        <v>76.642428752896478</v>
      </c>
      <c r="DE51" s="66">
        <f t="shared" si="44"/>
        <v>83.19343982768811</v>
      </c>
      <c r="DF51" s="66">
        <f t="shared" si="25"/>
        <v>106.12527464449954</v>
      </c>
      <c r="DG51" s="66">
        <f t="shared" si="25"/>
        <v>90.884734567038876</v>
      </c>
      <c r="DH51" s="66">
        <f t="shared" si="25"/>
        <v>76.611434609024627</v>
      </c>
      <c r="DI51" s="66">
        <f t="shared" si="25"/>
        <v>100.39778159152554</v>
      </c>
      <c r="DJ51" s="66">
        <f t="shared" si="25"/>
        <v>95.073898667057335</v>
      </c>
      <c r="DK51" s="66">
        <f t="shared" si="10"/>
        <v>92.691602354505747</v>
      </c>
      <c r="DL51" s="173"/>
      <c r="DM51" s="173"/>
      <c r="DN51" s="173"/>
      <c r="DO51" s="173"/>
      <c r="DP51" s="173"/>
      <c r="DQ51" s="173"/>
      <c r="DR51" s="173"/>
      <c r="DS51" s="173"/>
      <c r="DT51" s="173"/>
      <c r="DU51" s="173"/>
      <c r="DV51" s="173"/>
      <c r="DW51" s="173"/>
      <c r="DX51" s="173"/>
      <c r="DY51" s="173"/>
      <c r="DZ51" s="173"/>
      <c r="EA51" s="173"/>
      <c r="EB51" s="173"/>
      <c r="EC51" s="173"/>
      <c r="ED51" s="173"/>
      <c r="EE51" s="173"/>
      <c r="EF51" s="173"/>
      <c r="EG51" s="173"/>
      <c r="EH51" s="173"/>
    </row>
    <row r="52" spans="1:138" x14ac:dyDescent="0.2">
      <c r="A52" s="67" t="s">
        <v>380</v>
      </c>
      <c r="B52" s="66">
        <v>120.405204475087</v>
      </c>
      <c r="C52" s="66">
        <v>112.206601818455</v>
      </c>
      <c r="D52" s="66">
        <v>129.62720291599001</v>
      </c>
      <c r="E52" s="66">
        <v>102.193644532004</v>
      </c>
      <c r="F52" s="66">
        <v>109.785209325214</v>
      </c>
      <c r="G52" s="66">
        <v>97.095684734502996</v>
      </c>
      <c r="H52" s="66">
        <v>113.711622151974</v>
      </c>
      <c r="I52" s="66">
        <v>106.579085650344</v>
      </c>
      <c r="J52" s="66">
        <v>127.512192257417</v>
      </c>
      <c r="K52" s="66">
        <v>112.652249313212</v>
      </c>
      <c r="L52" s="66">
        <v>98.581994337569</v>
      </c>
      <c r="M52" s="66">
        <v>105.836862700791</v>
      </c>
      <c r="N52" s="66">
        <v>114.592886241697</v>
      </c>
      <c r="O52" s="66">
        <v>117.793034115496</v>
      </c>
      <c r="P52" s="66">
        <v>102.935320356509</v>
      </c>
      <c r="Q52" s="66">
        <v>123.649591430516</v>
      </c>
      <c r="R52" s="66">
        <v>146.12147785366801</v>
      </c>
      <c r="S52" s="66">
        <v>105.523383478033</v>
      </c>
      <c r="T52" s="66">
        <v>126.426327882715</v>
      </c>
      <c r="U52" s="66">
        <v>155.766749119731</v>
      </c>
      <c r="V52" s="66">
        <v>135.37425381066899</v>
      </c>
      <c r="W52" s="66">
        <v>137.964341916238</v>
      </c>
      <c r="X52" s="67" t="s">
        <v>380</v>
      </c>
      <c r="Y52" s="65">
        <v>3141790</v>
      </c>
      <c r="Z52" s="65">
        <v>637072</v>
      </c>
      <c r="AA52" s="65">
        <v>134213</v>
      </c>
      <c r="AB52" s="65">
        <v>59906</v>
      </c>
      <c r="AC52" s="65">
        <v>18782</v>
      </c>
      <c r="AD52" s="65">
        <v>160244</v>
      </c>
      <c r="AE52" s="65">
        <v>63836</v>
      </c>
      <c r="AF52" s="65">
        <v>15630</v>
      </c>
      <c r="AG52" s="65">
        <v>70549</v>
      </c>
      <c r="AH52" s="65">
        <v>32178</v>
      </c>
      <c r="AI52" s="65">
        <v>30824</v>
      </c>
      <c r="AJ52" s="65">
        <v>160249</v>
      </c>
      <c r="AK52" s="65">
        <v>176902</v>
      </c>
      <c r="AL52" s="65">
        <v>94873</v>
      </c>
      <c r="AM52" s="65">
        <v>74753</v>
      </c>
      <c r="AN52" s="65">
        <v>233769</v>
      </c>
      <c r="AO52" s="65">
        <v>82936</v>
      </c>
      <c r="AP52" s="65">
        <v>261734</v>
      </c>
      <c r="AQ52" s="65">
        <v>161876</v>
      </c>
      <c r="AR52" s="65">
        <v>485503</v>
      </c>
      <c r="AS52" s="65">
        <v>48454</v>
      </c>
      <c r="AT52" s="65">
        <v>137507</v>
      </c>
      <c r="AU52" s="65" t="str">
        <f t="shared" si="2"/>
        <v>2010/10</v>
      </c>
      <c r="AV52" s="68">
        <f t="shared" si="49"/>
        <v>106.3120512116311</v>
      </c>
      <c r="AW52" s="68">
        <f t="shared" si="49"/>
        <v>99.128149317266107</v>
      </c>
      <c r="AX52" s="68">
        <f t="shared" si="49"/>
        <v>119.81931011802783</v>
      </c>
      <c r="AY52" s="68">
        <f t="shared" si="49"/>
        <v>117.24076043112271</v>
      </c>
      <c r="AZ52" s="68">
        <f t="shared" si="49"/>
        <v>100.96375868143323</v>
      </c>
      <c r="BA52" s="68">
        <f t="shared" si="49"/>
        <v>118.71915006261693</v>
      </c>
      <c r="BB52" s="68">
        <f t="shared" si="49"/>
        <v>120.68331766507532</v>
      </c>
      <c r="BC52" s="68">
        <f t="shared" si="49"/>
        <v>107.72745544544861</v>
      </c>
      <c r="BD52" s="68">
        <f t="shared" si="48"/>
        <v>106.25189074033237</v>
      </c>
      <c r="BE52" s="68">
        <f t="shared" si="48"/>
        <v>100.57245778097482</v>
      </c>
      <c r="BF52" s="68">
        <f t="shared" si="48"/>
        <v>88.806636556222713</v>
      </c>
      <c r="BG52" s="68">
        <f t="shared" si="48"/>
        <v>92.483370093337498</v>
      </c>
      <c r="BH52" s="68">
        <f t="shared" si="48"/>
        <v>103.14794570067538</v>
      </c>
      <c r="BI52" s="68">
        <f t="shared" si="48"/>
        <v>96.829086226004577</v>
      </c>
      <c r="BJ52" s="68">
        <f t="shared" si="48"/>
        <v>89.309892455912419</v>
      </c>
      <c r="BK52" s="68">
        <f t="shared" si="48"/>
        <v>97.115046315274995</v>
      </c>
      <c r="BL52" s="68">
        <f t="shared" si="55"/>
        <v>123.80169694808075</v>
      </c>
      <c r="BM52" s="68">
        <f t="shared" si="55"/>
        <v>95.268331982557328</v>
      </c>
      <c r="BN52" s="68">
        <f t="shared" si="55"/>
        <v>101.69034206313512</v>
      </c>
      <c r="BO52" s="68">
        <f t="shared" si="55"/>
        <v>130.88530712454306</v>
      </c>
      <c r="BP52" s="68">
        <f t="shared" si="55"/>
        <v>152.96170157332435</v>
      </c>
      <c r="BQ52" s="68">
        <f t="shared" si="55"/>
        <v>115.41068923276011</v>
      </c>
      <c r="BR52" s="65" t="str">
        <f t="shared" si="4"/>
        <v>2010/10</v>
      </c>
      <c r="BS52" s="68">
        <f t="shared" ref="BS52:CN52" si="60">Y52/Y$7*100</f>
        <v>95.463480043547861</v>
      </c>
      <c r="BT52" s="68">
        <f t="shared" si="60"/>
        <v>98.568062296639312</v>
      </c>
      <c r="BU52" s="68">
        <f t="shared" si="60"/>
        <v>96.985222386819387</v>
      </c>
      <c r="BV52" s="68">
        <f t="shared" si="60"/>
        <v>78.730450781968713</v>
      </c>
      <c r="BW52" s="68">
        <f t="shared" si="60"/>
        <v>78.418437643522182</v>
      </c>
      <c r="BX52" s="68">
        <f t="shared" si="60"/>
        <v>80.247587474397434</v>
      </c>
      <c r="BY52" s="68">
        <f t="shared" si="60"/>
        <v>96.024308428225453</v>
      </c>
      <c r="BZ52" s="68">
        <f t="shared" si="60"/>
        <v>82.729053088445454</v>
      </c>
      <c r="CA52" s="68">
        <f t="shared" si="60"/>
        <v>103.37304203847788</v>
      </c>
      <c r="CB52" s="68">
        <f t="shared" si="60"/>
        <v>96.653850774960944</v>
      </c>
      <c r="CC52" s="68">
        <f t="shared" si="60"/>
        <v>111.16159976919471</v>
      </c>
      <c r="CD52" s="68">
        <f t="shared" si="60"/>
        <v>98.033805815383303</v>
      </c>
      <c r="CE52" s="68">
        <f t="shared" si="60"/>
        <v>103.3082803366095</v>
      </c>
      <c r="CF52" s="68">
        <f t="shared" si="60"/>
        <v>94.874897497949959</v>
      </c>
      <c r="CG52" s="68">
        <f t="shared" si="60"/>
        <v>102.15787028179409</v>
      </c>
      <c r="CH52" s="68">
        <f t="shared" si="60"/>
        <v>102.31755035583919</v>
      </c>
      <c r="CI52" s="68">
        <f t="shared" si="60"/>
        <v>97.530457688508392</v>
      </c>
      <c r="CJ52" s="68">
        <f t="shared" si="60"/>
        <v>91.1495117500383</v>
      </c>
      <c r="CK52" s="68">
        <f t="shared" si="60"/>
        <v>89.818837564155913</v>
      </c>
      <c r="CL52" s="68">
        <f t="shared" si="60"/>
        <v>93.879409694560252</v>
      </c>
      <c r="CM52" s="68">
        <f t="shared" si="60"/>
        <v>83.708796904153132</v>
      </c>
      <c r="CN52" s="68">
        <f t="shared" si="60"/>
        <v>107.2463655082049</v>
      </c>
      <c r="CO52" s="65" t="str">
        <f t="shared" si="7"/>
        <v>2010/10</v>
      </c>
      <c r="CP52" s="66">
        <f t="shared" si="46"/>
        <v>111.36410610961849</v>
      </c>
      <c r="CQ52" s="66">
        <f t="shared" si="46"/>
        <v>100.56822362900999</v>
      </c>
      <c r="CR52" s="66">
        <f t="shared" si="46"/>
        <v>123.54388345900382</v>
      </c>
      <c r="CS52" s="66">
        <f t="shared" si="44"/>
        <v>148.91412314633138</v>
      </c>
      <c r="CT52" s="66">
        <f t="shared" si="44"/>
        <v>128.75002577888444</v>
      </c>
      <c r="CU52" s="66">
        <f t="shared" si="44"/>
        <v>147.94108308925007</v>
      </c>
      <c r="CV52" s="66">
        <f t="shared" si="44"/>
        <v>125.6799654592478</v>
      </c>
      <c r="CW52" s="66">
        <f t="shared" si="44"/>
        <v>130.21719870319006</v>
      </c>
      <c r="CX52" s="66">
        <f t="shared" si="44"/>
        <v>102.78491243469736</v>
      </c>
      <c r="CY52" s="66">
        <f t="shared" si="44"/>
        <v>104.05426889316347</v>
      </c>
      <c r="CZ52" s="66">
        <f t="shared" si="44"/>
        <v>79.889671199957817</v>
      </c>
      <c r="DA52" s="66">
        <f t="shared" si="44"/>
        <v>94.338243143902474</v>
      </c>
      <c r="DB52" s="66">
        <f t="shared" si="44"/>
        <v>99.84479982106788</v>
      </c>
      <c r="DC52" s="66">
        <f t="shared" si="44"/>
        <v>102.05975319034926</v>
      </c>
      <c r="DD52" s="66">
        <f t="shared" si="44"/>
        <v>87.423408700238582</v>
      </c>
      <c r="DE52" s="66">
        <f t="shared" si="44"/>
        <v>94.915335616938677</v>
      </c>
      <c r="DF52" s="66">
        <f t="shared" si="25"/>
        <v>126.93644619558448</v>
      </c>
      <c r="DG52" s="66">
        <f t="shared" si="25"/>
        <v>104.51875183249931</v>
      </c>
      <c r="DH52" s="66">
        <f t="shared" si="25"/>
        <v>113.2171655979177</v>
      </c>
      <c r="DI52" s="66">
        <f t="shared" si="25"/>
        <v>139.41854507860958</v>
      </c>
      <c r="DJ52" s="66">
        <f t="shared" si="25"/>
        <v>182.73073706753428</v>
      </c>
      <c r="DK52" s="66">
        <f t="shared" si="10"/>
        <v>107.61268103200253</v>
      </c>
      <c r="DL52" s="173"/>
      <c r="DM52" s="702" t="s">
        <v>1002</v>
      </c>
      <c r="DN52" s="702"/>
      <c r="DO52" s="702"/>
      <c r="DP52" s="702"/>
      <c r="DQ52" s="702"/>
      <c r="DR52" s="702"/>
      <c r="DS52" s="702"/>
      <c r="DT52" s="702"/>
      <c r="DU52" s="702"/>
      <c r="DV52" s="702"/>
      <c r="DW52" s="702"/>
      <c r="DX52" s="702"/>
      <c r="DY52" s="702"/>
      <c r="DZ52" s="702"/>
      <c r="EA52" s="702"/>
      <c r="EB52" s="702"/>
      <c r="EC52" s="702"/>
      <c r="ED52" s="702"/>
      <c r="EE52" s="702"/>
      <c r="EF52" s="702"/>
      <c r="EG52" s="702"/>
      <c r="EH52" s="702"/>
    </row>
    <row r="53" spans="1:138" x14ac:dyDescent="0.2">
      <c r="A53" s="67" t="s">
        <v>381</v>
      </c>
      <c r="B53" s="66">
        <v>119.523719983022</v>
      </c>
      <c r="C53" s="66">
        <v>118.676706992014</v>
      </c>
      <c r="D53" s="66">
        <v>131.09075043335801</v>
      </c>
      <c r="E53" s="66">
        <v>96.488600569745003</v>
      </c>
      <c r="F53" s="66">
        <v>104.969536927026</v>
      </c>
      <c r="G53" s="66">
        <v>95.919559925981005</v>
      </c>
      <c r="H53" s="66">
        <v>109.505330960264</v>
      </c>
      <c r="I53" s="66">
        <v>106.09796072487001</v>
      </c>
      <c r="J53" s="66">
        <v>121.181261352124</v>
      </c>
      <c r="K53" s="66">
        <v>101.38003817824401</v>
      </c>
      <c r="L53" s="66">
        <v>97.614228599613</v>
      </c>
      <c r="M53" s="66">
        <v>98.976299354695996</v>
      </c>
      <c r="N53" s="66">
        <v>108.980537094114</v>
      </c>
      <c r="O53" s="66">
        <v>112.769390973073</v>
      </c>
      <c r="P53" s="66">
        <v>101.264845845439</v>
      </c>
      <c r="Q53" s="66">
        <v>128.01488994000101</v>
      </c>
      <c r="R53" s="66">
        <v>135.98244665196401</v>
      </c>
      <c r="S53" s="66">
        <v>109.86326537423</v>
      </c>
      <c r="T53" s="66">
        <v>124.661975047993</v>
      </c>
      <c r="U53" s="66">
        <v>153.153038983947</v>
      </c>
      <c r="V53" s="66">
        <v>113.56108461434501</v>
      </c>
      <c r="W53" s="66">
        <v>136.54232897286099</v>
      </c>
      <c r="X53" s="67" t="s">
        <v>381</v>
      </c>
      <c r="Y53" s="65">
        <v>3131679</v>
      </c>
      <c r="Z53" s="65">
        <v>638300</v>
      </c>
      <c r="AA53" s="65">
        <v>133131</v>
      </c>
      <c r="AB53" s="65">
        <v>59866</v>
      </c>
      <c r="AC53" s="65">
        <v>18722</v>
      </c>
      <c r="AD53" s="65">
        <v>158551</v>
      </c>
      <c r="AE53" s="65">
        <v>63573</v>
      </c>
      <c r="AF53" s="65">
        <v>15495</v>
      </c>
      <c r="AG53" s="65">
        <v>70079</v>
      </c>
      <c r="AH53" s="65">
        <v>32516</v>
      </c>
      <c r="AI53" s="65">
        <v>30147</v>
      </c>
      <c r="AJ53" s="65">
        <v>158087</v>
      </c>
      <c r="AK53" s="65">
        <v>176370</v>
      </c>
      <c r="AL53" s="65">
        <v>94907</v>
      </c>
      <c r="AM53" s="65">
        <v>74942</v>
      </c>
      <c r="AN53" s="65">
        <v>230353</v>
      </c>
      <c r="AO53" s="65">
        <v>83284</v>
      </c>
      <c r="AP53" s="65">
        <v>260717</v>
      </c>
      <c r="AQ53" s="65">
        <v>159439</v>
      </c>
      <c r="AR53" s="65">
        <v>489712</v>
      </c>
      <c r="AS53" s="65">
        <v>47751</v>
      </c>
      <c r="AT53" s="65">
        <v>135737</v>
      </c>
      <c r="AU53" s="65" t="str">
        <f t="shared" si="2"/>
        <v>2010/11</v>
      </c>
      <c r="AV53" s="68">
        <f t="shared" si="49"/>
        <v>105.533742459354</v>
      </c>
      <c r="AW53" s="68">
        <f t="shared" si="49"/>
        <v>104.84411915637307</v>
      </c>
      <c r="AX53" s="68">
        <f t="shared" si="49"/>
        <v>121.17212225862176</v>
      </c>
      <c r="AY53" s="68">
        <f t="shared" si="49"/>
        <v>110.69569889142234</v>
      </c>
      <c r="AZ53" s="68">
        <f t="shared" si="49"/>
        <v>96.535034731386276</v>
      </c>
      <c r="BA53" s="68">
        <f t="shared" si="49"/>
        <v>117.28109915420542</v>
      </c>
      <c r="BB53" s="68">
        <f t="shared" si="49"/>
        <v>116.21913743024844</v>
      </c>
      <c r="BC53" s="68">
        <f t="shared" si="49"/>
        <v>107.2411464885231</v>
      </c>
      <c r="BD53" s="68">
        <f t="shared" si="48"/>
        <v>100.97652556210832</v>
      </c>
      <c r="BE53" s="68">
        <f t="shared" si="48"/>
        <v>90.508974935481007</v>
      </c>
      <c r="BF53" s="68">
        <f t="shared" si="48"/>
        <v>87.934834147073531</v>
      </c>
      <c r="BG53" s="68">
        <f t="shared" si="48"/>
        <v>86.488407631350725</v>
      </c>
      <c r="BH53" s="68">
        <f t="shared" si="48"/>
        <v>98.09612875012651</v>
      </c>
      <c r="BI53" s="68">
        <f t="shared" si="48"/>
        <v>92.699514569590633</v>
      </c>
      <c r="BJ53" s="68">
        <f t="shared" si="48"/>
        <v>87.860536701082154</v>
      </c>
      <c r="BK53" s="68">
        <f t="shared" si="48"/>
        <v>100.54357496647451</v>
      </c>
      <c r="BL53" s="68">
        <f t="shared" si="55"/>
        <v>115.21138369216411</v>
      </c>
      <c r="BM53" s="68">
        <f t="shared" si="55"/>
        <v>99.186452266655834</v>
      </c>
      <c r="BN53" s="68">
        <f t="shared" si="55"/>
        <v>100.27119427732434</v>
      </c>
      <c r="BO53" s="68">
        <f t="shared" si="55"/>
        <v>128.68909865392993</v>
      </c>
      <c r="BP53" s="68">
        <f t="shared" si="55"/>
        <v>128.31462590675781</v>
      </c>
      <c r="BQ53" s="68">
        <f t="shared" si="55"/>
        <v>114.22113915327155</v>
      </c>
      <c r="BR53" s="65" t="str">
        <f t="shared" si="4"/>
        <v>2010/11</v>
      </c>
      <c r="BS53" s="65">
        <v>100</v>
      </c>
      <c r="BT53" s="65">
        <v>101</v>
      </c>
      <c r="BU53" s="65">
        <v>102</v>
      </c>
      <c r="BV53" s="65">
        <v>103</v>
      </c>
      <c r="BW53" s="65">
        <v>104</v>
      </c>
      <c r="BX53" s="65">
        <v>105</v>
      </c>
      <c r="BY53" s="65">
        <v>106</v>
      </c>
      <c r="BZ53" s="65">
        <v>107</v>
      </c>
      <c r="CA53" s="65">
        <v>108</v>
      </c>
      <c r="CB53" s="65">
        <v>109</v>
      </c>
      <c r="CC53" s="65">
        <v>110</v>
      </c>
      <c r="CD53" s="65">
        <v>111</v>
      </c>
      <c r="CE53" s="65">
        <v>112</v>
      </c>
      <c r="CF53" s="65">
        <v>113</v>
      </c>
      <c r="CG53" s="65">
        <v>114</v>
      </c>
      <c r="CH53" s="65">
        <v>115</v>
      </c>
      <c r="CI53" s="65">
        <v>116</v>
      </c>
      <c r="CJ53" s="65">
        <v>117</v>
      </c>
      <c r="CK53" s="65">
        <v>118</v>
      </c>
      <c r="CL53" s="65">
        <v>119</v>
      </c>
      <c r="CM53" s="65">
        <v>120</v>
      </c>
      <c r="CN53" s="65">
        <v>121</v>
      </c>
      <c r="CO53" s="65" t="str">
        <f t="shared" si="7"/>
        <v>2010/11</v>
      </c>
      <c r="CP53" s="66">
        <f t="shared" si="46"/>
        <v>105.533742459354</v>
      </c>
      <c r="CQ53" s="66">
        <f t="shared" si="46"/>
        <v>103.80605857066641</v>
      </c>
      <c r="CR53" s="66">
        <f t="shared" si="46"/>
        <v>118.79619829276642</v>
      </c>
      <c r="CS53" s="66">
        <f t="shared" si="44"/>
        <v>107.47155232176925</v>
      </c>
      <c r="CT53" s="66">
        <f t="shared" si="44"/>
        <v>92.82214878017912</v>
      </c>
      <c r="CU53" s="66">
        <f t="shared" si="44"/>
        <v>111.69628490876707</v>
      </c>
      <c r="CV53" s="66">
        <f t="shared" si="44"/>
        <v>109.64069568891361</v>
      </c>
      <c r="CW53" s="66">
        <f t="shared" si="44"/>
        <v>100.22537055002158</v>
      </c>
      <c r="CX53" s="66">
        <f t="shared" si="44"/>
        <v>93.496782927878073</v>
      </c>
      <c r="CY53" s="66">
        <f t="shared" si="44"/>
        <v>83.035756821542208</v>
      </c>
      <c r="CZ53" s="66">
        <f t="shared" si="44"/>
        <v>79.940758315521393</v>
      </c>
      <c r="DA53" s="66">
        <f t="shared" si="44"/>
        <v>77.917484352568223</v>
      </c>
      <c r="DB53" s="66">
        <f t="shared" si="44"/>
        <v>87.585829241184385</v>
      </c>
      <c r="DC53" s="66">
        <f t="shared" si="44"/>
        <v>82.034968645655425</v>
      </c>
      <c r="DD53" s="66">
        <f t="shared" si="44"/>
        <v>77.070646229019431</v>
      </c>
      <c r="DE53" s="66">
        <f t="shared" si="44"/>
        <v>87.429195623021315</v>
      </c>
      <c r="DF53" s="66">
        <f t="shared" si="25"/>
        <v>99.320158355313879</v>
      </c>
      <c r="DG53" s="66">
        <f t="shared" si="25"/>
        <v>84.774745527056268</v>
      </c>
      <c r="DH53" s="66">
        <f t="shared" si="25"/>
        <v>84.975588370613849</v>
      </c>
      <c r="DI53" s="66">
        <f t="shared" si="25"/>
        <v>108.14209970918482</v>
      </c>
      <c r="DJ53" s="66">
        <f t="shared" si="25"/>
        <v>106.92885492229817</v>
      </c>
      <c r="DK53" s="66">
        <f t="shared" si="10"/>
        <v>94.397635663860797</v>
      </c>
      <c r="DL53" s="173" t="s">
        <v>801</v>
      </c>
      <c r="DM53" s="174">
        <f t="shared" ref="DM53:EH53" si="61">(BS74/BS62-1)*100</f>
        <v>2.2161227375529835</v>
      </c>
      <c r="DN53" s="174">
        <f t="shared" si="61"/>
        <v>0.1336024422907256</v>
      </c>
      <c r="DO53" s="174">
        <f t="shared" si="61"/>
        <v>-2.1135256360683474</v>
      </c>
      <c r="DP53" s="174">
        <f t="shared" si="61"/>
        <v>-0.76487299746164084</v>
      </c>
      <c r="DQ53" s="174">
        <f t="shared" si="61"/>
        <v>3.3173238020775209</v>
      </c>
      <c r="DR53" s="174">
        <f t="shared" si="61"/>
        <v>-3.490659121650308</v>
      </c>
      <c r="DS53" s="174">
        <f t="shared" si="61"/>
        <v>5.7226544045857031</v>
      </c>
      <c r="DT53" s="174">
        <f t="shared" si="61"/>
        <v>0.36983225465592184</v>
      </c>
      <c r="DU53" s="174">
        <f t="shared" si="61"/>
        <v>-0.90984284532672488</v>
      </c>
      <c r="DV53" s="174">
        <f t="shared" si="61"/>
        <v>-3.8105852938518536</v>
      </c>
      <c r="DW53" s="174">
        <f t="shared" si="61"/>
        <v>1.2383900928792491</v>
      </c>
      <c r="DX53" s="174">
        <f t="shared" si="61"/>
        <v>-1.2192346257712483</v>
      </c>
      <c r="DY53" s="174">
        <f t="shared" si="61"/>
        <v>5.1155022718070819</v>
      </c>
      <c r="DZ53" s="174">
        <f t="shared" si="61"/>
        <v>1.0039549741405418</v>
      </c>
      <c r="EA53" s="174">
        <f t="shared" si="61"/>
        <v>5.313452719493772</v>
      </c>
      <c r="EB53" s="174">
        <f t="shared" si="61"/>
        <v>-4.643481469118127</v>
      </c>
      <c r="EC53" s="174">
        <f t="shared" si="61"/>
        <v>3.4433301585522935</v>
      </c>
      <c r="ED53" s="174">
        <f t="shared" si="61"/>
        <v>-0.3950793568027855</v>
      </c>
      <c r="EE53" s="174">
        <f t="shared" si="61"/>
        <v>-1.457241304638579</v>
      </c>
      <c r="EF53" s="174">
        <f t="shared" si="61"/>
        <v>12.93436860682502</v>
      </c>
      <c r="EG53" s="174">
        <f t="shared" si="61"/>
        <v>-0.55776367509166036</v>
      </c>
      <c r="EH53" s="174">
        <f t="shared" si="61"/>
        <v>2.518429240126685</v>
      </c>
    </row>
    <row r="54" spans="1:138" x14ac:dyDescent="0.2">
      <c r="A54" s="67" t="s">
        <v>382</v>
      </c>
      <c r="B54" s="66">
        <v>115.69124158020701</v>
      </c>
      <c r="C54" s="66">
        <v>117.584033123328</v>
      </c>
      <c r="D54" s="66">
        <v>128.491286531524</v>
      </c>
      <c r="E54" s="66">
        <v>75.535956663769994</v>
      </c>
      <c r="F54" s="66">
        <v>99.667237285002997</v>
      </c>
      <c r="G54" s="66">
        <v>81.500503714738002</v>
      </c>
      <c r="H54" s="66">
        <v>94.702435854341999</v>
      </c>
      <c r="I54" s="66">
        <v>105.407083820403</v>
      </c>
      <c r="J54" s="66">
        <v>116.37131321664801</v>
      </c>
      <c r="K54" s="66">
        <v>123.556864631287</v>
      </c>
      <c r="L54" s="66">
        <v>98.111020609063999</v>
      </c>
      <c r="M54" s="66">
        <v>94.096133352400997</v>
      </c>
      <c r="N54" s="66">
        <v>106.09318750872001</v>
      </c>
      <c r="O54" s="66">
        <v>115.859473657932</v>
      </c>
      <c r="P54" s="66">
        <v>99.200222163492001</v>
      </c>
      <c r="Q54" s="66">
        <v>131.720941455998</v>
      </c>
      <c r="R54" s="66">
        <v>164.24698096645801</v>
      </c>
      <c r="S54" s="66">
        <v>106.07681245987099</v>
      </c>
      <c r="T54" s="66">
        <v>115.76134173768899</v>
      </c>
      <c r="U54" s="66">
        <v>134.167580553585</v>
      </c>
      <c r="V54" s="66">
        <v>156.58314174184201</v>
      </c>
      <c r="W54" s="66">
        <v>131.040736854389</v>
      </c>
      <c r="X54" s="67" t="s">
        <v>382</v>
      </c>
      <c r="Y54" s="65">
        <v>3114026</v>
      </c>
      <c r="Z54" s="65">
        <v>634680</v>
      </c>
      <c r="AA54" s="65">
        <v>130036</v>
      </c>
      <c r="AB54" s="65">
        <v>59109</v>
      </c>
      <c r="AC54" s="65">
        <v>18443</v>
      </c>
      <c r="AD54" s="65">
        <v>156753</v>
      </c>
      <c r="AE54" s="65">
        <v>62600</v>
      </c>
      <c r="AF54" s="65">
        <v>15551</v>
      </c>
      <c r="AG54" s="65">
        <v>69369</v>
      </c>
      <c r="AH54" s="65">
        <v>32224</v>
      </c>
      <c r="AI54" s="65">
        <v>28311</v>
      </c>
      <c r="AJ54" s="65">
        <v>157608</v>
      </c>
      <c r="AK54" s="65">
        <v>173700</v>
      </c>
      <c r="AL54" s="65">
        <v>94739</v>
      </c>
      <c r="AM54" s="65">
        <v>74600</v>
      </c>
      <c r="AN54" s="65">
        <v>233332</v>
      </c>
      <c r="AO54" s="65">
        <v>83964</v>
      </c>
      <c r="AP54" s="65">
        <v>256636</v>
      </c>
      <c r="AQ54" s="65">
        <v>158501</v>
      </c>
      <c r="AR54" s="65">
        <v>491855</v>
      </c>
      <c r="AS54" s="65">
        <v>47503</v>
      </c>
      <c r="AT54" s="65">
        <v>134512</v>
      </c>
      <c r="AU54" s="65" t="str">
        <f t="shared" si="2"/>
        <v>2010/12</v>
      </c>
      <c r="AV54" s="68">
        <f t="shared" si="49"/>
        <v>102.14984687108779</v>
      </c>
      <c r="AW54" s="68">
        <f t="shared" si="49"/>
        <v>103.87880395517458</v>
      </c>
      <c r="AX54" s="68">
        <f t="shared" si="49"/>
        <v>118.76933978404868</v>
      </c>
      <c r="AY54" s="68">
        <f t="shared" si="49"/>
        <v>86.657962339128858</v>
      </c>
      <c r="AZ54" s="68">
        <f t="shared" si="49"/>
        <v>91.658784963277398</v>
      </c>
      <c r="BA54" s="68">
        <f t="shared" si="49"/>
        <v>99.650881057648022</v>
      </c>
      <c r="BB54" s="68">
        <f t="shared" si="49"/>
        <v>100.50867214427095</v>
      </c>
      <c r="BC54" s="68">
        <f t="shared" si="49"/>
        <v>106.54282551410202</v>
      </c>
      <c r="BD54" s="68">
        <f t="shared" si="48"/>
        <v>96.968547385985858</v>
      </c>
      <c r="BE54" s="68">
        <f t="shared" si="48"/>
        <v>110.30776240543602</v>
      </c>
      <c r="BF54" s="68">
        <f t="shared" si="48"/>
        <v>88.382364426043935</v>
      </c>
      <c r="BG54" s="68">
        <f t="shared" si="48"/>
        <v>82.223974739163353</v>
      </c>
      <c r="BH54" s="68">
        <f t="shared" si="48"/>
        <v>95.4971526005519</v>
      </c>
      <c r="BI54" s="68">
        <f t="shared" si="48"/>
        <v>95.23964680223456</v>
      </c>
      <c r="BJ54" s="68">
        <f t="shared" si="48"/>
        <v>86.06920483989019</v>
      </c>
      <c r="BK54" s="68">
        <f t="shared" si="48"/>
        <v>103.45432752504719</v>
      </c>
      <c r="BL54" s="68">
        <f t="shared" si="55"/>
        <v>139.15856355223815</v>
      </c>
      <c r="BM54" s="68">
        <f t="shared" si="55"/>
        <v>95.767977219780846</v>
      </c>
      <c r="BN54" s="68">
        <f t="shared" si="55"/>
        <v>93.112017379115187</v>
      </c>
      <c r="BO54" s="68">
        <f t="shared" si="55"/>
        <v>112.73628734085483</v>
      </c>
      <c r="BP54" s="68">
        <f t="shared" si="55"/>
        <v>176.92598942799538</v>
      </c>
      <c r="BQ54" s="68">
        <f t="shared" si="55"/>
        <v>109.61891709029918</v>
      </c>
      <c r="BR54" s="65" t="str">
        <f t="shared" si="4"/>
        <v>2010/12</v>
      </c>
      <c r="BS54" s="68">
        <f t="shared" ref="BS54:CN54" si="62">Y54/Y$7*100</f>
        <v>94.619869216621481</v>
      </c>
      <c r="BT54" s="68">
        <f t="shared" si="62"/>
        <v>98.197970996105681</v>
      </c>
      <c r="BU54" s="68">
        <f t="shared" si="62"/>
        <v>93.966831665281646</v>
      </c>
      <c r="BV54" s="68">
        <f t="shared" si="62"/>
        <v>77.683006965435666</v>
      </c>
      <c r="BW54" s="68">
        <f t="shared" si="62"/>
        <v>77.00304788944095</v>
      </c>
      <c r="BX54" s="68">
        <f t="shared" si="62"/>
        <v>78.499351485074143</v>
      </c>
      <c r="BY54" s="68">
        <f t="shared" si="62"/>
        <v>94.165074685238949</v>
      </c>
      <c r="BZ54" s="68">
        <f t="shared" si="62"/>
        <v>82.31090880220188</v>
      </c>
      <c r="CA54" s="68">
        <f t="shared" si="62"/>
        <v>101.64402830893667</v>
      </c>
      <c r="CB54" s="68">
        <f t="shared" si="62"/>
        <v>96.792022107413189</v>
      </c>
      <c r="CC54" s="68">
        <f t="shared" si="62"/>
        <v>102.09888564318943</v>
      </c>
      <c r="CD54" s="68">
        <f t="shared" si="62"/>
        <v>96.418149673014682</v>
      </c>
      <c r="CE54" s="68">
        <f t="shared" si="62"/>
        <v>101.43835736435467</v>
      </c>
      <c r="CF54" s="68">
        <f t="shared" si="62"/>
        <v>94.740894817896361</v>
      </c>
      <c r="CG54" s="68">
        <f t="shared" si="62"/>
        <v>101.94877962117693</v>
      </c>
      <c r="CH54" s="68">
        <f t="shared" si="62"/>
        <v>102.12628132741581</v>
      </c>
      <c r="CI54" s="68">
        <f t="shared" si="62"/>
        <v>98.739357448609994</v>
      </c>
      <c r="CJ54" s="68">
        <f t="shared" si="62"/>
        <v>89.374120662515494</v>
      </c>
      <c r="CK54" s="68">
        <f t="shared" si="62"/>
        <v>87.946178388125958</v>
      </c>
      <c r="CL54" s="68">
        <f t="shared" si="62"/>
        <v>95.107665772030103</v>
      </c>
      <c r="CM54" s="68">
        <f t="shared" si="62"/>
        <v>82.065855849630296</v>
      </c>
      <c r="CN54" s="68">
        <f t="shared" si="62"/>
        <v>104.91046359268734</v>
      </c>
      <c r="CO54" s="65" t="str">
        <f t="shared" si="7"/>
        <v>2010/12</v>
      </c>
      <c r="CP54" s="66">
        <f t="shared" si="46"/>
        <v>107.95813576662981</v>
      </c>
      <c r="CQ54" s="66">
        <f t="shared" si="46"/>
        <v>105.78508181120583</v>
      </c>
      <c r="CR54" s="66">
        <f t="shared" si="46"/>
        <v>126.39496051874539</v>
      </c>
      <c r="CS54" s="66">
        <f t="shared" si="44"/>
        <v>111.55330583133389</v>
      </c>
      <c r="CT54" s="66">
        <f t="shared" si="44"/>
        <v>119.03267140136944</v>
      </c>
      <c r="CU54" s="66">
        <f t="shared" si="44"/>
        <v>126.94484625977532</v>
      </c>
      <c r="CV54" s="66">
        <f t="shared" si="44"/>
        <v>106.73667756356211</v>
      </c>
      <c r="CW54" s="66">
        <f t="shared" si="44"/>
        <v>129.43949600912669</v>
      </c>
      <c r="CX54" s="66">
        <f t="shared" si="44"/>
        <v>95.400142044016434</v>
      </c>
      <c r="CY54" s="66">
        <f t="shared" si="44"/>
        <v>113.96369246529842</v>
      </c>
      <c r="CZ54" s="66">
        <f t="shared" si="44"/>
        <v>86.565454528973632</v>
      </c>
      <c r="DA54" s="66">
        <f t="shared" ref="CZ54:DK74" si="63">BG54/CD54*100</f>
        <v>85.278523823586752</v>
      </c>
      <c r="DB54" s="66">
        <f t="shared" si="63"/>
        <v>94.14303926229536</v>
      </c>
      <c r="DC54" s="66">
        <f t="shared" si="63"/>
        <v>100.5264379076183</v>
      </c>
      <c r="DD54" s="66">
        <f t="shared" si="63"/>
        <v>84.423967760779149</v>
      </c>
      <c r="DE54" s="66">
        <f t="shared" si="63"/>
        <v>101.30039611779624</v>
      </c>
      <c r="DF54" s="66">
        <f t="shared" si="25"/>
        <v>140.93525332556959</v>
      </c>
      <c r="DG54" s="66">
        <f t="shared" si="25"/>
        <v>107.15403576546404</v>
      </c>
      <c r="DH54" s="66">
        <f t="shared" si="25"/>
        <v>105.87386409013844</v>
      </c>
      <c r="DI54" s="66">
        <f t="shared" si="25"/>
        <v>118.53543710249386</v>
      </c>
      <c r="DJ54" s="66">
        <f t="shared" si="25"/>
        <v>215.59025686904164</v>
      </c>
      <c r="DK54" s="66">
        <f t="shared" si="10"/>
        <v>104.48806852659838</v>
      </c>
      <c r="DL54" s="173" t="s">
        <v>647</v>
      </c>
      <c r="DM54" s="174">
        <f t="shared" ref="DM54:EG54" si="64">(POWER(DM20/DM16,1/4)-1)*100</f>
        <v>-0.48260459957146784</v>
      </c>
      <c r="DN54" s="174">
        <f t="shared" si="64"/>
        <v>0.25655708383363063</v>
      </c>
      <c r="DO54" s="174">
        <f t="shared" si="64"/>
        <v>-0.74621212885791488</v>
      </c>
      <c r="DP54" s="174">
        <f t="shared" si="64"/>
        <v>-2.1043906668422263</v>
      </c>
      <c r="DQ54" s="174">
        <f t="shared" si="64"/>
        <v>-2.8466408406492727</v>
      </c>
      <c r="DR54" s="174">
        <f t="shared" si="64"/>
        <v>-2.7299795525403736</v>
      </c>
      <c r="DS54" s="174">
        <f t="shared" si="64"/>
        <v>-0.35848950864327822</v>
      </c>
      <c r="DT54" s="174">
        <f t="shared" si="64"/>
        <v>-2.2663291545859554</v>
      </c>
      <c r="DU54" s="174">
        <f t="shared" si="64"/>
        <v>0.31091167343026971</v>
      </c>
      <c r="DV54" s="174">
        <f t="shared" si="64"/>
        <v>0.23118325408326701</v>
      </c>
      <c r="DW54" s="174">
        <f t="shared" si="64"/>
        <v>0.71877939955131698</v>
      </c>
      <c r="DX54" s="174">
        <f t="shared" si="64"/>
        <v>-0.10021884779994883</v>
      </c>
      <c r="DY54" s="174">
        <f t="shared" si="64"/>
        <v>0.39572226030499813</v>
      </c>
      <c r="DZ54" s="174">
        <f t="shared" si="64"/>
        <v>-0.64884958173077045</v>
      </c>
      <c r="EA54" s="174">
        <f t="shared" si="64"/>
        <v>0.6809413725802127</v>
      </c>
      <c r="EB54" s="174">
        <f t="shared" si="64"/>
        <v>-0.24636595902198799</v>
      </c>
      <c r="EC54" s="174">
        <f t="shared" si="64"/>
        <v>0.99482646977364642</v>
      </c>
      <c r="ED54" s="174">
        <f t="shared" si="64"/>
        <v>-1.4017870233948071</v>
      </c>
      <c r="EE54" s="174">
        <f t="shared" si="64"/>
        <v>-1.1909999608070487</v>
      </c>
      <c r="EF54" s="174">
        <f t="shared" si="64"/>
        <v>0.72999615885893654</v>
      </c>
      <c r="EG54" s="174">
        <f t="shared" si="64"/>
        <v>-1.6989492079108937</v>
      </c>
      <c r="EH54" s="174">
        <f>(POWER(EH20/EH16,1/4)-1)*100</f>
        <v>1.1703280725547716</v>
      </c>
    </row>
    <row r="55" spans="1:138" x14ac:dyDescent="0.2">
      <c r="A55" s="67" t="s">
        <v>365</v>
      </c>
      <c r="B55" s="66">
        <v>113.50516313844901</v>
      </c>
      <c r="C55" s="66">
        <v>117.744884476292</v>
      </c>
      <c r="D55" s="66">
        <v>109.353788900035</v>
      </c>
      <c r="E55" s="66">
        <v>72.463769895385994</v>
      </c>
      <c r="F55" s="66">
        <v>103.266254302289</v>
      </c>
      <c r="G55" s="66">
        <v>70.016425460034995</v>
      </c>
      <c r="H55" s="66">
        <v>91.649289417377005</v>
      </c>
      <c r="I55" s="66">
        <v>81.525516957676004</v>
      </c>
      <c r="J55" s="66">
        <v>124.947040577428</v>
      </c>
      <c r="K55" s="66">
        <v>105.692559941189</v>
      </c>
      <c r="L55" s="66">
        <v>101.119084218466</v>
      </c>
      <c r="M55" s="66">
        <v>103.234770556624</v>
      </c>
      <c r="N55" s="66">
        <v>116.869115971117</v>
      </c>
      <c r="O55" s="66">
        <v>107.14975557013901</v>
      </c>
      <c r="P55" s="66">
        <v>104.09966696414</v>
      </c>
      <c r="Q55" s="66">
        <v>131.997189582988</v>
      </c>
      <c r="R55" s="66">
        <v>130.69585191709501</v>
      </c>
      <c r="S55" s="66">
        <v>95.416638892671003</v>
      </c>
      <c r="T55" s="66">
        <v>118.43837843598</v>
      </c>
      <c r="U55" s="66">
        <v>141.68444894748299</v>
      </c>
      <c r="V55" s="66">
        <v>80.848888977534997</v>
      </c>
      <c r="W55" s="66">
        <v>124.03291171700999</v>
      </c>
      <c r="X55" s="67" t="s">
        <v>365</v>
      </c>
      <c r="Y55" s="65">
        <v>3102121</v>
      </c>
      <c r="Z55" s="65">
        <v>638571</v>
      </c>
      <c r="AA55" s="65">
        <v>126548</v>
      </c>
      <c r="AB55" s="65">
        <v>59529</v>
      </c>
      <c r="AC55" s="65">
        <v>17998</v>
      </c>
      <c r="AD55" s="65">
        <v>152563</v>
      </c>
      <c r="AE55" s="65">
        <v>63117</v>
      </c>
      <c r="AF55" s="65">
        <v>15146</v>
      </c>
      <c r="AG55" s="65">
        <v>69723</v>
      </c>
      <c r="AH55" s="65">
        <v>32316</v>
      </c>
      <c r="AI55" s="65">
        <v>28022</v>
      </c>
      <c r="AJ55" s="65">
        <v>158463</v>
      </c>
      <c r="AK55" s="65">
        <v>173623</v>
      </c>
      <c r="AL55" s="65">
        <v>93102</v>
      </c>
      <c r="AM55" s="65">
        <v>75314</v>
      </c>
      <c r="AN55" s="65">
        <v>223831</v>
      </c>
      <c r="AO55" s="65">
        <v>85295</v>
      </c>
      <c r="AP55" s="65">
        <v>253350</v>
      </c>
      <c r="AQ55" s="65">
        <v>154260</v>
      </c>
      <c r="AR55" s="65">
        <v>502007</v>
      </c>
      <c r="AS55" s="65">
        <v>44663</v>
      </c>
      <c r="AT55" s="65">
        <v>134680</v>
      </c>
      <c r="AU55" s="65" t="str">
        <f t="shared" si="2"/>
        <v>2011/01</v>
      </c>
      <c r="AV55" s="68">
        <f t="shared" si="49"/>
        <v>100.21964390132409</v>
      </c>
      <c r="AW55" s="68">
        <f t="shared" si="49"/>
        <v>104.0209069747482</v>
      </c>
      <c r="AX55" s="68">
        <f t="shared" si="49"/>
        <v>101.07982931087665</v>
      </c>
      <c r="AY55" s="68">
        <f t="shared" si="49"/>
        <v>83.133423072903028</v>
      </c>
      <c r="AZ55" s="68">
        <f t="shared" si="49"/>
        <v>94.968614109271314</v>
      </c>
      <c r="BA55" s="68">
        <f t="shared" si="49"/>
        <v>85.609268257049024</v>
      </c>
      <c r="BB55" s="68">
        <f t="shared" si="49"/>
        <v>97.268336333760814</v>
      </c>
      <c r="BC55" s="68">
        <f t="shared" si="49"/>
        <v>82.403939216913912</v>
      </c>
      <c r="BD55" s="68">
        <f t="shared" si="48"/>
        <v>104.11443069663433</v>
      </c>
      <c r="BE55" s="68">
        <f t="shared" si="48"/>
        <v>94.359061512335998</v>
      </c>
      <c r="BF55" s="68">
        <f t="shared" si="48"/>
        <v>91.092149448077706</v>
      </c>
      <c r="BG55" s="68">
        <f t="shared" si="48"/>
        <v>90.209585282970437</v>
      </c>
      <c r="BH55" s="68">
        <f t="shared" si="48"/>
        <v>105.1968374620476</v>
      </c>
      <c r="BI55" s="68">
        <f t="shared" si="48"/>
        <v>88.080021022494549</v>
      </c>
      <c r="BJ55" s="68">
        <f t="shared" si="48"/>
        <v>90.320115865610646</v>
      </c>
      <c r="BK55" s="68">
        <f t="shared" si="48"/>
        <v>103.67129427226219</v>
      </c>
      <c r="BL55" s="68">
        <f t="shared" si="55"/>
        <v>110.73230635961069</v>
      </c>
      <c r="BM55" s="68">
        <f t="shared" si="55"/>
        <v>86.143788524171924</v>
      </c>
      <c r="BN55" s="68">
        <f t="shared" si="55"/>
        <v>95.265277559362787</v>
      </c>
      <c r="BO55" s="68">
        <f t="shared" si="55"/>
        <v>119.05244681590345</v>
      </c>
      <c r="BP55" s="68">
        <f t="shared" si="55"/>
        <v>91.35255249947609</v>
      </c>
      <c r="BQ55" s="68">
        <f t="shared" si="55"/>
        <v>103.75669270757714</v>
      </c>
      <c r="BR55" s="65" t="str">
        <f t="shared" si="4"/>
        <v>2011/01</v>
      </c>
      <c r="BS55" s="65">
        <v>100</v>
      </c>
      <c r="BT55" s="65">
        <v>101</v>
      </c>
      <c r="BU55" s="65">
        <v>102</v>
      </c>
      <c r="BV55" s="65">
        <v>103</v>
      </c>
      <c r="BW55" s="65">
        <v>104</v>
      </c>
      <c r="BX55" s="65">
        <v>105</v>
      </c>
      <c r="BY55" s="65">
        <v>106</v>
      </c>
      <c r="BZ55" s="65">
        <v>107</v>
      </c>
      <c r="CA55" s="65">
        <v>108</v>
      </c>
      <c r="CB55" s="65">
        <v>109</v>
      </c>
      <c r="CC55" s="65">
        <v>110</v>
      </c>
      <c r="CD55" s="65">
        <v>111</v>
      </c>
      <c r="CE55" s="65">
        <v>112</v>
      </c>
      <c r="CF55" s="65">
        <v>113</v>
      </c>
      <c r="CG55" s="65">
        <v>114</v>
      </c>
      <c r="CH55" s="65">
        <v>115</v>
      </c>
      <c r="CI55" s="65">
        <v>116</v>
      </c>
      <c r="CJ55" s="65">
        <v>117</v>
      </c>
      <c r="CK55" s="65">
        <v>118</v>
      </c>
      <c r="CL55" s="65">
        <v>119</v>
      </c>
      <c r="CM55" s="65">
        <v>120</v>
      </c>
      <c r="CN55" s="65">
        <v>121</v>
      </c>
      <c r="CO55" s="65" t="str">
        <f t="shared" si="7"/>
        <v>2011/01</v>
      </c>
      <c r="CP55" s="66">
        <f t="shared" si="46"/>
        <v>100.21964390132409</v>
      </c>
      <c r="CQ55" s="66">
        <f t="shared" si="46"/>
        <v>102.99099700470119</v>
      </c>
      <c r="CR55" s="66">
        <f t="shared" si="46"/>
        <v>99.097871873408479</v>
      </c>
      <c r="CS55" s="66">
        <f t="shared" si="46"/>
        <v>80.712061235828187</v>
      </c>
      <c r="CT55" s="66">
        <f t="shared" si="46"/>
        <v>91.315975105068574</v>
      </c>
      <c r="CU55" s="66">
        <f t="shared" si="46"/>
        <v>81.532636435284786</v>
      </c>
      <c r="CV55" s="66">
        <f t="shared" si="46"/>
        <v>91.762581446944168</v>
      </c>
      <c r="CW55" s="66">
        <f t="shared" si="46"/>
        <v>77.013027305527018</v>
      </c>
      <c r="CX55" s="66">
        <f t="shared" si="46"/>
        <v>96.402250645031785</v>
      </c>
      <c r="CY55" s="66">
        <f t="shared" si="46"/>
        <v>86.567946341592659</v>
      </c>
      <c r="CZ55" s="66">
        <f t="shared" si="46"/>
        <v>82.811044952797914</v>
      </c>
      <c r="DA55" s="66">
        <f t="shared" si="63"/>
        <v>81.269896651324714</v>
      </c>
      <c r="DB55" s="66">
        <f t="shared" si="63"/>
        <v>93.925747733971065</v>
      </c>
      <c r="DC55" s="66">
        <f t="shared" si="63"/>
        <v>77.946921258844739</v>
      </c>
      <c r="DD55" s="66">
        <f t="shared" si="63"/>
        <v>79.228171811939163</v>
      </c>
      <c r="DE55" s="66">
        <f t="shared" si="63"/>
        <v>90.14895154109756</v>
      </c>
      <c r="DF55" s="66">
        <f t="shared" si="25"/>
        <v>95.458884792767833</v>
      </c>
      <c r="DG55" s="66">
        <f t="shared" si="25"/>
        <v>73.627169678779424</v>
      </c>
      <c r="DH55" s="66">
        <f t="shared" si="25"/>
        <v>80.7332860672566</v>
      </c>
      <c r="DI55" s="66">
        <f t="shared" si="25"/>
        <v>100.04407295454072</v>
      </c>
      <c r="DJ55" s="66">
        <f t="shared" si="25"/>
        <v>76.127127082896735</v>
      </c>
      <c r="DK55" s="66">
        <f t="shared" si="10"/>
        <v>85.749332816179461</v>
      </c>
      <c r="DL55" s="173"/>
      <c r="DM55" s="173"/>
      <c r="DN55" s="173"/>
      <c r="DO55" s="173"/>
      <c r="DP55" s="173"/>
      <c r="DQ55" s="173"/>
      <c r="DR55" s="173"/>
      <c r="DS55" s="173"/>
      <c r="DT55" s="173"/>
      <c r="DU55" s="173"/>
      <c r="DV55" s="173"/>
      <c r="DW55" s="173"/>
      <c r="DX55" s="173"/>
      <c r="DY55" s="173"/>
      <c r="DZ55" s="173"/>
      <c r="EA55" s="173"/>
      <c r="EB55" s="173"/>
      <c r="EC55" s="173"/>
      <c r="ED55" s="173"/>
      <c r="EE55" s="173"/>
      <c r="EF55" s="173"/>
      <c r="EG55" s="173"/>
      <c r="EH55" s="173"/>
    </row>
    <row r="56" spans="1:138" x14ac:dyDescent="0.2">
      <c r="A56" s="67" t="s">
        <v>366</v>
      </c>
      <c r="B56" s="66">
        <v>111.47895261374499</v>
      </c>
      <c r="C56" s="66">
        <v>115.945721295296</v>
      </c>
      <c r="D56" s="66">
        <v>111.086211862279</v>
      </c>
      <c r="E56" s="66">
        <v>76.238329105138007</v>
      </c>
      <c r="F56" s="66">
        <v>92.171930784577</v>
      </c>
      <c r="G56" s="66">
        <v>74.422659611976002</v>
      </c>
      <c r="H56" s="66">
        <v>94.527845066484005</v>
      </c>
      <c r="I56" s="66">
        <v>98.100860725638995</v>
      </c>
      <c r="J56" s="66">
        <v>119.990739659052</v>
      </c>
      <c r="K56" s="66">
        <v>114.373899690003</v>
      </c>
      <c r="L56" s="66">
        <v>96.490120051958002</v>
      </c>
      <c r="M56" s="66">
        <v>99.636680807679994</v>
      </c>
      <c r="N56" s="66">
        <v>115.23737729967</v>
      </c>
      <c r="O56" s="66">
        <v>102.51510078367301</v>
      </c>
      <c r="P56" s="66">
        <v>105.539119624238</v>
      </c>
      <c r="Q56" s="66">
        <v>126.161341894599</v>
      </c>
      <c r="R56" s="66">
        <v>125.095700175236</v>
      </c>
      <c r="S56" s="66">
        <v>75.240109870075003</v>
      </c>
      <c r="T56" s="66">
        <v>114.625113879363</v>
      </c>
      <c r="U56" s="66">
        <v>144.15046288936401</v>
      </c>
      <c r="V56" s="66">
        <v>71.314918235196998</v>
      </c>
      <c r="W56" s="66">
        <v>124.244850697229</v>
      </c>
      <c r="X56" s="67" t="s">
        <v>366</v>
      </c>
      <c r="Y56" s="65">
        <v>3120594</v>
      </c>
      <c r="Z56" s="65">
        <v>635541</v>
      </c>
      <c r="AA56" s="65">
        <v>124875</v>
      </c>
      <c r="AB56" s="65">
        <v>59542</v>
      </c>
      <c r="AC56" s="65">
        <v>17958</v>
      </c>
      <c r="AD56" s="65">
        <v>153688</v>
      </c>
      <c r="AE56" s="65">
        <v>62992</v>
      </c>
      <c r="AF56" s="65">
        <v>15233</v>
      </c>
      <c r="AG56" s="65">
        <v>69438</v>
      </c>
      <c r="AH56" s="65">
        <v>32491</v>
      </c>
      <c r="AI56" s="65">
        <v>28212</v>
      </c>
      <c r="AJ56" s="65">
        <v>158474</v>
      </c>
      <c r="AK56" s="65">
        <v>174486</v>
      </c>
      <c r="AL56" s="65">
        <v>93550</v>
      </c>
      <c r="AM56" s="65">
        <v>75342</v>
      </c>
      <c r="AN56" s="65">
        <v>228746</v>
      </c>
      <c r="AO56" s="65">
        <v>87898</v>
      </c>
      <c r="AP56" s="65">
        <v>252763</v>
      </c>
      <c r="AQ56" s="65">
        <v>156406</v>
      </c>
      <c r="AR56" s="65">
        <v>512661</v>
      </c>
      <c r="AS56" s="65">
        <v>44721</v>
      </c>
      <c r="AT56" s="65">
        <v>135577</v>
      </c>
      <c r="AU56" s="65" t="str">
        <f t="shared" si="2"/>
        <v>2011/02</v>
      </c>
      <c r="AV56" s="68">
        <f t="shared" si="49"/>
        <v>98.430596675276234</v>
      </c>
      <c r="AW56" s="68">
        <f t="shared" si="49"/>
        <v>102.43144865802228</v>
      </c>
      <c r="AX56" s="68">
        <f t="shared" si="49"/>
        <v>102.68117316077236</v>
      </c>
      <c r="AY56" s="68">
        <f t="shared" si="49"/>
        <v>87.463752948798941</v>
      </c>
      <c r="AZ56" s="68">
        <f t="shared" si="49"/>
        <v>84.765740614191415</v>
      </c>
      <c r="BA56" s="68">
        <f t="shared" si="49"/>
        <v>90.996782387318362</v>
      </c>
      <c r="BB56" s="68">
        <f t="shared" si="49"/>
        <v>100.32337713999864</v>
      </c>
      <c r="BC56" s="68">
        <f t="shared" si="49"/>
        <v>99.157879226442077</v>
      </c>
      <c r="BD56" s="68">
        <f t="shared" si="48"/>
        <v>99.984501359427242</v>
      </c>
      <c r="BE56" s="68">
        <f t="shared" si="48"/>
        <v>102.10949419959078</v>
      </c>
      <c r="BF56" s="68">
        <f t="shared" si="48"/>
        <v>86.922191829253265</v>
      </c>
      <c r="BG56" s="68">
        <f t="shared" si="48"/>
        <v>87.065468409236374</v>
      </c>
      <c r="BH56" s="68">
        <f t="shared" si="48"/>
        <v>103.72806834905823</v>
      </c>
      <c r="BI56" s="68">
        <f t="shared" si="48"/>
        <v>84.270208402280829</v>
      </c>
      <c r="BJ56" s="68">
        <f t="shared" si="48"/>
        <v>91.56902986154013</v>
      </c>
      <c r="BK56" s="68">
        <f t="shared" si="48"/>
        <v>99.087788479885447</v>
      </c>
      <c r="BL56" s="68">
        <f t="shared" si="55"/>
        <v>105.98756726312273</v>
      </c>
      <c r="BM56" s="68">
        <f t="shared" si="55"/>
        <v>67.928069867078989</v>
      </c>
      <c r="BN56" s="68">
        <f t="shared" si="55"/>
        <v>92.198098565606472</v>
      </c>
      <c r="BO56" s="68">
        <f t="shared" si="55"/>
        <v>121.12455138238192</v>
      </c>
      <c r="BP56" s="68">
        <f t="shared" si="55"/>
        <v>80.579954708925044</v>
      </c>
      <c r="BQ56" s="68">
        <f t="shared" si="55"/>
        <v>103.93398506763647</v>
      </c>
      <c r="BR56" s="65" t="str">
        <f t="shared" si="4"/>
        <v>2011/02</v>
      </c>
      <c r="BS56" s="68">
        <f t="shared" ref="BS56:CN56" si="65">Y56/Y$7*100</f>
        <v>94.819438295689778</v>
      </c>
      <c r="BT56" s="68">
        <f t="shared" si="65"/>
        <v>98.331185297844598</v>
      </c>
      <c r="BU56" s="68">
        <f t="shared" si="65"/>
        <v>90.237381219062769</v>
      </c>
      <c r="BV56" s="68">
        <f t="shared" si="65"/>
        <v>78.252069917203315</v>
      </c>
      <c r="BW56" s="68">
        <f t="shared" si="65"/>
        <v>74.978080247171306</v>
      </c>
      <c r="BX56" s="68">
        <f t="shared" si="65"/>
        <v>76.964449363253493</v>
      </c>
      <c r="BY56" s="68">
        <f t="shared" si="65"/>
        <v>94.754734577836615</v>
      </c>
      <c r="BZ56" s="68">
        <f t="shared" si="65"/>
        <v>80.627745725930239</v>
      </c>
      <c r="CA56" s="68">
        <f t="shared" si="65"/>
        <v>101.74513165413866</v>
      </c>
      <c r="CB56" s="68">
        <f t="shared" si="65"/>
        <v>97.594016580559895</v>
      </c>
      <c r="CC56" s="68">
        <f t="shared" si="65"/>
        <v>101.74185870388402</v>
      </c>
      <c r="CD56" s="68">
        <f t="shared" si="65"/>
        <v>96.947933171421056</v>
      </c>
      <c r="CE56" s="68">
        <f t="shared" si="65"/>
        <v>101.89737031132292</v>
      </c>
      <c r="CF56" s="68">
        <f t="shared" si="65"/>
        <v>93.551871037420753</v>
      </c>
      <c r="CG56" s="68">
        <f t="shared" si="65"/>
        <v>102.96280099488891</v>
      </c>
      <c r="CH56" s="68">
        <f t="shared" si="65"/>
        <v>100.11905074538021</v>
      </c>
      <c r="CI56" s="68">
        <f t="shared" si="65"/>
        <v>103.36563337880426</v>
      </c>
      <c r="CJ56" s="68">
        <f t="shared" si="65"/>
        <v>88.025338849652442</v>
      </c>
      <c r="CK56" s="68">
        <f t="shared" si="65"/>
        <v>86.78374254404217</v>
      </c>
      <c r="CL56" s="68">
        <f t="shared" si="65"/>
        <v>99.13082319454864</v>
      </c>
      <c r="CM56" s="68">
        <f t="shared" si="65"/>
        <v>77.259691797387873</v>
      </c>
      <c r="CN56" s="68">
        <f t="shared" si="65"/>
        <v>105.74109315530042</v>
      </c>
      <c r="CO56" s="65" t="str">
        <f t="shared" si="7"/>
        <v>2011/02</v>
      </c>
      <c r="CP56" s="66">
        <f t="shared" si="46"/>
        <v>103.80845789059121</v>
      </c>
      <c r="CQ56" s="66">
        <f t="shared" si="46"/>
        <v>104.16985043733379</v>
      </c>
      <c r="CR56" s="66">
        <f t="shared" si="46"/>
        <v>113.79006324607393</v>
      </c>
      <c r="CS56" s="66">
        <f t="shared" si="46"/>
        <v>111.77180749511454</v>
      </c>
      <c r="CT56" s="66">
        <f t="shared" si="46"/>
        <v>113.05402903722567</v>
      </c>
      <c r="CU56" s="66">
        <f t="shared" si="46"/>
        <v>118.23222687897845</v>
      </c>
      <c r="CV56" s="66">
        <f t="shared" si="46"/>
        <v>105.87690165243157</v>
      </c>
      <c r="CW56" s="66">
        <f t="shared" si="46"/>
        <v>122.98232864341693</v>
      </c>
      <c r="CX56" s="66">
        <f t="shared" si="46"/>
        <v>98.269568021498742</v>
      </c>
      <c r="CY56" s="66">
        <f t="shared" si="46"/>
        <v>104.62679760219065</v>
      </c>
      <c r="CZ56" s="66">
        <f t="shared" si="46"/>
        <v>85.434051369394709</v>
      </c>
      <c r="DA56" s="66">
        <f t="shared" si="63"/>
        <v>89.806420375449633</v>
      </c>
      <c r="DB56" s="66">
        <f t="shared" si="63"/>
        <v>101.79660969870179</v>
      </c>
      <c r="DC56" s="66">
        <f t="shared" si="63"/>
        <v>90.078592194668929</v>
      </c>
      <c r="DD56" s="66">
        <f t="shared" si="63"/>
        <v>88.934089765181923</v>
      </c>
      <c r="DE56" s="66">
        <f t="shared" si="63"/>
        <v>98.969964000040875</v>
      </c>
      <c r="DF56" s="66">
        <f t="shared" si="25"/>
        <v>102.53656249046514</v>
      </c>
      <c r="DG56" s="66">
        <f t="shared" si="25"/>
        <v>77.168768396450432</v>
      </c>
      <c r="DH56" s="66">
        <f t="shared" si="25"/>
        <v>106.23890588587668</v>
      </c>
      <c r="DI56" s="66">
        <f t="shared" si="25"/>
        <v>122.18656869687203</v>
      </c>
      <c r="DJ56" s="66">
        <f t="shared" si="25"/>
        <v>104.29753579686091</v>
      </c>
      <c r="DK56" s="66">
        <f t="shared" si="10"/>
        <v>98.291006803750477</v>
      </c>
      <c r="DL56" s="173"/>
      <c r="DM56" s="702" t="s">
        <v>1003</v>
      </c>
      <c r="DN56" s="702"/>
      <c r="DO56" s="702"/>
      <c r="DP56" s="702"/>
      <c r="DQ56" s="702"/>
      <c r="DR56" s="702"/>
      <c r="DS56" s="702"/>
      <c r="DT56" s="702"/>
      <c r="DU56" s="702"/>
      <c r="DV56" s="702"/>
      <c r="DW56" s="702"/>
      <c r="DX56" s="702"/>
      <c r="DY56" s="702"/>
      <c r="DZ56" s="702"/>
      <c r="EA56" s="702"/>
      <c r="EB56" s="702"/>
      <c r="EC56" s="702"/>
      <c r="ED56" s="702"/>
      <c r="EE56" s="702"/>
      <c r="EF56" s="702"/>
      <c r="EG56" s="702"/>
      <c r="EH56" s="702"/>
    </row>
    <row r="57" spans="1:138" x14ac:dyDescent="0.2">
      <c r="A57" s="67" t="s">
        <v>367</v>
      </c>
      <c r="B57" s="66">
        <v>124.36538166304</v>
      </c>
      <c r="C57" s="66">
        <v>121.485265089607</v>
      </c>
      <c r="D57" s="66">
        <v>135.38697426223999</v>
      </c>
      <c r="E57" s="66">
        <v>88.293913606187004</v>
      </c>
      <c r="F57" s="66">
        <v>97.889578775315996</v>
      </c>
      <c r="G57" s="66">
        <v>77.980634333116001</v>
      </c>
      <c r="H57" s="66">
        <v>111.58705360656</v>
      </c>
      <c r="I57" s="66">
        <v>110.761211873882</v>
      </c>
      <c r="J57" s="66">
        <v>129.73683490413401</v>
      </c>
      <c r="K57" s="66">
        <v>113.718826985516</v>
      </c>
      <c r="L57" s="66">
        <v>101.735756835628</v>
      </c>
      <c r="M57" s="66">
        <v>107.947960810702</v>
      </c>
      <c r="N57" s="66">
        <v>120.948964794592</v>
      </c>
      <c r="O57" s="66">
        <v>115.929867277825</v>
      </c>
      <c r="P57" s="66">
        <v>130.35258493212999</v>
      </c>
      <c r="Q57" s="66">
        <v>145.39198992390399</v>
      </c>
      <c r="R57" s="66">
        <v>139.75536137366899</v>
      </c>
      <c r="S57" s="66">
        <v>80.364491265416007</v>
      </c>
      <c r="T57" s="66">
        <v>115.977181507861</v>
      </c>
      <c r="U57" s="66">
        <v>173.56837070282899</v>
      </c>
      <c r="V57" s="66">
        <v>78.276675506643002</v>
      </c>
      <c r="W57" s="66">
        <v>125.330274909145</v>
      </c>
      <c r="X57" s="67" t="s">
        <v>367</v>
      </c>
      <c r="Y57" s="65">
        <v>3150472</v>
      </c>
      <c r="Z57" s="65">
        <v>639530</v>
      </c>
      <c r="AA57" s="65">
        <v>129401</v>
      </c>
      <c r="AB57" s="65">
        <v>59119</v>
      </c>
      <c r="AC57" s="65">
        <v>17859</v>
      </c>
      <c r="AD57" s="65">
        <v>154688</v>
      </c>
      <c r="AE57" s="65">
        <v>64253</v>
      </c>
      <c r="AF57" s="65">
        <v>15615</v>
      </c>
      <c r="AG57" s="65">
        <v>69615</v>
      </c>
      <c r="AH57" s="65">
        <v>32683</v>
      </c>
      <c r="AI57" s="65">
        <v>28412</v>
      </c>
      <c r="AJ57" s="65">
        <v>158744</v>
      </c>
      <c r="AK57" s="65">
        <v>176973</v>
      </c>
      <c r="AL57" s="65">
        <v>94931</v>
      </c>
      <c r="AM57" s="65">
        <v>76473</v>
      </c>
      <c r="AN57" s="65">
        <v>230923</v>
      </c>
      <c r="AO57" s="65">
        <v>89100</v>
      </c>
      <c r="AP57" s="65">
        <v>249485</v>
      </c>
      <c r="AQ57" s="65">
        <v>157838</v>
      </c>
      <c r="AR57" s="65">
        <v>523245</v>
      </c>
      <c r="AS57" s="65">
        <v>44853</v>
      </c>
      <c r="AT57" s="65">
        <v>136732</v>
      </c>
      <c r="AU57" s="65" t="str">
        <f t="shared" si="2"/>
        <v>2011/03</v>
      </c>
      <c r="AV57" s="68">
        <f t="shared" si="49"/>
        <v>109.80869873486922</v>
      </c>
      <c r="AW57" s="68">
        <f t="shared" si="49"/>
        <v>107.32532045783361</v>
      </c>
      <c r="AX57" s="68">
        <f t="shared" si="49"/>
        <v>125.14328389529526</v>
      </c>
      <c r="AY57" s="68">
        <f t="shared" si="49"/>
        <v>101.29441630186102</v>
      </c>
      <c r="AZ57" s="68">
        <f t="shared" si="49"/>
        <v>90.023964700209277</v>
      </c>
      <c r="BA57" s="68">
        <f t="shared" si="49"/>
        <v>95.347127472097583</v>
      </c>
      <c r="BB57" s="68">
        <f t="shared" si="49"/>
        <v>118.42849115029084</v>
      </c>
      <c r="BC57" s="68">
        <f t="shared" si="49"/>
        <v>111.95464330002916</v>
      </c>
      <c r="BD57" s="68">
        <f t="shared" si="48"/>
        <v>108.10561533913841</v>
      </c>
      <c r="BE57" s="68">
        <f t="shared" si="48"/>
        <v>101.52466546943101</v>
      </c>
      <c r="BF57" s="68">
        <f t="shared" si="48"/>
        <v>91.647673013557139</v>
      </c>
      <c r="BG57" s="68">
        <f t="shared" si="48"/>
        <v>94.32810984487574</v>
      </c>
      <c r="BH57" s="68">
        <f t="shared" si="48"/>
        <v>108.86921223776589</v>
      </c>
      <c r="BI57" s="68">
        <f t="shared" si="48"/>
        <v>95.297512277400912</v>
      </c>
      <c r="BJ57" s="68">
        <f t="shared" si="48"/>
        <v>113.09796580336349</v>
      </c>
      <c r="BK57" s="68">
        <f t="shared" si="48"/>
        <v>114.19164165426639</v>
      </c>
      <c r="BL57" s="68">
        <f t="shared" si="55"/>
        <v>118.40799278651804</v>
      </c>
      <c r="BM57" s="68">
        <f t="shared" si="55"/>
        <v>72.554449839800526</v>
      </c>
      <c r="BN57" s="68">
        <f t="shared" si="55"/>
        <v>93.28562694626153</v>
      </c>
      <c r="BO57" s="68">
        <f t="shared" si="55"/>
        <v>145.84338207562089</v>
      </c>
      <c r="BP57" s="68">
        <f t="shared" si="55"/>
        <v>88.446164185286491</v>
      </c>
      <c r="BQ57" s="68">
        <f t="shared" si="55"/>
        <v>104.84197009236995</v>
      </c>
      <c r="BR57" s="65" t="str">
        <f t="shared" si="4"/>
        <v>2011/03</v>
      </c>
      <c r="BS57" s="65">
        <v>100</v>
      </c>
      <c r="BT57" s="65">
        <v>101</v>
      </c>
      <c r="BU57" s="65">
        <v>102</v>
      </c>
      <c r="BV57" s="65">
        <v>103</v>
      </c>
      <c r="BW57" s="65">
        <v>104</v>
      </c>
      <c r="BX57" s="65">
        <v>105</v>
      </c>
      <c r="BY57" s="65">
        <v>106</v>
      </c>
      <c r="BZ57" s="65">
        <v>107</v>
      </c>
      <c r="CA57" s="65">
        <v>108</v>
      </c>
      <c r="CB57" s="65">
        <v>109</v>
      </c>
      <c r="CC57" s="65">
        <v>110</v>
      </c>
      <c r="CD57" s="65">
        <v>111</v>
      </c>
      <c r="CE57" s="65">
        <v>112</v>
      </c>
      <c r="CF57" s="65">
        <v>113</v>
      </c>
      <c r="CG57" s="65">
        <v>114</v>
      </c>
      <c r="CH57" s="65">
        <v>115</v>
      </c>
      <c r="CI57" s="65">
        <v>116</v>
      </c>
      <c r="CJ57" s="65">
        <v>117</v>
      </c>
      <c r="CK57" s="65">
        <v>118</v>
      </c>
      <c r="CL57" s="65">
        <v>119</v>
      </c>
      <c r="CM57" s="65">
        <v>120</v>
      </c>
      <c r="CN57" s="65">
        <v>121</v>
      </c>
      <c r="CO57" s="65" t="str">
        <f t="shared" si="7"/>
        <v>2011/03</v>
      </c>
      <c r="CP57" s="66">
        <f t="shared" si="46"/>
        <v>109.80869873486922</v>
      </c>
      <c r="CQ57" s="66">
        <f t="shared" si="46"/>
        <v>106.26269352260753</v>
      </c>
      <c r="CR57" s="66">
        <f t="shared" si="46"/>
        <v>122.68949401499533</v>
      </c>
      <c r="CS57" s="66">
        <f t="shared" si="46"/>
        <v>98.344093496952439</v>
      </c>
      <c r="CT57" s="66">
        <f t="shared" si="46"/>
        <v>86.561504519431992</v>
      </c>
      <c r="CU57" s="66">
        <f t="shared" si="46"/>
        <v>90.806788068664375</v>
      </c>
      <c r="CV57" s="66">
        <f t="shared" si="46"/>
        <v>111.72499165121776</v>
      </c>
      <c r="CW57" s="66">
        <f t="shared" si="46"/>
        <v>104.6305077570366</v>
      </c>
      <c r="CX57" s="66">
        <f t="shared" si="46"/>
        <v>100.09779198068371</v>
      </c>
      <c r="CY57" s="66">
        <f t="shared" si="46"/>
        <v>93.141894926083495</v>
      </c>
      <c r="CZ57" s="66">
        <f t="shared" si="46"/>
        <v>83.316066375961043</v>
      </c>
      <c r="DA57" s="66">
        <f t="shared" si="63"/>
        <v>84.980279139527696</v>
      </c>
      <c r="DB57" s="66">
        <f t="shared" si="63"/>
        <v>97.20465378371955</v>
      </c>
      <c r="DC57" s="66">
        <f t="shared" si="63"/>
        <v>84.334081661416732</v>
      </c>
      <c r="DD57" s="66">
        <f t="shared" si="63"/>
        <v>99.208741932774984</v>
      </c>
      <c r="DE57" s="66">
        <f t="shared" si="63"/>
        <v>99.297079699362072</v>
      </c>
      <c r="DF57" s="66">
        <f t="shared" si="25"/>
        <v>102.07585585044659</v>
      </c>
      <c r="DG57" s="66">
        <f t="shared" si="25"/>
        <v>62.012350290427797</v>
      </c>
      <c r="DH57" s="66">
        <f t="shared" si="25"/>
        <v>79.055616056153838</v>
      </c>
      <c r="DI57" s="66">
        <f t="shared" si="25"/>
        <v>122.55746392909319</v>
      </c>
      <c r="DJ57" s="66">
        <f t="shared" si="25"/>
        <v>73.705136821072088</v>
      </c>
      <c r="DK57" s="66">
        <f t="shared" si="10"/>
        <v>86.646256274685911</v>
      </c>
      <c r="DL57" s="173" t="s">
        <v>801</v>
      </c>
      <c r="DM57" s="174">
        <f t="shared" ref="DM57:EH57" si="66">(CP74/CP62-1)*100</f>
        <v>2.2098159774366355</v>
      </c>
      <c r="DN57" s="174">
        <f t="shared" si="66"/>
        <v>-0.38167114490164078</v>
      </c>
      <c r="DO57" s="174">
        <f t="shared" si="66"/>
        <v>1.5985837798371927</v>
      </c>
      <c r="DP57" s="174">
        <f t="shared" si="66"/>
        <v>9.1396219309357374</v>
      </c>
      <c r="DQ57" s="174">
        <f t="shared" si="66"/>
        <v>-4.7808904470858504</v>
      </c>
      <c r="DR57" s="174">
        <f t="shared" si="66"/>
        <v>7.2271591994726325</v>
      </c>
      <c r="DS57" s="174">
        <f t="shared" si="66"/>
        <v>-5.833326620409796</v>
      </c>
      <c r="DT57" s="174">
        <f t="shared" si="66"/>
        <v>21.113367458860278</v>
      </c>
      <c r="DU57" s="174">
        <f t="shared" si="66"/>
        <v>4.2038595402893231</v>
      </c>
      <c r="DV57" s="174">
        <f t="shared" si="66"/>
        <v>-0.94166692850545797</v>
      </c>
      <c r="DW57" s="174">
        <f t="shared" si="66"/>
        <v>0.61838821666821975</v>
      </c>
      <c r="DX57" s="174">
        <f t="shared" si="66"/>
        <v>0.58653990149462043</v>
      </c>
      <c r="DY57" s="174">
        <f t="shared" si="66"/>
        <v>-0.72385203174963886</v>
      </c>
      <c r="DZ57" s="174">
        <f t="shared" si="66"/>
        <v>2.7227707839458271</v>
      </c>
      <c r="EA57" s="174">
        <f t="shared" si="66"/>
        <v>-0.64412790171405332</v>
      </c>
      <c r="EB57" s="174">
        <f t="shared" si="66"/>
        <v>6.5543041574361194</v>
      </c>
      <c r="EC57" s="174">
        <f t="shared" si="66"/>
        <v>2.0311383228694746</v>
      </c>
      <c r="ED57" s="174">
        <f t="shared" si="66"/>
        <v>3.8296762254335315</v>
      </c>
      <c r="EE57" s="174">
        <f t="shared" si="66"/>
        <v>3.6048233420452602</v>
      </c>
      <c r="EF57" s="174">
        <f t="shared" si="66"/>
        <v>1.4746980195616821</v>
      </c>
      <c r="EG57" s="174">
        <f t="shared" si="66"/>
        <v>7.9637527416437592</v>
      </c>
      <c r="EH57" s="174">
        <f t="shared" si="66"/>
        <v>-2.2053097432569668</v>
      </c>
    </row>
    <row r="58" spans="1:138" x14ac:dyDescent="0.2">
      <c r="A58" s="67" t="s">
        <v>368</v>
      </c>
      <c r="B58" s="66">
        <v>114.354364519036</v>
      </c>
      <c r="C58" s="66">
        <v>112.67060927630899</v>
      </c>
      <c r="D58" s="66">
        <v>133.12881412799899</v>
      </c>
      <c r="E58" s="66">
        <v>73.328981637349003</v>
      </c>
      <c r="F58" s="66">
        <v>91.995809487849996</v>
      </c>
      <c r="G58" s="66">
        <v>80.516493268679</v>
      </c>
      <c r="H58" s="66">
        <v>97.825923195694998</v>
      </c>
      <c r="I58" s="66">
        <v>85.537557895291997</v>
      </c>
      <c r="J58" s="66">
        <v>120.511759870425</v>
      </c>
      <c r="K58" s="66">
        <v>127.07483687599</v>
      </c>
      <c r="L58" s="66">
        <v>97.992793176587995</v>
      </c>
      <c r="M58" s="66">
        <v>107.847368482891</v>
      </c>
      <c r="N58" s="66">
        <v>114.256246043795</v>
      </c>
      <c r="O58" s="66">
        <v>113.918220731521</v>
      </c>
      <c r="P58" s="66">
        <v>106.175471550331</v>
      </c>
      <c r="Q58" s="66">
        <v>130.70340346733201</v>
      </c>
      <c r="R58" s="66">
        <v>127.046012894751</v>
      </c>
      <c r="S58" s="66">
        <v>84.097512232865995</v>
      </c>
      <c r="T58" s="66">
        <v>128.10487320610801</v>
      </c>
      <c r="U58" s="66">
        <v>138.14632243949299</v>
      </c>
      <c r="V58" s="66">
        <v>77.560233028189003</v>
      </c>
      <c r="W58" s="66">
        <v>138.904753678546</v>
      </c>
      <c r="X58" s="67" t="s">
        <v>368</v>
      </c>
      <c r="Y58" s="65">
        <v>3162669</v>
      </c>
      <c r="Z58" s="65">
        <v>636938</v>
      </c>
      <c r="AA58" s="65">
        <v>129059</v>
      </c>
      <c r="AB58" s="65">
        <v>58914</v>
      </c>
      <c r="AC58" s="65">
        <v>18051</v>
      </c>
      <c r="AD58" s="65">
        <v>153745</v>
      </c>
      <c r="AE58" s="65">
        <v>62957</v>
      </c>
      <c r="AF58" s="65">
        <v>15532</v>
      </c>
      <c r="AG58" s="65">
        <v>69820</v>
      </c>
      <c r="AH58" s="65">
        <v>33643</v>
      </c>
      <c r="AI58" s="65">
        <v>28683</v>
      </c>
      <c r="AJ58" s="65">
        <v>159158</v>
      </c>
      <c r="AK58" s="65">
        <v>176459</v>
      </c>
      <c r="AL58" s="65">
        <v>95442</v>
      </c>
      <c r="AM58" s="65">
        <v>76870</v>
      </c>
      <c r="AN58" s="65">
        <v>232767</v>
      </c>
      <c r="AO58" s="65">
        <v>90136</v>
      </c>
      <c r="AP58" s="65">
        <v>253600</v>
      </c>
      <c r="AQ58" s="65">
        <v>159827</v>
      </c>
      <c r="AR58" s="65">
        <v>528031</v>
      </c>
      <c r="AS58" s="65">
        <v>45177</v>
      </c>
      <c r="AT58" s="65">
        <v>137860</v>
      </c>
      <c r="AU58" s="65" t="str">
        <f t="shared" si="2"/>
        <v>2011/04</v>
      </c>
      <c r="AV58" s="68">
        <f t="shared" si="49"/>
        <v>100.96944820634175</v>
      </c>
      <c r="AW58" s="68">
        <f t="shared" si="49"/>
        <v>99.538073509078757</v>
      </c>
      <c r="AX58" s="68">
        <f t="shared" si="49"/>
        <v>123.05598135898931</v>
      </c>
      <c r="AY58" s="68">
        <f t="shared" si="49"/>
        <v>84.126029638861354</v>
      </c>
      <c r="AZ58" s="68">
        <f t="shared" si="49"/>
        <v>84.603770999061098</v>
      </c>
      <c r="BA58" s="68">
        <f t="shared" si="49"/>
        <v>98.447728887412083</v>
      </c>
      <c r="BB58" s="68">
        <f t="shared" si="49"/>
        <v>103.82366148226099</v>
      </c>
      <c r="BC58" s="68">
        <f t="shared" si="49"/>
        <v>86.459209148298882</v>
      </c>
      <c r="BD58" s="68">
        <f t="shared" si="48"/>
        <v>100.41865107948344</v>
      </c>
      <c r="BE58" s="68">
        <f t="shared" si="48"/>
        <v>113.44849964958388</v>
      </c>
      <c r="BF58" s="68">
        <f t="shared" si="48"/>
        <v>88.275860386463251</v>
      </c>
      <c r="BG58" s="68">
        <f t="shared" si="48"/>
        <v>94.240209303947992</v>
      </c>
      <c r="BH58" s="68">
        <f t="shared" si="48"/>
        <v>102.84492737211508</v>
      </c>
      <c r="BI58" s="68">
        <f t="shared" si="48"/>
        <v>93.643883959300823</v>
      </c>
      <c r="BJ58" s="68">
        <f t="shared" si="48"/>
        <v>92.121148627835737</v>
      </c>
      <c r="BK58" s="68">
        <f t="shared" si="48"/>
        <v>102.65514778046729</v>
      </c>
      <c r="BL58" s="68">
        <f t="shared" si="55"/>
        <v>107.63997338303059</v>
      </c>
      <c r="BM58" s="68">
        <f t="shared" si="55"/>
        <v>75.924685602747871</v>
      </c>
      <c r="BN58" s="68">
        <f t="shared" si="55"/>
        <v>103.04047103518484</v>
      </c>
      <c r="BO58" s="68">
        <f t="shared" si="55"/>
        <v>116.07948386160952</v>
      </c>
      <c r="BP58" s="68">
        <f t="shared" si="55"/>
        <v>87.636643486195496</v>
      </c>
      <c r="BQ58" s="68">
        <f t="shared" si="55"/>
        <v>116.1973676464944</v>
      </c>
      <c r="BR58" s="65" t="str">
        <f t="shared" si="4"/>
        <v>2011/04</v>
      </c>
      <c r="BS58" s="68">
        <f t="shared" ref="BS58:CN58" si="67">Y58/Y$7*100</f>
        <v>96.097889727145187</v>
      </c>
      <c r="BT58" s="68">
        <f t="shared" si="67"/>
        <v>98.547329757228155</v>
      </c>
      <c r="BU58" s="68">
        <f t="shared" si="67"/>
        <v>93.260830292300469</v>
      </c>
      <c r="BV58" s="68">
        <f t="shared" si="67"/>
        <v>77.426731502168494</v>
      </c>
      <c r="BW58" s="68">
        <f t="shared" si="67"/>
        <v>75.366373011565287</v>
      </c>
      <c r="BX58" s="68">
        <f t="shared" si="67"/>
        <v>76.992994035665816</v>
      </c>
      <c r="BY58" s="68">
        <f t="shared" si="67"/>
        <v>94.702086373140389</v>
      </c>
      <c r="BZ58" s="68">
        <f t="shared" si="67"/>
        <v>82.210342454877477</v>
      </c>
      <c r="CA58" s="68">
        <f t="shared" si="67"/>
        <v>102.30486321743079</v>
      </c>
      <c r="CB58" s="68">
        <f t="shared" si="67"/>
        <v>101.05430734110297</v>
      </c>
      <c r="CC58" s="68">
        <f t="shared" si="67"/>
        <v>103.44044141512497</v>
      </c>
      <c r="CD58" s="68">
        <f t="shared" si="67"/>
        <v>97.366376488869051</v>
      </c>
      <c r="CE58" s="68">
        <f t="shared" si="67"/>
        <v>103.04957456624444</v>
      </c>
      <c r="CF58" s="68">
        <f t="shared" si="67"/>
        <v>95.443908878177567</v>
      </c>
      <c r="CG58" s="68">
        <f t="shared" si="67"/>
        <v>105.05097438981059</v>
      </c>
      <c r="CH58" s="68">
        <f t="shared" si="67"/>
        <v>101.87898841881351</v>
      </c>
      <c r="CI58" s="68">
        <f t="shared" si="67"/>
        <v>105.99745989933676</v>
      </c>
      <c r="CJ58" s="68">
        <f t="shared" si="67"/>
        <v>88.316826166297517</v>
      </c>
      <c r="CK58" s="68">
        <f t="shared" si="67"/>
        <v>88.681925371063954</v>
      </c>
      <c r="CL58" s="68">
        <f t="shared" si="67"/>
        <v>102.10284710996295</v>
      </c>
      <c r="CM58" s="68">
        <f t="shared" si="67"/>
        <v>78.04747425886255</v>
      </c>
      <c r="CN58" s="68">
        <f t="shared" si="67"/>
        <v>107.52168216135271</v>
      </c>
      <c r="CO58" s="65" t="str">
        <f t="shared" si="7"/>
        <v>2011/04</v>
      </c>
      <c r="CP58" s="66">
        <f t="shared" si="46"/>
        <v>105.069370922742</v>
      </c>
      <c r="CQ58" s="66">
        <f t="shared" si="46"/>
        <v>101.00534814519206</v>
      </c>
      <c r="CR58" s="66">
        <f t="shared" si="46"/>
        <v>131.94819408459492</v>
      </c>
      <c r="CS58" s="66">
        <f t="shared" si="46"/>
        <v>108.65243567269172</v>
      </c>
      <c r="CT58" s="66">
        <f t="shared" si="46"/>
        <v>112.25665720450458</v>
      </c>
      <c r="CU58" s="66">
        <f t="shared" si="46"/>
        <v>127.86582743074999</v>
      </c>
      <c r="CV58" s="66">
        <f t="shared" si="46"/>
        <v>109.63186288544924</v>
      </c>
      <c r="CW58" s="66">
        <f t="shared" si="46"/>
        <v>105.16828730612997</v>
      </c>
      <c r="CX58" s="66">
        <f t="shared" si="46"/>
        <v>98.15628301663574</v>
      </c>
      <c r="CY58" s="66">
        <f t="shared" si="46"/>
        <v>112.26488274927759</v>
      </c>
      <c r="CZ58" s="66">
        <f t="shared" si="46"/>
        <v>85.339794744491144</v>
      </c>
      <c r="DA58" s="66">
        <f t="shared" si="63"/>
        <v>96.789274390550588</v>
      </c>
      <c r="DB58" s="66">
        <f t="shared" si="63"/>
        <v>99.801408986897073</v>
      </c>
      <c r="DC58" s="66">
        <f t="shared" si="63"/>
        <v>98.114049455817806</v>
      </c>
      <c r="DD58" s="66">
        <f t="shared" si="63"/>
        <v>87.691855466284011</v>
      </c>
      <c r="DE58" s="66">
        <f t="shared" si="63"/>
        <v>100.76184439372628</v>
      </c>
      <c r="DF58" s="66">
        <f t="shared" si="25"/>
        <v>101.54957815522532</v>
      </c>
      <c r="DG58" s="66">
        <f t="shared" si="25"/>
        <v>85.968539516789605</v>
      </c>
      <c r="DH58" s="66">
        <f t="shared" si="25"/>
        <v>116.19106216293984</v>
      </c>
      <c r="DI58" s="66">
        <f t="shared" si="25"/>
        <v>113.6887825827168</v>
      </c>
      <c r="DJ58" s="66">
        <f t="shared" si="25"/>
        <v>112.28632869723401</v>
      </c>
      <c r="DK58" s="66">
        <f t="shared" si="10"/>
        <v>108.06877767418341</v>
      </c>
      <c r="DL58" s="173" t="s">
        <v>647</v>
      </c>
      <c r="DM58" s="174">
        <f t="shared" ref="DM58:EH58" si="68">(POWER(DM28/DM24,1/4)-1)*100</f>
        <v>1.3357619400892196</v>
      </c>
      <c r="DN58" s="174">
        <f t="shared" si="68"/>
        <v>0.85970756211932731</v>
      </c>
      <c r="DO58" s="174">
        <f t="shared" si="68"/>
        <v>2.4584041126314737</v>
      </c>
      <c r="DP58" s="174">
        <f t="shared" si="68"/>
        <v>-0.90324283894271939</v>
      </c>
      <c r="DQ58" s="174">
        <f t="shared" si="68"/>
        <v>-0.73517027009547542</v>
      </c>
      <c r="DR58" s="174">
        <f t="shared" si="68"/>
        <v>1.5725995447721575</v>
      </c>
      <c r="DS58" s="174">
        <f t="shared" si="68"/>
        <v>0.37162643673420703</v>
      </c>
      <c r="DT58" s="174">
        <f t="shared" si="68"/>
        <v>2.8588939740095132</v>
      </c>
      <c r="DU58" s="174">
        <f t="shared" si="68"/>
        <v>1.1316904422892016</v>
      </c>
      <c r="DV58" s="174">
        <f t="shared" si="68"/>
        <v>2.1892575478383414</v>
      </c>
      <c r="DW58" s="174">
        <f t="shared" si="68"/>
        <v>-3.0420017938815658</v>
      </c>
      <c r="DX58" s="174">
        <f t="shared" si="68"/>
        <v>-1.5324262873019578</v>
      </c>
      <c r="DY58" s="174">
        <f t="shared" si="68"/>
        <v>0.85940996347919629</v>
      </c>
      <c r="DZ58" s="174">
        <f t="shared" si="68"/>
        <v>-0.65685760131466431</v>
      </c>
      <c r="EA58" s="174">
        <f t="shared" si="68"/>
        <v>-1.3684339581425564</v>
      </c>
      <c r="EB58" s="174">
        <f t="shared" si="68"/>
        <v>1.5331999488800818</v>
      </c>
      <c r="EC58" s="174">
        <f t="shared" si="68"/>
        <v>4.1991062351504516</v>
      </c>
      <c r="ED58" s="174">
        <f t="shared" si="68"/>
        <v>-1.5729104254798898</v>
      </c>
      <c r="EE58" s="174">
        <f t="shared" si="68"/>
        <v>0.1163824217208953</v>
      </c>
      <c r="EF58" s="174">
        <f t="shared" si="68"/>
        <v>3.9623035860195222</v>
      </c>
      <c r="EG58" s="174">
        <f t="shared" si="68"/>
        <v>2.2514688105067737</v>
      </c>
      <c r="EH58" s="174">
        <f t="shared" si="68"/>
        <v>0.37219368608063519</v>
      </c>
    </row>
    <row r="59" spans="1:138" x14ac:dyDescent="0.2">
      <c r="A59" s="67" t="s">
        <v>383</v>
      </c>
      <c r="B59" s="66">
        <v>121.467856359709</v>
      </c>
      <c r="C59" s="66">
        <v>112.96380609084601</v>
      </c>
      <c r="D59" s="66">
        <v>153.316208791061</v>
      </c>
      <c r="E59" s="66">
        <v>84.611408236323996</v>
      </c>
      <c r="F59" s="66">
        <v>93.564944432442999</v>
      </c>
      <c r="G59" s="66">
        <v>77.191829953999004</v>
      </c>
      <c r="H59" s="66">
        <v>105.740719498782</v>
      </c>
      <c r="I59" s="66">
        <v>109.999700532562</v>
      </c>
      <c r="J59" s="66">
        <v>128.651434726117</v>
      </c>
      <c r="K59" s="66">
        <v>116.820624092212</v>
      </c>
      <c r="L59" s="66">
        <v>96.265972472268004</v>
      </c>
      <c r="M59" s="66">
        <v>111.928331283912</v>
      </c>
      <c r="N59" s="66">
        <v>123.002082300512</v>
      </c>
      <c r="O59" s="66">
        <v>122.328700827528</v>
      </c>
      <c r="P59" s="66">
        <v>110.664020294604</v>
      </c>
      <c r="Q59" s="66">
        <v>129.00333663215599</v>
      </c>
      <c r="R59" s="66">
        <v>148.81468490916799</v>
      </c>
      <c r="S59" s="66">
        <v>91.099003521678995</v>
      </c>
      <c r="T59" s="66">
        <v>117.64245463717501</v>
      </c>
      <c r="U59" s="66">
        <v>160.86861160849699</v>
      </c>
      <c r="V59" s="66">
        <v>76.175212154090005</v>
      </c>
      <c r="W59" s="66">
        <v>137.859481387725</v>
      </c>
      <c r="X59" s="67" t="s">
        <v>383</v>
      </c>
      <c r="Y59" s="65">
        <v>3166547</v>
      </c>
      <c r="Z59" s="65">
        <v>631757</v>
      </c>
      <c r="AA59" s="65">
        <v>129819</v>
      </c>
      <c r="AB59" s="65">
        <v>58999</v>
      </c>
      <c r="AC59" s="65">
        <v>18028</v>
      </c>
      <c r="AD59" s="65">
        <v>152925</v>
      </c>
      <c r="AE59" s="65">
        <v>63092</v>
      </c>
      <c r="AF59" s="65">
        <v>15609</v>
      </c>
      <c r="AG59" s="65">
        <v>70142</v>
      </c>
      <c r="AH59" s="65">
        <v>33615</v>
      </c>
      <c r="AI59" s="65">
        <v>29264</v>
      </c>
      <c r="AJ59" s="65">
        <v>159175</v>
      </c>
      <c r="AK59" s="65">
        <v>176853</v>
      </c>
      <c r="AL59" s="65">
        <v>96264</v>
      </c>
      <c r="AM59" s="65">
        <v>77221</v>
      </c>
      <c r="AN59" s="65">
        <v>231453</v>
      </c>
      <c r="AO59" s="65">
        <v>91101</v>
      </c>
      <c r="AP59" s="65">
        <v>253907</v>
      </c>
      <c r="AQ59" s="65">
        <v>162490</v>
      </c>
      <c r="AR59" s="65">
        <v>529547</v>
      </c>
      <c r="AS59" s="65">
        <v>45935</v>
      </c>
      <c r="AT59" s="65">
        <v>139351</v>
      </c>
      <c r="AU59" s="65" t="str">
        <f t="shared" si="2"/>
        <v>2011/05</v>
      </c>
      <c r="AV59" s="68">
        <f t="shared" si="49"/>
        <v>107.25032212832927</v>
      </c>
      <c r="AW59" s="68">
        <f t="shared" si="49"/>
        <v>99.797096214871033</v>
      </c>
      <c r="AX59" s="68">
        <f t="shared" si="49"/>
        <v>141.71595123565226</v>
      </c>
      <c r="AY59" s="68">
        <f t="shared" si="49"/>
        <v>97.069694384646056</v>
      </c>
      <c r="AZ59" s="68">
        <f t="shared" si="49"/>
        <v>86.046822962601937</v>
      </c>
      <c r="BA59" s="68">
        <f t="shared" si="49"/>
        <v>94.382654275265978</v>
      </c>
      <c r="BB59" s="68">
        <f t="shared" si="49"/>
        <v>112.22371644958193</v>
      </c>
      <c r="BC59" s="68">
        <f t="shared" si="49"/>
        <v>111.18492681585523</v>
      </c>
      <c r="BD59" s="68">
        <f t="shared" si="48"/>
        <v>107.20118558161855</v>
      </c>
      <c r="BE59" s="68">
        <f t="shared" si="48"/>
        <v>104.29385437120774</v>
      </c>
      <c r="BF59" s="68">
        <f t="shared" si="48"/>
        <v>86.720270649039307</v>
      </c>
      <c r="BG59" s="68">
        <f t="shared" si="48"/>
        <v>97.80627488292275</v>
      </c>
      <c r="BH59" s="68">
        <f t="shared" si="48"/>
        <v>110.71727506228599</v>
      </c>
      <c r="BI59" s="68">
        <f t="shared" si="48"/>
        <v>100.55752794965646</v>
      </c>
      <c r="BJ59" s="68">
        <f t="shared" si="48"/>
        <v>96.015553427332662</v>
      </c>
      <c r="BK59" s="68">
        <f t="shared" si="48"/>
        <v>101.31990625215251</v>
      </c>
      <c r="BL59" s="68">
        <f t="shared" si="55"/>
        <v>126.08352169144493</v>
      </c>
      <c r="BM59" s="68">
        <f t="shared" si="55"/>
        <v>82.245752787012989</v>
      </c>
      <c r="BN59" s="68">
        <f t="shared" si="55"/>
        <v>94.625080499840863</v>
      </c>
      <c r="BO59" s="68">
        <f t="shared" si="55"/>
        <v>135.17222228790723</v>
      </c>
      <c r="BP59" s="68">
        <f t="shared" si="55"/>
        <v>86.071684539769464</v>
      </c>
      <c r="BQ59" s="68">
        <f t="shared" si="55"/>
        <v>115.32297072737742</v>
      </c>
      <c r="BR59" s="65" t="str">
        <f t="shared" si="4"/>
        <v>2011/05</v>
      </c>
      <c r="BS59" s="65">
        <v>100</v>
      </c>
      <c r="BT59" s="65">
        <v>101</v>
      </c>
      <c r="BU59" s="65">
        <v>102</v>
      </c>
      <c r="BV59" s="65">
        <v>103</v>
      </c>
      <c r="BW59" s="65">
        <v>104</v>
      </c>
      <c r="BX59" s="65">
        <v>105</v>
      </c>
      <c r="BY59" s="65">
        <v>106</v>
      </c>
      <c r="BZ59" s="65">
        <v>107</v>
      </c>
      <c r="CA59" s="65">
        <v>108</v>
      </c>
      <c r="CB59" s="65">
        <v>109</v>
      </c>
      <c r="CC59" s="65">
        <v>110</v>
      </c>
      <c r="CD59" s="65">
        <v>111</v>
      </c>
      <c r="CE59" s="65">
        <v>112</v>
      </c>
      <c r="CF59" s="65">
        <v>113</v>
      </c>
      <c r="CG59" s="65">
        <v>114</v>
      </c>
      <c r="CH59" s="65">
        <v>115</v>
      </c>
      <c r="CI59" s="65">
        <v>116</v>
      </c>
      <c r="CJ59" s="65">
        <v>117</v>
      </c>
      <c r="CK59" s="65">
        <v>118</v>
      </c>
      <c r="CL59" s="65">
        <v>119</v>
      </c>
      <c r="CM59" s="65">
        <v>120</v>
      </c>
      <c r="CN59" s="65">
        <v>121</v>
      </c>
      <c r="CO59" s="65" t="str">
        <f t="shared" si="7"/>
        <v>2011/05</v>
      </c>
      <c r="CP59" s="66">
        <f t="shared" si="46"/>
        <v>107.25032212832927</v>
      </c>
      <c r="CQ59" s="66">
        <f t="shared" si="46"/>
        <v>98.809006153337648</v>
      </c>
      <c r="CR59" s="66">
        <f t="shared" si="46"/>
        <v>138.93720709377672</v>
      </c>
      <c r="CS59" s="66">
        <f t="shared" si="46"/>
        <v>94.242421732666074</v>
      </c>
      <c r="CT59" s="66">
        <f t="shared" si="46"/>
        <v>82.737329771732632</v>
      </c>
      <c r="CU59" s="66">
        <f t="shared" si="46"/>
        <v>89.88824216691998</v>
      </c>
      <c r="CV59" s="66">
        <f t="shared" si="46"/>
        <v>105.87143061281314</v>
      </c>
      <c r="CW59" s="66">
        <f t="shared" si="46"/>
        <v>103.91114655687406</v>
      </c>
      <c r="CX59" s="66">
        <f t="shared" si="46"/>
        <v>99.260357020017182</v>
      </c>
      <c r="CY59" s="66">
        <f t="shared" si="46"/>
        <v>95.682435202942884</v>
      </c>
      <c r="CZ59" s="66">
        <f t="shared" si="46"/>
        <v>78.836609680944818</v>
      </c>
      <c r="DA59" s="66">
        <f t="shared" si="63"/>
        <v>88.113761155786264</v>
      </c>
      <c r="DB59" s="66">
        <f t="shared" si="63"/>
        <v>98.854709877041074</v>
      </c>
      <c r="DC59" s="66">
        <f t="shared" si="63"/>
        <v>88.988962787306605</v>
      </c>
      <c r="DD59" s="66">
        <f t="shared" si="63"/>
        <v>84.224169673098828</v>
      </c>
      <c r="DE59" s="66">
        <f t="shared" si="63"/>
        <v>88.104266306219571</v>
      </c>
      <c r="DF59" s="66">
        <f t="shared" si="25"/>
        <v>108.69269111331459</v>
      </c>
      <c r="DG59" s="66">
        <f t="shared" si="25"/>
        <v>70.295515202575203</v>
      </c>
      <c r="DH59" s="66">
        <f t="shared" si="25"/>
        <v>80.190746186305816</v>
      </c>
      <c r="DI59" s="66">
        <f t="shared" si="25"/>
        <v>113.59010276294725</v>
      </c>
      <c r="DJ59" s="66">
        <f t="shared" si="25"/>
        <v>71.726403783141222</v>
      </c>
      <c r="DK59" s="66">
        <f t="shared" si="10"/>
        <v>95.30824027055985</v>
      </c>
      <c r="DL59" s="173"/>
      <c r="DM59" s="173"/>
      <c r="DN59" s="173"/>
      <c r="DO59" s="173"/>
      <c r="DP59" s="173"/>
      <c r="DQ59" s="173"/>
      <c r="DR59" s="173"/>
      <c r="DS59" s="173"/>
      <c r="DT59" s="173"/>
      <c r="DU59" s="173"/>
      <c r="DV59" s="173"/>
      <c r="DW59" s="173"/>
      <c r="DX59" s="173"/>
      <c r="DY59" s="173"/>
      <c r="DZ59" s="173"/>
      <c r="EA59" s="173"/>
      <c r="EB59" s="173"/>
      <c r="EC59" s="173"/>
      <c r="ED59" s="173"/>
      <c r="EE59" s="173"/>
      <c r="EF59" s="173"/>
      <c r="EG59" s="173"/>
      <c r="EH59" s="173"/>
    </row>
    <row r="60" spans="1:138" x14ac:dyDescent="0.2">
      <c r="A60" s="67" t="s">
        <v>384</v>
      </c>
      <c r="B60" s="66">
        <v>122.441239466518</v>
      </c>
      <c r="C60" s="66">
        <v>112.12135476281</v>
      </c>
      <c r="D60" s="66">
        <v>152.991276916392</v>
      </c>
      <c r="E60" s="66">
        <v>86.045910557289005</v>
      </c>
      <c r="F60" s="66">
        <v>93.099587449216997</v>
      </c>
      <c r="G60" s="66">
        <v>78.030246396029995</v>
      </c>
      <c r="H60" s="66">
        <v>102.528089902894</v>
      </c>
      <c r="I60" s="66">
        <v>115.86074246505299</v>
      </c>
      <c r="J60" s="66">
        <v>124.57018996167</v>
      </c>
      <c r="K60" s="66">
        <v>130.648238274026</v>
      </c>
      <c r="L60" s="66">
        <v>98.793174416233995</v>
      </c>
      <c r="M60" s="66">
        <v>110.595350836145</v>
      </c>
      <c r="N60" s="66">
        <v>124.47591886878701</v>
      </c>
      <c r="O60" s="66">
        <v>118.339011058254</v>
      </c>
      <c r="P60" s="66">
        <v>110.953416158103</v>
      </c>
      <c r="Q60" s="66">
        <v>135.15769124693</v>
      </c>
      <c r="R60" s="66">
        <v>165.60006061810901</v>
      </c>
      <c r="S60" s="66">
        <v>100.03172317764199</v>
      </c>
      <c r="T60" s="66">
        <v>110.98066267201</v>
      </c>
      <c r="U60" s="66">
        <v>163.324620512092</v>
      </c>
      <c r="V60" s="66">
        <v>84.338571289849</v>
      </c>
      <c r="W60" s="66">
        <v>135.67377886780801</v>
      </c>
      <c r="X60" s="67" t="s">
        <v>384</v>
      </c>
      <c r="Y60" s="65">
        <v>3172268</v>
      </c>
      <c r="Z60" s="65">
        <v>630579</v>
      </c>
      <c r="AA60" s="65">
        <v>130002</v>
      </c>
      <c r="AB60" s="65">
        <v>59643</v>
      </c>
      <c r="AC60" s="65">
        <v>18159</v>
      </c>
      <c r="AD60" s="65">
        <v>154451</v>
      </c>
      <c r="AE60" s="65">
        <v>63076</v>
      </c>
      <c r="AF60" s="65">
        <v>15661</v>
      </c>
      <c r="AG60" s="65">
        <v>70084</v>
      </c>
      <c r="AH60" s="65">
        <v>34087</v>
      </c>
      <c r="AI60" s="65">
        <v>29212</v>
      </c>
      <c r="AJ60" s="65">
        <v>159699</v>
      </c>
      <c r="AK60" s="65">
        <v>177537</v>
      </c>
      <c r="AL60" s="65">
        <v>95685</v>
      </c>
      <c r="AM60" s="65">
        <v>77604</v>
      </c>
      <c r="AN60" s="65">
        <v>231748</v>
      </c>
      <c r="AO60" s="65">
        <v>90714</v>
      </c>
      <c r="AP60" s="65">
        <v>251600</v>
      </c>
      <c r="AQ60" s="65">
        <v>161026</v>
      </c>
      <c r="AR60" s="65">
        <v>533688</v>
      </c>
      <c r="AS60" s="65">
        <v>46896</v>
      </c>
      <c r="AT60" s="65">
        <v>141117</v>
      </c>
      <c r="AU60" s="65" t="str">
        <f t="shared" si="2"/>
        <v>2011/06</v>
      </c>
      <c r="AV60" s="68">
        <f t="shared" si="49"/>
        <v>108.10977297308928</v>
      </c>
      <c r="AW60" s="68">
        <f t="shared" si="49"/>
        <v>99.052838393275124</v>
      </c>
      <c r="AX60" s="68">
        <f t="shared" si="49"/>
        <v>141.41560445517416</v>
      </c>
      <c r="AY60" s="68">
        <f t="shared" si="49"/>
        <v>98.715414563433484</v>
      </c>
      <c r="AZ60" s="68">
        <f t="shared" si="49"/>
        <v>85.61885829920206</v>
      </c>
      <c r="BA60" s="68">
        <f t="shared" si="49"/>
        <v>95.407788272400978</v>
      </c>
      <c r="BB60" s="68">
        <f t="shared" si="49"/>
        <v>108.81411951724196</v>
      </c>
      <c r="BC60" s="68">
        <f t="shared" si="49"/>
        <v>117.1091203834165</v>
      </c>
      <c r="BD60" s="68">
        <f t="shared" si="48"/>
        <v>103.80041295651021</v>
      </c>
      <c r="BE60" s="68">
        <f t="shared" si="48"/>
        <v>116.63872233425691</v>
      </c>
      <c r="BF60" s="68">
        <f t="shared" si="48"/>
        <v>88.996876088501779</v>
      </c>
      <c r="BG60" s="68">
        <f t="shared" si="48"/>
        <v>96.64147727902423</v>
      </c>
      <c r="BH60" s="68">
        <f t="shared" si="48"/>
        <v>112.04391251162518</v>
      </c>
      <c r="BI60" s="68">
        <f t="shared" si="48"/>
        <v>97.277894161590055</v>
      </c>
      <c r="BJ60" s="68">
        <f t="shared" si="48"/>
        <v>96.266642299031574</v>
      </c>
      <c r="BK60" s="68">
        <f t="shared" si="48"/>
        <v>106.15356907739739</v>
      </c>
      <c r="BL60" s="68">
        <f t="shared" si="55"/>
        <v>140.30496283207617</v>
      </c>
      <c r="BM60" s="68">
        <f t="shared" si="55"/>
        <v>90.310366274966142</v>
      </c>
      <c r="BN60" s="68">
        <f t="shared" si="55"/>
        <v>89.266703688331063</v>
      </c>
      <c r="BO60" s="68">
        <f t="shared" si="55"/>
        <v>137.23591997348041</v>
      </c>
      <c r="BP60" s="68">
        <f t="shared" si="55"/>
        <v>95.295604663504449</v>
      </c>
      <c r="BQ60" s="68">
        <f t="shared" si="55"/>
        <v>113.49457484784973</v>
      </c>
      <c r="BR60" s="65" t="str">
        <f t="shared" si="4"/>
        <v>2011/06</v>
      </c>
      <c r="BS60" s="68">
        <f t="shared" ref="BS60:CN60" si="69">Y60/Y$7*100</f>
        <v>96.389555925375504</v>
      </c>
      <c r="BT60" s="68">
        <f t="shared" si="69"/>
        <v>97.563462457858023</v>
      </c>
      <c r="BU60" s="68">
        <f t="shared" si="69"/>
        <v>93.942262528453227</v>
      </c>
      <c r="BV60" s="68">
        <f t="shared" si="69"/>
        <v>78.384807464844258</v>
      </c>
      <c r="BW60" s="68">
        <f t="shared" si="69"/>
        <v>75.817293641184079</v>
      </c>
      <c r="BX60" s="68">
        <f t="shared" si="69"/>
        <v>77.346547346597433</v>
      </c>
      <c r="BY60" s="68">
        <f t="shared" si="69"/>
        <v>94.881090269107531</v>
      </c>
      <c r="BZ60" s="68">
        <f t="shared" si="69"/>
        <v>82.893135023553697</v>
      </c>
      <c r="CA60" s="68">
        <f t="shared" si="69"/>
        <v>102.69169340776885</v>
      </c>
      <c r="CB60" s="68">
        <f t="shared" si="69"/>
        <v>102.38796107172894</v>
      </c>
      <c r="CC60" s="68">
        <f t="shared" si="69"/>
        <v>105.34819142414078</v>
      </c>
      <c r="CD60" s="68">
        <f t="shared" si="69"/>
        <v>97.697338235564018</v>
      </c>
      <c r="CE60" s="68">
        <f t="shared" si="69"/>
        <v>103.67911140699732</v>
      </c>
      <c r="CF60" s="68">
        <f t="shared" si="69"/>
        <v>95.686913738274768</v>
      </c>
      <c r="CG60" s="68">
        <f t="shared" si="69"/>
        <v>106.05406291852297</v>
      </c>
      <c r="CH60" s="68">
        <f t="shared" si="69"/>
        <v>101.43298581020159</v>
      </c>
      <c r="CI60" s="68">
        <f t="shared" si="69"/>
        <v>106.67717202126158</v>
      </c>
      <c r="CJ60" s="68">
        <f t="shared" si="69"/>
        <v>87.620321228077501</v>
      </c>
      <c r="CK60" s="68">
        <f t="shared" si="69"/>
        <v>89.347204882785405</v>
      </c>
      <c r="CL60" s="68">
        <f t="shared" si="69"/>
        <v>103.19671433764668</v>
      </c>
      <c r="CM60" s="68">
        <f t="shared" si="69"/>
        <v>81.017206827447993</v>
      </c>
      <c r="CN60" s="68">
        <f t="shared" si="69"/>
        <v>110.06192674861173</v>
      </c>
      <c r="CO60" s="65" t="str">
        <f t="shared" si="7"/>
        <v>2011/06</v>
      </c>
      <c r="CP60" s="66">
        <f t="shared" si="46"/>
        <v>112.15921884398713</v>
      </c>
      <c r="CQ60" s="66">
        <f t="shared" si="46"/>
        <v>101.52657142120232</v>
      </c>
      <c r="CR60" s="66">
        <f t="shared" si="46"/>
        <v>150.53459502568637</v>
      </c>
      <c r="CS60" s="66">
        <f t="shared" si="46"/>
        <v>125.93692292694287</v>
      </c>
      <c r="CT60" s="66">
        <f t="shared" si="46"/>
        <v>112.92787461447153</v>
      </c>
      <c r="CU60" s="66">
        <f t="shared" si="46"/>
        <v>123.35106290506978</v>
      </c>
      <c r="CV60" s="66">
        <f t="shared" si="46"/>
        <v>114.68472717652878</v>
      </c>
      <c r="CW60" s="66">
        <f t="shared" si="46"/>
        <v>141.27722440482012</v>
      </c>
      <c r="CX60" s="66">
        <f t="shared" si="46"/>
        <v>101.07965845332674</v>
      </c>
      <c r="CY60" s="66">
        <f t="shared" si="46"/>
        <v>113.9183953986001</v>
      </c>
      <c r="CZ60" s="66">
        <f t="shared" si="46"/>
        <v>84.478788753185881</v>
      </c>
      <c r="DA60" s="66">
        <f t="shared" si="63"/>
        <v>98.919253097772284</v>
      </c>
      <c r="DB60" s="66">
        <f t="shared" si="63"/>
        <v>108.06797144681481</v>
      </c>
      <c r="DC60" s="66">
        <f t="shared" si="63"/>
        <v>101.66269384303372</v>
      </c>
      <c r="DD60" s="66">
        <f t="shared" si="63"/>
        <v>90.77129121681017</v>
      </c>
      <c r="DE60" s="66">
        <f t="shared" si="63"/>
        <v>104.65389363182982</v>
      </c>
      <c r="DF60" s="66">
        <f t="shared" si="25"/>
        <v>131.5229492623898</v>
      </c>
      <c r="DG60" s="66">
        <f t="shared" si="25"/>
        <v>103.07011548141487</v>
      </c>
      <c r="DH60" s="66">
        <f t="shared" si="25"/>
        <v>99.909900713111327</v>
      </c>
      <c r="DI60" s="66">
        <f t="shared" si="25"/>
        <v>132.98477655447607</v>
      </c>
      <c r="DJ60" s="66">
        <f t="shared" si="25"/>
        <v>117.62390780327303</v>
      </c>
      <c r="DK60" s="66">
        <f t="shared" si="10"/>
        <v>103.11883337012479</v>
      </c>
      <c r="DL60" s="173"/>
      <c r="DM60" s="702" t="s">
        <v>1004</v>
      </c>
      <c r="DN60" s="702"/>
      <c r="DO60" s="702"/>
      <c r="DP60" s="702"/>
      <c r="DQ60" s="702"/>
      <c r="DR60" s="702"/>
      <c r="DS60" s="702"/>
      <c r="DT60" s="702"/>
      <c r="DU60" s="702"/>
      <c r="DV60" s="702"/>
      <c r="DW60" s="702"/>
      <c r="DX60" s="702"/>
      <c r="DY60" s="702"/>
      <c r="DZ60" s="702"/>
      <c r="EA60" s="702"/>
      <c r="EB60" s="702"/>
      <c r="EC60" s="702"/>
      <c r="ED60" s="702"/>
      <c r="EE60" s="702"/>
      <c r="EF60" s="702"/>
      <c r="EG60" s="702"/>
      <c r="EH60" s="702"/>
    </row>
    <row r="61" spans="1:138" x14ac:dyDescent="0.2">
      <c r="A61" s="67" t="s">
        <v>385</v>
      </c>
      <c r="B61" s="66">
        <v>118.11494496223899</v>
      </c>
      <c r="C61" s="66">
        <v>112.1833630503</v>
      </c>
      <c r="D61" s="66">
        <v>140.740963247293</v>
      </c>
      <c r="E61" s="66">
        <v>80.093657565474004</v>
      </c>
      <c r="F61" s="66">
        <v>94.354813005752007</v>
      </c>
      <c r="G61" s="66">
        <v>84.018548636608003</v>
      </c>
      <c r="H61" s="66">
        <v>113.45457284474099</v>
      </c>
      <c r="I61" s="66">
        <v>110.12799497757401</v>
      </c>
      <c r="J61" s="66">
        <v>120.94186216058</v>
      </c>
      <c r="K61" s="66">
        <v>117.402297344831</v>
      </c>
      <c r="L61" s="66">
        <v>98.465982107130003</v>
      </c>
      <c r="M61" s="66">
        <v>111.945038599341</v>
      </c>
      <c r="N61" s="66">
        <v>121.690263700937</v>
      </c>
      <c r="O61" s="66">
        <v>115.904026702302</v>
      </c>
      <c r="P61" s="66">
        <v>109.29862826370901</v>
      </c>
      <c r="Q61" s="66">
        <v>136.94106866969199</v>
      </c>
      <c r="R61" s="66">
        <v>141.81367053027299</v>
      </c>
      <c r="S61" s="66">
        <v>85.435192557769994</v>
      </c>
      <c r="T61" s="66">
        <v>113.492187888526</v>
      </c>
      <c r="U61" s="66">
        <v>150.27528048097</v>
      </c>
      <c r="V61" s="66">
        <v>74.095999349498001</v>
      </c>
      <c r="W61" s="66">
        <v>132.40237877613799</v>
      </c>
      <c r="X61" s="67" t="s">
        <v>385</v>
      </c>
      <c r="Y61" s="65">
        <v>3167570</v>
      </c>
      <c r="Z61" s="65">
        <v>629777</v>
      </c>
      <c r="AA61" s="65">
        <v>129874</v>
      </c>
      <c r="AB61" s="65">
        <v>59690</v>
      </c>
      <c r="AC61" s="65">
        <v>17957</v>
      </c>
      <c r="AD61" s="65">
        <v>154097</v>
      </c>
      <c r="AE61" s="65">
        <v>62927</v>
      </c>
      <c r="AF61" s="65">
        <v>15311</v>
      </c>
      <c r="AG61" s="65">
        <v>70110</v>
      </c>
      <c r="AH61" s="65">
        <v>33665</v>
      </c>
      <c r="AI61" s="65">
        <v>29142</v>
      </c>
      <c r="AJ61" s="65">
        <v>160927</v>
      </c>
      <c r="AK61" s="65">
        <v>176952</v>
      </c>
      <c r="AL61" s="65">
        <v>95253</v>
      </c>
      <c r="AM61" s="65">
        <v>77897</v>
      </c>
      <c r="AN61" s="65">
        <v>231827</v>
      </c>
      <c r="AO61" s="65">
        <v>90155</v>
      </c>
      <c r="AP61" s="65">
        <v>247448</v>
      </c>
      <c r="AQ61" s="65">
        <v>159276</v>
      </c>
      <c r="AR61" s="65">
        <v>537658</v>
      </c>
      <c r="AS61" s="65">
        <v>46019</v>
      </c>
      <c r="AT61" s="65">
        <v>141608</v>
      </c>
      <c r="AU61" s="65" t="str">
        <f t="shared" si="2"/>
        <v>2011/07</v>
      </c>
      <c r="AV61" s="68">
        <f t="shared" si="49"/>
        <v>104.28986132640732</v>
      </c>
      <c r="AW61" s="68">
        <f t="shared" si="49"/>
        <v>99.107619187645511</v>
      </c>
      <c r="AX61" s="68">
        <f t="shared" si="49"/>
        <v>130.09217773962459</v>
      </c>
      <c r="AY61" s="68">
        <f t="shared" si="49"/>
        <v>91.886744637484512</v>
      </c>
      <c r="AZ61" s="68">
        <f t="shared" si="49"/>
        <v>86.77322409182311</v>
      </c>
      <c r="BA61" s="68">
        <f t="shared" si="49"/>
        <v>102.72970123139018</v>
      </c>
      <c r="BB61" s="68">
        <f t="shared" si="49"/>
        <v>120.41050858352929</v>
      </c>
      <c r="BC61" s="68">
        <f t="shared" si="49"/>
        <v>111.31460360961449</v>
      </c>
      <c r="BD61" s="68">
        <f t="shared" si="48"/>
        <v>100.77704176143847</v>
      </c>
      <c r="BE61" s="68">
        <f t="shared" si="48"/>
        <v>104.81315433190979</v>
      </c>
      <c r="BF61" s="68">
        <f t="shared" si="48"/>
        <v>88.702128059981561</v>
      </c>
      <c r="BG61" s="68">
        <f t="shared" si="48"/>
        <v>97.820874227580717</v>
      </c>
      <c r="BH61" s="68">
        <f t="shared" si="48"/>
        <v>109.5364740709164</v>
      </c>
      <c r="BI61" s="68">
        <f t="shared" si="48"/>
        <v>95.276270619655747</v>
      </c>
      <c r="BJ61" s="68">
        <f t="shared" si="48"/>
        <v>94.830896741784386</v>
      </c>
      <c r="BK61" s="68">
        <f t="shared" si="48"/>
        <v>107.55424318400347</v>
      </c>
      <c r="BL61" s="68">
        <f t="shared" si="55"/>
        <v>120.15189909087761</v>
      </c>
      <c r="BM61" s="68">
        <f t="shared" si="55"/>
        <v>77.132366489003928</v>
      </c>
      <c r="BN61" s="68">
        <f t="shared" si="55"/>
        <v>91.28683559158965</v>
      </c>
      <c r="BO61" s="68">
        <f t="shared" si="55"/>
        <v>126.27101965041365</v>
      </c>
      <c r="BP61" s="68">
        <f t="shared" si="55"/>
        <v>83.722346171720247</v>
      </c>
      <c r="BQ61" s="68">
        <f t="shared" si="55"/>
        <v>110.75796527111595</v>
      </c>
      <c r="BR61" s="65" t="str">
        <f t="shared" si="4"/>
        <v>2011/07</v>
      </c>
      <c r="BS61" s="65">
        <v>100</v>
      </c>
      <c r="BT61" s="65">
        <v>101</v>
      </c>
      <c r="BU61" s="65">
        <v>102</v>
      </c>
      <c r="BV61" s="65">
        <v>103</v>
      </c>
      <c r="BW61" s="65">
        <v>104</v>
      </c>
      <c r="BX61" s="65">
        <v>105</v>
      </c>
      <c r="BY61" s="65">
        <v>106</v>
      </c>
      <c r="BZ61" s="65">
        <v>107</v>
      </c>
      <c r="CA61" s="65">
        <v>108</v>
      </c>
      <c r="CB61" s="65">
        <v>109</v>
      </c>
      <c r="CC61" s="65">
        <v>110</v>
      </c>
      <c r="CD61" s="65">
        <v>111</v>
      </c>
      <c r="CE61" s="65">
        <v>112</v>
      </c>
      <c r="CF61" s="65">
        <v>113</v>
      </c>
      <c r="CG61" s="65">
        <v>114</v>
      </c>
      <c r="CH61" s="65">
        <v>115</v>
      </c>
      <c r="CI61" s="65">
        <v>116</v>
      </c>
      <c r="CJ61" s="65">
        <v>117</v>
      </c>
      <c r="CK61" s="65">
        <v>118</v>
      </c>
      <c r="CL61" s="65">
        <v>119</v>
      </c>
      <c r="CM61" s="65">
        <v>120</v>
      </c>
      <c r="CN61" s="65">
        <v>121</v>
      </c>
      <c r="CO61" s="65" t="str">
        <f t="shared" si="7"/>
        <v>2011/07</v>
      </c>
      <c r="CP61" s="66">
        <f t="shared" si="46"/>
        <v>104.28986132640732</v>
      </c>
      <c r="CQ61" s="66">
        <f t="shared" si="46"/>
        <v>98.126355631332189</v>
      </c>
      <c r="CR61" s="66">
        <f t="shared" si="46"/>
        <v>127.54135072512214</v>
      </c>
      <c r="CS61" s="66">
        <f t="shared" si="46"/>
        <v>89.210431686878167</v>
      </c>
      <c r="CT61" s="66">
        <f t="shared" si="46"/>
        <v>83.435792395983754</v>
      </c>
      <c r="CU61" s="66">
        <f t="shared" si="46"/>
        <v>97.837810696562073</v>
      </c>
      <c r="CV61" s="66">
        <f t="shared" si="46"/>
        <v>113.59481941842387</v>
      </c>
      <c r="CW61" s="66">
        <f t="shared" si="46"/>
        <v>104.03233982206963</v>
      </c>
      <c r="CX61" s="66">
        <f t="shared" si="46"/>
        <v>93.312075705035625</v>
      </c>
      <c r="CY61" s="66">
        <f t="shared" si="46"/>
        <v>96.158857185238332</v>
      </c>
      <c r="CZ61" s="66">
        <f t="shared" si="46"/>
        <v>80.63829823634687</v>
      </c>
      <c r="DA61" s="66">
        <f t="shared" si="63"/>
        <v>88.126913718541189</v>
      </c>
      <c r="DB61" s="66">
        <f t="shared" si="63"/>
        <v>97.800423277603926</v>
      </c>
      <c r="DC61" s="66">
        <f t="shared" si="63"/>
        <v>84.31528373420862</v>
      </c>
      <c r="DD61" s="66">
        <f t="shared" si="63"/>
        <v>83.184997141916128</v>
      </c>
      <c r="DE61" s="66">
        <f t="shared" si="63"/>
        <v>93.525428855655193</v>
      </c>
      <c r="DF61" s="66">
        <f t="shared" si="25"/>
        <v>103.57922335420484</v>
      </c>
      <c r="DG61" s="66">
        <f t="shared" si="25"/>
        <v>65.925099563251223</v>
      </c>
      <c r="DH61" s="66">
        <f t="shared" si="25"/>
        <v>77.361725077618345</v>
      </c>
      <c r="DI61" s="66">
        <f t="shared" si="25"/>
        <v>106.11010054656609</v>
      </c>
      <c r="DJ61" s="66">
        <f t="shared" si="25"/>
        <v>69.76862180976687</v>
      </c>
      <c r="DK61" s="66">
        <f t="shared" si="10"/>
        <v>91.535508488525579</v>
      </c>
      <c r="DL61" s="173" t="s">
        <v>801</v>
      </c>
      <c r="DM61" s="174">
        <v>2.8513238289205711</v>
      </c>
      <c r="DN61" s="174">
        <v>1.1943539630836053</v>
      </c>
      <c r="DO61" s="174">
        <v>4.0983606557377206</v>
      </c>
      <c r="DP61" s="174">
        <v>1.2114537444934292</v>
      </c>
      <c r="DQ61" s="174">
        <v>12.171052631578938</v>
      </c>
      <c r="DR61" s="174">
        <v>5.8884297520661155</v>
      </c>
      <c r="DS61" s="174">
        <v>-0.10660980810235365</v>
      </c>
      <c r="DT61" s="174">
        <v>4.7008547008547064</v>
      </c>
      <c r="DU61" s="174">
        <v>4.3432203389830448</v>
      </c>
      <c r="DV61" s="174">
        <v>10.303687635574832</v>
      </c>
      <c r="DW61" s="174">
        <v>-23.482428115015985</v>
      </c>
      <c r="DX61" s="174">
        <v>2.3188405797101463</v>
      </c>
      <c r="DY61" s="174">
        <v>4.7471620227038214</v>
      </c>
      <c r="DZ61" s="174">
        <v>-1.6159695817490438</v>
      </c>
      <c r="EA61" s="174">
        <v>7.1294559099437382</v>
      </c>
      <c r="EB61" s="174">
        <v>3.6324786324786418</v>
      </c>
      <c r="EC61" s="174">
        <v>-0.20000000000000018</v>
      </c>
      <c r="ED61" s="174">
        <v>2.4498886414253906</v>
      </c>
      <c r="EE61" s="174">
        <v>10.721868365180477</v>
      </c>
      <c r="EF61" s="174">
        <v>2.3809523809523725</v>
      </c>
      <c r="EG61" s="174">
        <v>6.8584070796460228</v>
      </c>
      <c r="EH61" s="174">
        <v>5.1567239635995854</v>
      </c>
    </row>
    <row r="62" spans="1:138" x14ac:dyDescent="0.2">
      <c r="A62" s="67" t="s">
        <v>386</v>
      </c>
      <c r="B62" s="66">
        <v>122.54049228463001</v>
      </c>
      <c r="C62" s="66">
        <v>113.84763302266499</v>
      </c>
      <c r="D62" s="66">
        <v>144.57828919173201</v>
      </c>
      <c r="E62" s="66">
        <v>89.661341067505006</v>
      </c>
      <c r="F62" s="66">
        <v>96.411530112581005</v>
      </c>
      <c r="G62" s="66">
        <v>86.779588608238996</v>
      </c>
      <c r="H62" s="66">
        <v>114.14183268955399</v>
      </c>
      <c r="I62" s="66">
        <v>118.066026214253</v>
      </c>
      <c r="J62" s="66">
        <v>123.572419035381</v>
      </c>
      <c r="K62" s="66">
        <v>141.164468393405</v>
      </c>
      <c r="L62" s="66">
        <v>98.125240210933001</v>
      </c>
      <c r="M62" s="66">
        <v>106.071243903664</v>
      </c>
      <c r="N62" s="66">
        <v>127.22541359709599</v>
      </c>
      <c r="O62" s="66">
        <v>116.685347320574</v>
      </c>
      <c r="P62" s="66">
        <v>105.61896372926699</v>
      </c>
      <c r="Q62" s="66">
        <v>129.02171412496099</v>
      </c>
      <c r="R62" s="66">
        <v>158.52757212269199</v>
      </c>
      <c r="S62" s="66">
        <v>98.464756200506997</v>
      </c>
      <c r="T62" s="66">
        <v>127.004457265056</v>
      </c>
      <c r="U62" s="66">
        <v>165.31178816056899</v>
      </c>
      <c r="V62" s="66">
        <v>90.074339226787998</v>
      </c>
      <c r="W62" s="66">
        <v>131.99733496406199</v>
      </c>
      <c r="X62" s="67" t="s">
        <v>386</v>
      </c>
      <c r="Y62" s="65">
        <v>3171124</v>
      </c>
      <c r="Z62" s="65">
        <v>630228</v>
      </c>
      <c r="AA62" s="65">
        <v>129310</v>
      </c>
      <c r="AB62" s="65">
        <v>59487</v>
      </c>
      <c r="AC62" s="65">
        <v>17906</v>
      </c>
      <c r="AD62" s="65">
        <v>153037</v>
      </c>
      <c r="AE62" s="65">
        <v>63502</v>
      </c>
      <c r="AF62" s="65">
        <v>15142</v>
      </c>
      <c r="AG62" s="65">
        <v>70122</v>
      </c>
      <c r="AH62" s="65">
        <v>33197</v>
      </c>
      <c r="AI62" s="65">
        <v>29393</v>
      </c>
      <c r="AJ62" s="65">
        <v>162561</v>
      </c>
      <c r="AK62" s="65">
        <v>177832</v>
      </c>
      <c r="AL62" s="65">
        <v>95323</v>
      </c>
      <c r="AM62" s="65">
        <v>78066</v>
      </c>
      <c r="AN62" s="65">
        <v>227674</v>
      </c>
      <c r="AO62" s="65">
        <v>89245</v>
      </c>
      <c r="AP62" s="65">
        <v>249317</v>
      </c>
      <c r="AQ62" s="65">
        <v>157009</v>
      </c>
      <c r="AR62" s="65">
        <v>544526</v>
      </c>
      <c r="AS62" s="65">
        <v>45539</v>
      </c>
      <c r="AT62" s="65">
        <v>142708</v>
      </c>
      <c r="AU62" s="65" t="str">
        <f t="shared" si="2"/>
        <v>2011/08</v>
      </c>
      <c r="AV62" s="68">
        <f t="shared" si="49"/>
        <v>108.19740847628884</v>
      </c>
      <c r="AW62" s="68">
        <f t="shared" si="49"/>
        <v>100.57790702856741</v>
      </c>
      <c r="AX62" s="68">
        <f t="shared" si="49"/>
        <v>133.63916276296629</v>
      </c>
      <c r="AY62" s="68">
        <f t="shared" si="49"/>
        <v>102.86318543749073</v>
      </c>
      <c r="AZ62" s="68">
        <f t="shared" si="49"/>
        <v>88.664680062314829</v>
      </c>
      <c r="BA62" s="68">
        <f t="shared" si="49"/>
        <v>106.10563209399486</v>
      </c>
      <c r="BB62" s="68">
        <f t="shared" si="49"/>
        <v>121.13990454675958</v>
      </c>
      <c r="BC62" s="68">
        <f t="shared" si="49"/>
        <v>119.3381656542299</v>
      </c>
      <c r="BD62" s="68">
        <f t="shared" si="48"/>
        <v>102.96900189246136</v>
      </c>
      <c r="BE62" s="68">
        <f t="shared" si="48"/>
        <v>126.02728861805697</v>
      </c>
      <c r="BF62" s="68">
        <f t="shared" si="48"/>
        <v>88.395174016919427</v>
      </c>
      <c r="BG62" s="68">
        <f t="shared" si="48"/>
        <v>92.688179296625265</v>
      </c>
      <c r="BH62" s="68">
        <f t="shared" si="48"/>
        <v>114.51880202912747</v>
      </c>
      <c r="BI62" s="68">
        <f t="shared" si="48"/>
        <v>95.918537474269868</v>
      </c>
      <c r="BJ62" s="68">
        <f t="shared" si="48"/>
        <v>91.638305095820073</v>
      </c>
      <c r="BK62" s="68">
        <f t="shared" si="48"/>
        <v>101.33434003267914</v>
      </c>
      <c r="BL62" s="68">
        <f t="shared" si="55"/>
        <v>134.31278365185153</v>
      </c>
      <c r="BM62" s="68">
        <f t="shared" si="55"/>
        <v>88.895681441490566</v>
      </c>
      <c r="BN62" s="68">
        <f t="shared" si="55"/>
        <v>102.15535734619819</v>
      </c>
      <c r="BO62" s="68">
        <f t="shared" si="55"/>
        <v>138.90566688319441</v>
      </c>
      <c r="BP62" s="68">
        <f t="shared" si="55"/>
        <v>101.77654766977911</v>
      </c>
      <c r="BQ62" s="68">
        <f t="shared" si="55"/>
        <v>110.41913579625398</v>
      </c>
      <c r="BR62" s="65" t="str">
        <f t="shared" si="4"/>
        <v>2011/08</v>
      </c>
      <c r="BS62" s="68">
        <f t="shared" ref="BS62:CN62" si="70">Y62/Y$7*100</f>
        <v>96.354795415866661</v>
      </c>
      <c r="BT62" s="68">
        <f t="shared" si="70"/>
        <v>97.509155582236247</v>
      </c>
      <c r="BU62" s="68">
        <f t="shared" si="70"/>
        <v>93.442208331827871</v>
      </c>
      <c r="BV62" s="68">
        <f t="shared" si="70"/>
        <v>78.17978709423052</v>
      </c>
      <c r="BW62" s="68">
        <f t="shared" si="70"/>
        <v>74.760970314391884</v>
      </c>
      <c r="BX62" s="68">
        <f t="shared" si="70"/>
        <v>76.638439157281141</v>
      </c>
      <c r="BY62" s="68">
        <f t="shared" si="70"/>
        <v>95.521894131981526</v>
      </c>
      <c r="BZ62" s="68">
        <f t="shared" si="70"/>
        <v>80.146085851902825</v>
      </c>
      <c r="CA62" s="68">
        <f t="shared" si="70"/>
        <v>102.74737351092355</v>
      </c>
      <c r="CB62" s="68">
        <f t="shared" si="70"/>
        <v>99.714646161239941</v>
      </c>
      <c r="CC62" s="68">
        <f t="shared" si="70"/>
        <v>106.00093764650727</v>
      </c>
      <c r="CD62" s="68">
        <f t="shared" si="70"/>
        <v>99.448193169096371</v>
      </c>
      <c r="CE62" s="68">
        <f t="shared" si="70"/>
        <v>103.85138725859481</v>
      </c>
      <c r="CF62" s="68">
        <f t="shared" si="70"/>
        <v>95.324906498129963</v>
      </c>
      <c r="CG62" s="68">
        <f t="shared" si="70"/>
        <v>106.68543471724929</v>
      </c>
      <c r="CH62" s="68">
        <f t="shared" si="70"/>
        <v>99.649850748881704</v>
      </c>
      <c r="CI62" s="68">
        <f t="shared" si="70"/>
        <v>104.94966837574675</v>
      </c>
      <c r="CJ62" s="68">
        <f t="shared" si="70"/>
        <v>86.825260841099364</v>
      </c>
      <c r="CK62" s="68">
        <f t="shared" si="70"/>
        <v>87.11832431682619</v>
      </c>
      <c r="CL62" s="68">
        <f t="shared" si="70"/>
        <v>105.29240693330446</v>
      </c>
      <c r="CM62" s="68">
        <f t="shared" si="70"/>
        <v>78.672862967313932</v>
      </c>
      <c r="CN62" s="68">
        <f t="shared" si="70"/>
        <v>111.30280152243091</v>
      </c>
      <c r="CO62" s="65" t="str">
        <f t="shared" si="7"/>
        <v>2011/08</v>
      </c>
      <c r="CP62" s="66">
        <f t="shared" si="46"/>
        <v>112.29063173172599</v>
      </c>
      <c r="CQ62" s="66">
        <f t="shared" si="46"/>
        <v>103.14714185350837</v>
      </c>
      <c r="CR62" s="66">
        <f t="shared" si="46"/>
        <v>143.01798421586182</v>
      </c>
      <c r="CS62" s="66">
        <f t="shared" si="46"/>
        <v>131.57260880425417</v>
      </c>
      <c r="CT62" s="66">
        <f t="shared" si="46"/>
        <v>118.59755122151807</v>
      </c>
      <c r="CU62" s="66">
        <f t="shared" si="46"/>
        <v>138.44962561964459</v>
      </c>
      <c r="CV62" s="66">
        <f t="shared" si="46"/>
        <v>126.81899332877752</v>
      </c>
      <c r="CW62" s="66">
        <f t="shared" si="46"/>
        <v>148.9008033090322</v>
      </c>
      <c r="CX62" s="66">
        <f t="shared" si="46"/>
        <v>100.21570223545835</v>
      </c>
      <c r="CY62" s="66">
        <f t="shared" si="46"/>
        <v>126.38794146074504</v>
      </c>
      <c r="CZ62" s="66">
        <f t="shared" si="46"/>
        <v>83.390935947850124</v>
      </c>
      <c r="DA62" s="66">
        <f t="shared" si="63"/>
        <v>93.202476930901355</v>
      </c>
      <c r="DB62" s="66">
        <f t="shared" si="63"/>
        <v>110.27180767838016</v>
      </c>
      <c r="DC62" s="66">
        <f t="shared" si="63"/>
        <v>100.62274488163443</v>
      </c>
      <c r="DD62" s="66">
        <f t="shared" si="63"/>
        <v>85.895797621007077</v>
      </c>
      <c r="DE62" s="66">
        <f t="shared" si="63"/>
        <v>101.69040823557513</v>
      </c>
      <c r="DF62" s="66">
        <f t="shared" si="25"/>
        <v>127.97828304800096</v>
      </c>
      <c r="DG62" s="66">
        <f t="shared" si="25"/>
        <v>102.38458321960049</v>
      </c>
      <c r="DH62" s="66">
        <f t="shared" si="25"/>
        <v>117.26047091388753</v>
      </c>
      <c r="DI62" s="66">
        <f t="shared" si="25"/>
        <v>131.92372643849015</v>
      </c>
      <c r="DJ62" s="66">
        <f t="shared" si="25"/>
        <v>129.36677760419627</v>
      </c>
      <c r="DK62" s="66">
        <f t="shared" si="10"/>
        <v>99.206070544415866</v>
      </c>
      <c r="DL62" s="173" t="s">
        <v>647</v>
      </c>
      <c r="DM62" s="174">
        <v>6.9267381977411446E-2</v>
      </c>
      <c r="DN62" s="174">
        <v>-1.6528399853581011</v>
      </c>
      <c r="DO62" s="174">
        <v>-0.14292356499817638</v>
      </c>
      <c r="DP62" s="174">
        <v>-0.9381839583494922</v>
      </c>
      <c r="DQ62" s="174">
        <v>0.35377781422727406</v>
      </c>
      <c r="DR62" s="174">
        <v>2.6859784031230127E-2</v>
      </c>
      <c r="DS62" s="174">
        <v>-2.1817587575389319</v>
      </c>
      <c r="DT62" s="174">
        <v>-1.452569847076457</v>
      </c>
      <c r="DU62" s="174">
        <v>-1.4835066265239671E-2</v>
      </c>
      <c r="DV62" s="174">
        <v>4.9481002608131597E-2</v>
      </c>
      <c r="DW62" s="174">
        <v>2.69540510377242</v>
      </c>
      <c r="DX62" s="174">
        <v>1.1818351343219513</v>
      </c>
      <c r="DY62" s="174">
        <v>0.28910150705256932</v>
      </c>
      <c r="DZ62" s="174">
        <v>1.6992287924519012</v>
      </c>
      <c r="EA62" s="174">
        <v>1.8509962648566969</v>
      </c>
      <c r="EB62" s="174">
        <v>-0.662938840866933</v>
      </c>
      <c r="EC62" s="174">
        <v>-0.2750431883833282</v>
      </c>
      <c r="ED62" s="174">
        <v>-1.907432634097761</v>
      </c>
      <c r="EE62" s="174">
        <v>6.728346951676567E-2</v>
      </c>
      <c r="EF62" s="174">
        <v>0.50886943271946095</v>
      </c>
      <c r="EG62" s="174">
        <v>-1.41927802017078</v>
      </c>
      <c r="EH62" s="174">
        <v>1.0148072849958334</v>
      </c>
    </row>
    <row r="63" spans="1:138" x14ac:dyDescent="0.2">
      <c r="A63" s="67" t="s">
        <v>387</v>
      </c>
      <c r="B63" s="66">
        <v>121.21632816850099</v>
      </c>
      <c r="C63" s="66">
        <v>111.88564281937199</v>
      </c>
      <c r="D63" s="66">
        <v>137.958348431286</v>
      </c>
      <c r="E63" s="66">
        <v>96.853541264916998</v>
      </c>
      <c r="F63" s="66">
        <v>95.976520693490002</v>
      </c>
      <c r="G63" s="66">
        <v>89.766750788506997</v>
      </c>
      <c r="H63" s="66">
        <v>107.588184260297</v>
      </c>
      <c r="I63" s="66">
        <v>103.045690230229</v>
      </c>
      <c r="J63" s="66">
        <v>118.31057811074101</v>
      </c>
      <c r="K63" s="66">
        <v>122.350949423906</v>
      </c>
      <c r="L63" s="66">
        <v>89.496882541321</v>
      </c>
      <c r="M63" s="66">
        <v>107.584139162162</v>
      </c>
      <c r="N63" s="66">
        <v>110.72858651447901</v>
      </c>
      <c r="O63" s="66">
        <v>113.888621405072</v>
      </c>
      <c r="P63" s="66">
        <v>106.816542866399</v>
      </c>
      <c r="Q63" s="66">
        <v>133.64755371252301</v>
      </c>
      <c r="R63" s="66">
        <v>162.499161377631</v>
      </c>
      <c r="S63" s="66">
        <v>114.693353946651</v>
      </c>
      <c r="T63" s="66">
        <v>108.150871622059</v>
      </c>
      <c r="U63" s="66">
        <v>164.56560175534401</v>
      </c>
      <c r="V63" s="66">
        <v>89.167333046354003</v>
      </c>
      <c r="W63" s="66">
        <v>138.709706315386</v>
      </c>
      <c r="X63" s="67" t="s">
        <v>387</v>
      </c>
      <c r="Y63" s="65">
        <v>3184327</v>
      </c>
      <c r="Z63" s="65">
        <v>632488</v>
      </c>
      <c r="AA63" s="65">
        <v>128683</v>
      </c>
      <c r="AB63" s="65">
        <v>59564</v>
      </c>
      <c r="AC63" s="65">
        <v>17839</v>
      </c>
      <c r="AD63" s="65">
        <v>153083</v>
      </c>
      <c r="AE63" s="65">
        <v>63786</v>
      </c>
      <c r="AF63" s="65">
        <v>15095</v>
      </c>
      <c r="AG63" s="65">
        <v>70228</v>
      </c>
      <c r="AH63" s="65">
        <v>32148</v>
      </c>
      <c r="AI63" s="65">
        <v>32313</v>
      </c>
      <c r="AJ63" s="65">
        <v>161304</v>
      </c>
      <c r="AK63" s="65">
        <v>178858</v>
      </c>
      <c r="AL63" s="65">
        <v>95387</v>
      </c>
      <c r="AM63" s="65">
        <v>78469</v>
      </c>
      <c r="AN63" s="65">
        <v>226894</v>
      </c>
      <c r="AO63" s="65">
        <v>90245</v>
      </c>
      <c r="AP63" s="65">
        <v>248070</v>
      </c>
      <c r="AQ63" s="65">
        <v>156693</v>
      </c>
      <c r="AR63" s="65">
        <v>555355</v>
      </c>
      <c r="AS63" s="65">
        <v>45813</v>
      </c>
      <c r="AT63" s="65">
        <v>142012</v>
      </c>
      <c r="AU63" s="65" t="str">
        <f t="shared" si="2"/>
        <v>2011/09</v>
      </c>
      <c r="AV63" s="68">
        <f t="shared" si="49"/>
        <v>107.0282347355006</v>
      </c>
      <c r="AW63" s="68">
        <f t="shared" si="49"/>
        <v>98.844600300807187</v>
      </c>
      <c r="AX63" s="68">
        <f t="shared" si="49"/>
        <v>127.52010197097405</v>
      </c>
      <c r="AY63" s="68">
        <f t="shared" si="49"/>
        <v>111.1143738962151</v>
      </c>
      <c r="AZ63" s="68">
        <f t="shared" si="49"/>
        <v>88.264624478477927</v>
      </c>
      <c r="BA63" s="68">
        <f t="shared" si="49"/>
        <v>109.7580431780746</v>
      </c>
      <c r="BB63" s="68">
        <f t="shared" si="49"/>
        <v>114.18444985984819</v>
      </c>
      <c r="BC63" s="68">
        <f t="shared" si="49"/>
        <v>104.1559883478571</v>
      </c>
      <c r="BD63" s="68">
        <f t="shared" si="48"/>
        <v>98.584475698376281</v>
      </c>
      <c r="BE63" s="68">
        <f t="shared" si="48"/>
        <v>109.2311584581455</v>
      </c>
      <c r="BF63" s="68">
        <f t="shared" si="48"/>
        <v>80.622401425015042</v>
      </c>
      <c r="BG63" s="68">
        <f t="shared" si="48"/>
        <v>94.010191765000144</v>
      </c>
      <c r="BH63" s="68">
        <f t="shared" si="48"/>
        <v>99.669592100317416</v>
      </c>
      <c r="BI63" s="68">
        <f t="shared" si="48"/>
        <v>93.619552505794388</v>
      </c>
      <c r="BJ63" s="68">
        <f t="shared" si="48"/>
        <v>92.677362083977982</v>
      </c>
      <c r="BK63" s="68">
        <f t="shared" si="48"/>
        <v>104.96749903139334</v>
      </c>
      <c r="BL63" s="68">
        <f t="shared" si="55"/>
        <v>137.67772011817038</v>
      </c>
      <c r="BM63" s="68">
        <f t="shared" si="55"/>
        <v>103.54713959922559</v>
      </c>
      <c r="BN63" s="68">
        <f t="shared" si="55"/>
        <v>86.990576360614398</v>
      </c>
      <c r="BO63" s="68">
        <f t="shared" si="55"/>
        <v>138.27867275657911</v>
      </c>
      <c r="BP63" s="68">
        <f t="shared" si="55"/>
        <v>100.75170576083875</v>
      </c>
      <c r="BQ63" s="68">
        <f t="shared" si="55"/>
        <v>116.03420555473451</v>
      </c>
      <c r="BR63" s="65" t="str">
        <f t="shared" si="4"/>
        <v>2011/09</v>
      </c>
      <c r="BS63" s="65">
        <v>100</v>
      </c>
      <c r="BT63" s="65">
        <v>101</v>
      </c>
      <c r="BU63" s="65">
        <v>102</v>
      </c>
      <c r="BV63" s="65">
        <v>103</v>
      </c>
      <c r="BW63" s="65">
        <v>104</v>
      </c>
      <c r="BX63" s="65">
        <v>105</v>
      </c>
      <c r="BY63" s="65">
        <v>106</v>
      </c>
      <c r="BZ63" s="65">
        <v>107</v>
      </c>
      <c r="CA63" s="65">
        <v>108</v>
      </c>
      <c r="CB63" s="65">
        <v>109</v>
      </c>
      <c r="CC63" s="65">
        <v>110</v>
      </c>
      <c r="CD63" s="65">
        <v>111</v>
      </c>
      <c r="CE63" s="65">
        <v>112</v>
      </c>
      <c r="CF63" s="65">
        <v>113</v>
      </c>
      <c r="CG63" s="65">
        <v>114</v>
      </c>
      <c r="CH63" s="65">
        <v>115</v>
      </c>
      <c r="CI63" s="65">
        <v>116</v>
      </c>
      <c r="CJ63" s="65">
        <v>117</v>
      </c>
      <c r="CK63" s="65">
        <v>118</v>
      </c>
      <c r="CL63" s="65">
        <v>119</v>
      </c>
      <c r="CM63" s="65">
        <v>120</v>
      </c>
      <c r="CN63" s="65">
        <v>121</v>
      </c>
      <c r="CO63" s="65" t="str">
        <f t="shared" si="7"/>
        <v>2011/09</v>
      </c>
      <c r="CP63" s="66">
        <f t="shared" si="46"/>
        <v>107.0282347355006</v>
      </c>
      <c r="CQ63" s="66">
        <f t="shared" si="46"/>
        <v>97.8659408918883</v>
      </c>
      <c r="CR63" s="66">
        <f t="shared" si="46"/>
        <v>125.01970781468043</v>
      </c>
      <c r="CS63" s="66">
        <f t="shared" si="46"/>
        <v>107.87803290894671</v>
      </c>
      <c r="CT63" s="66">
        <f t="shared" si="46"/>
        <v>84.869831229305703</v>
      </c>
      <c r="CU63" s="66">
        <f t="shared" si="46"/>
        <v>104.53146969340439</v>
      </c>
      <c r="CV63" s="66">
        <f t="shared" si="46"/>
        <v>107.72117911306434</v>
      </c>
      <c r="CW63" s="66">
        <f t="shared" si="46"/>
        <v>97.342045184913189</v>
      </c>
      <c r="CX63" s="66">
        <f t="shared" si="46"/>
        <v>91.281921942940997</v>
      </c>
      <c r="CY63" s="66">
        <f t="shared" si="46"/>
        <v>100.21207197995</v>
      </c>
      <c r="CZ63" s="66">
        <f t="shared" si="46"/>
        <v>73.29309220455913</v>
      </c>
      <c r="DA63" s="66">
        <f t="shared" si="63"/>
        <v>84.693866454955085</v>
      </c>
      <c r="DB63" s="66">
        <f t="shared" si="63"/>
        <v>88.990707232426274</v>
      </c>
      <c r="DC63" s="66">
        <f t="shared" si="63"/>
        <v>82.849161509552559</v>
      </c>
      <c r="DD63" s="66">
        <f t="shared" si="63"/>
        <v>81.295931652612268</v>
      </c>
      <c r="DE63" s="66">
        <f t="shared" si="63"/>
        <v>91.276086114255079</v>
      </c>
      <c r="DF63" s="66">
        <f t="shared" si="25"/>
        <v>118.68768975704343</v>
      </c>
      <c r="DG63" s="66">
        <f t="shared" si="25"/>
        <v>88.501828717286827</v>
      </c>
      <c r="DH63" s="66">
        <f t="shared" si="25"/>
        <v>73.720827424249492</v>
      </c>
      <c r="DI63" s="66">
        <f t="shared" si="25"/>
        <v>116.20056534166312</v>
      </c>
      <c r="DJ63" s="66">
        <f t="shared" si="25"/>
        <v>83.95975480069896</v>
      </c>
      <c r="DK63" s="66">
        <f t="shared" si="10"/>
        <v>95.896037648540926</v>
      </c>
      <c r="DL63" s="173"/>
      <c r="DM63" s="173"/>
      <c r="DN63" s="173"/>
      <c r="DO63" s="173"/>
      <c r="DP63" s="173"/>
      <c r="DQ63" s="173"/>
      <c r="DR63" s="173"/>
      <c r="DS63" s="173"/>
      <c r="DT63" s="173"/>
      <c r="DU63" s="173"/>
      <c r="DV63" s="173"/>
      <c r="DW63" s="173"/>
      <c r="DX63" s="173"/>
      <c r="DY63" s="173"/>
      <c r="DZ63" s="173"/>
      <c r="EA63" s="173"/>
      <c r="EB63" s="173"/>
      <c r="EC63" s="173"/>
      <c r="ED63" s="173"/>
      <c r="EE63" s="173"/>
      <c r="EF63" s="173"/>
      <c r="EG63" s="173"/>
      <c r="EH63" s="173"/>
    </row>
    <row r="64" spans="1:138" x14ac:dyDescent="0.2">
      <c r="A64" s="67" t="s">
        <v>388</v>
      </c>
      <c r="B64" s="66">
        <v>125.33467134261799</v>
      </c>
      <c r="C64" s="66">
        <v>114.243530898212</v>
      </c>
      <c r="D64" s="66">
        <v>134.05602062310999</v>
      </c>
      <c r="E64" s="66">
        <v>95.210015236524995</v>
      </c>
      <c r="F64" s="66">
        <v>102.619049121118</v>
      </c>
      <c r="G64" s="66">
        <v>95.605430033326002</v>
      </c>
      <c r="H64" s="66">
        <v>112.32949331682801</v>
      </c>
      <c r="I64" s="66">
        <v>104.651109652881</v>
      </c>
      <c r="J64" s="66">
        <v>125.756771593046</v>
      </c>
      <c r="K64" s="66">
        <v>120.136786597962</v>
      </c>
      <c r="L64" s="66">
        <v>100.395523587669</v>
      </c>
      <c r="M64" s="66">
        <v>105.19878177751499</v>
      </c>
      <c r="N64" s="66">
        <v>121.028367527469</v>
      </c>
      <c r="O64" s="66">
        <v>119.03169077318999</v>
      </c>
      <c r="P64" s="66">
        <v>111.407241096813</v>
      </c>
      <c r="Q64" s="66">
        <v>137.701706102684</v>
      </c>
      <c r="R64" s="66">
        <v>166.931640489876</v>
      </c>
      <c r="S64" s="66">
        <v>105.74418610269601</v>
      </c>
      <c r="T64" s="66">
        <v>123.050253733487</v>
      </c>
      <c r="U64" s="66">
        <v>171.94894705045499</v>
      </c>
      <c r="V64" s="66">
        <v>152.51281920333699</v>
      </c>
      <c r="W64" s="66">
        <v>142.94452450257501</v>
      </c>
      <c r="X64" s="67" t="s">
        <v>388</v>
      </c>
      <c r="Y64" s="65">
        <v>3181799</v>
      </c>
      <c r="Z64" s="65">
        <v>635038</v>
      </c>
      <c r="AA64" s="65">
        <v>128825</v>
      </c>
      <c r="AB64" s="65">
        <v>59078</v>
      </c>
      <c r="AC64" s="65">
        <v>17966</v>
      </c>
      <c r="AD64" s="65">
        <v>151732</v>
      </c>
      <c r="AE64" s="65">
        <v>63935</v>
      </c>
      <c r="AF64" s="65">
        <v>14842</v>
      </c>
      <c r="AG64" s="65">
        <v>70394</v>
      </c>
      <c r="AH64" s="65">
        <v>32371</v>
      </c>
      <c r="AI64" s="65">
        <v>31861</v>
      </c>
      <c r="AJ64" s="65">
        <v>161979</v>
      </c>
      <c r="AK64" s="65">
        <v>179153</v>
      </c>
      <c r="AL64" s="65">
        <v>95136</v>
      </c>
      <c r="AM64" s="65">
        <v>78821</v>
      </c>
      <c r="AN64" s="65">
        <v>217946</v>
      </c>
      <c r="AO64" s="65">
        <v>89518</v>
      </c>
      <c r="AP64" s="65">
        <v>249948</v>
      </c>
      <c r="AQ64" s="65">
        <v>154787</v>
      </c>
      <c r="AR64" s="65">
        <v>561879</v>
      </c>
      <c r="AS64" s="65">
        <v>44908</v>
      </c>
      <c r="AT64" s="65">
        <v>141682</v>
      </c>
      <c r="AU64" s="65" t="str">
        <f t="shared" si="2"/>
        <v>2011/10</v>
      </c>
      <c r="AV64" s="68">
        <f t="shared" si="49"/>
        <v>110.66453527867512</v>
      </c>
      <c r="AW64" s="68">
        <f t="shared" si="49"/>
        <v>100.92766027913913</v>
      </c>
      <c r="AX64" s="68">
        <f t="shared" si="49"/>
        <v>123.91303327465208</v>
      </c>
      <c r="AY64" s="68">
        <f t="shared" si="49"/>
        <v>109.22885310635154</v>
      </c>
      <c r="AZ64" s="68">
        <f t="shared" si="49"/>
        <v>94.373413096942272</v>
      </c>
      <c r="BA64" s="68">
        <f t="shared" si="49"/>
        <v>116.89701170513662</v>
      </c>
      <c r="BB64" s="68">
        <f t="shared" si="49"/>
        <v>119.21645007397667</v>
      </c>
      <c r="BC64" s="68">
        <f t="shared" si="49"/>
        <v>105.77870586574234</v>
      </c>
      <c r="BD64" s="68">
        <f t="shared" si="48"/>
        <v>104.78915402996716</v>
      </c>
      <c r="BE64" s="68">
        <f t="shared" si="48"/>
        <v>107.25442209744205</v>
      </c>
      <c r="BF64" s="68">
        <f t="shared" si="48"/>
        <v>90.440336848856504</v>
      </c>
      <c r="BG64" s="68">
        <f t="shared" si="48"/>
        <v>91.925796175602756</v>
      </c>
      <c r="BH64" s="68">
        <f t="shared" si="48"/>
        <v>108.94068463930753</v>
      </c>
      <c r="BI64" s="68">
        <f t="shared" si="48"/>
        <v>97.847295776449357</v>
      </c>
      <c r="BJ64" s="68">
        <f t="shared" si="48"/>
        <v>96.660394961670832</v>
      </c>
      <c r="BK64" s="68">
        <f t="shared" si="48"/>
        <v>108.15165186671361</v>
      </c>
      <c r="BL64" s="68">
        <f t="shared" si="55"/>
        <v>141.433146382969</v>
      </c>
      <c r="BM64" s="68">
        <f t="shared" si="55"/>
        <v>95.467676403250536</v>
      </c>
      <c r="BN64" s="68">
        <f t="shared" si="55"/>
        <v>98.974814840166232</v>
      </c>
      <c r="BO64" s="68">
        <f t="shared" si="55"/>
        <v>144.48263747959163</v>
      </c>
      <c r="BP64" s="68">
        <f t="shared" si="55"/>
        <v>172.32686186927407</v>
      </c>
      <c r="BQ64" s="68">
        <f t="shared" si="55"/>
        <v>119.57673892944985</v>
      </c>
      <c r="BR64" s="65" t="str">
        <f t="shared" si="4"/>
        <v>2011/10</v>
      </c>
      <c r="BS64" s="68">
        <f t="shared" ref="BS64:CN64" si="71">Y64/Y$7*100</f>
        <v>96.679155939474171</v>
      </c>
      <c r="BT64" s="68">
        <f t="shared" si="71"/>
        <v>98.253360914831035</v>
      </c>
      <c r="BU64" s="68">
        <f t="shared" si="71"/>
        <v>93.091736821187268</v>
      </c>
      <c r="BV64" s="68">
        <f t="shared" si="71"/>
        <v>77.642265737941912</v>
      </c>
      <c r="BW64" s="68">
        <f t="shared" si="71"/>
        <v>75.011481775291216</v>
      </c>
      <c r="BX64" s="68">
        <f t="shared" si="71"/>
        <v>75.984916394156855</v>
      </c>
      <c r="BY64" s="68">
        <f t="shared" si="71"/>
        <v>96.173227635794774</v>
      </c>
      <c r="BZ64" s="68">
        <f t="shared" si="71"/>
        <v>78.558196157306938</v>
      </c>
      <c r="CA64" s="68">
        <f t="shared" si="71"/>
        <v>103.14592582824153</v>
      </c>
      <c r="CB64" s="68">
        <f t="shared" si="71"/>
        <v>97.23356962633666</v>
      </c>
      <c r="CC64" s="68">
        <f t="shared" si="71"/>
        <v>114.90136680010097</v>
      </c>
      <c r="CD64" s="68">
        <f t="shared" si="71"/>
        <v>99.092149293723963</v>
      </c>
      <c r="CE64" s="68">
        <f t="shared" si="71"/>
        <v>104.62283268218901</v>
      </c>
      <c r="CF64" s="68">
        <f t="shared" si="71"/>
        <v>95.137902758055162</v>
      </c>
      <c r="CG64" s="68">
        <f t="shared" si="71"/>
        <v>107.7172219640856</v>
      </c>
      <c r="CH64" s="68">
        <f t="shared" si="71"/>
        <v>95.392035855283325</v>
      </c>
      <c r="CI64" s="68">
        <f t="shared" si="71"/>
        <v>105.27070887624066</v>
      </c>
      <c r="CJ64" s="68">
        <f t="shared" si="71"/>
        <v>87.045008149107773</v>
      </c>
      <c r="CK64" s="68">
        <f t="shared" si="71"/>
        <v>85.88542100152587</v>
      </c>
      <c r="CL64" s="68">
        <f t="shared" si="71"/>
        <v>108.64787414242511</v>
      </c>
      <c r="CM64" s="68">
        <f t="shared" si="71"/>
        <v>77.582751710317183</v>
      </c>
      <c r="CN64" s="68">
        <f t="shared" si="71"/>
        <v>110.50258938042055</v>
      </c>
      <c r="CO64" s="65" t="str">
        <f t="shared" si="7"/>
        <v>2011/10</v>
      </c>
      <c r="CP64" s="66">
        <f t="shared" si="46"/>
        <v>114.46576483141462</v>
      </c>
      <c r="CQ64" s="66">
        <f t="shared" si="46"/>
        <v>102.72184008710528</v>
      </c>
      <c r="CR64" s="66">
        <f t="shared" si="46"/>
        <v>133.10852016078189</v>
      </c>
      <c r="CS64" s="66">
        <f t="shared" si="46"/>
        <v>140.68220713061189</v>
      </c>
      <c r="CT64" s="66">
        <f t="shared" si="46"/>
        <v>125.81195686768697</v>
      </c>
      <c r="CU64" s="66">
        <f t="shared" si="46"/>
        <v>153.8423903748953</v>
      </c>
      <c r="CV64" s="66">
        <f t="shared" si="46"/>
        <v>123.96012175596927</v>
      </c>
      <c r="CW64" s="66">
        <f t="shared" si="46"/>
        <v>134.65012059840114</v>
      </c>
      <c r="CX64" s="66">
        <f t="shared" si="46"/>
        <v>101.59311013840909</v>
      </c>
      <c r="CY64" s="66">
        <f t="shared" si="46"/>
        <v>110.30595966970563</v>
      </c>
      <c r="CZ64" s="66">
        <f t="shared" si="46"/>
        <v>78.711280263706158</v>
      </c>
      <c r="DA64" s="66">
        <f t="shared" si="63"/>
        <v>92.7679910374342</v>
      </c>
      <c r="DB64" s="66">
        <f t="shared" si="63"/>
        <v>104.12706466305951</v>
      </c>
      <c r="DC64" s="66">
        <f t="shared" si="63"/>
        <v>102.84785867656178</v>
      </c>
      <c r="DD64" s="66">
        <f t="shared" si="63"/>
        <v>89.73532105562353</v>
      </c>
      <c r="DE64" s="66">
        <f t="shared" si="63"/>
        <v>113.37597619867088</v>
      </c>
      <c r="DF64" s="66">
        <f t="shared" si="25"/>
        <v>134.35185142454199</v>
      </c>
      <c r="DG64" s="66">
        <f t="shared" si="25"/>
        <v>109.6762220295445</v>
      </c>
      <c r="DH64" s="66">
        <f t="shared" si="25"/>
        <v>115.24053056502781</v>
      </c>
      <c r="DI64" s="66">
        <f t="shared" si="25"/>
        <v>132.98247997948968</v>
      </c>
      <c r="DJ64" s="66">
        <f t="shared" si="25"/>
        <v>222.1200693070513</v>
      </c>
      <c r="DK64" s="66">
        <f t="shared" si="10"/>
        <v>108.21170761690504</v>
      </c>
      <c r="DL64" s="173"/>
      <c r="DM64" s="702" t="s">
        <v>1240</v>
      </c>
      <c r="DN64" s="702"/>
      <c r="DO64" s="702"/>
      <c r="DP64" s="702"/>
      <c r="DQ64" s="702"/>
      <c r="DR64" s="702"/>
      <c r="DS64" s="702"/>
      <c r="DT64" s="702"/>
      <c r="DU64" s="702"/>
      <c r="DV64" s="702"/>
      <c r="DW64" s="702"/>
      <c r="DX64" s="702"/>
      <c r="DY64" s="702"/>
      <c r="DZ64" s="702"/>
      <c r="EA64" s="702"/>
      <c r="EB64" s="702"/>
      <c r="EC64" s="702"/>
      <c r="ED64" s="702"/>
      <c r="EE64" s="702"/>
      <c r="EF64" s="702"/>
      <c r="EG64" s="702"/>
      <c r="EH64" s="702"/>
    </row>
    <row r="65" spans="1:149" x14ac:dyDescent="0.2">
      <c r="A65" s="67" t="s">
        <v>389</v>
      </c>
      <c r="B65" s="66">
        <v>124.284982444684</v>
      </c>
      <c r="C65" s="66">
        <v>121.050699471868</v>
      </c>
      <c r="D65" s="66">
        <v>134.46179104713599</v>
      </c>
      <c r="E65" s="66">
        <v>92.813511090204997</v>
      </c>
      <c r="F65" s="66">
        <v>95.910101095838996</v>
      </c>
      <c r="G65" s="66">
        <v>93.502618410775</v>
      </c>
      <c r="H65" s="66">
        <v>111.509042546749</v>
      </c>
      <c r="I65" s="66">
        <v>101.827963432174</v>
      </c>
      <c r="J65" s="66">
        <v>122.23451179912</v>
      </c>
      <c r="K65" s="66">
        <v>107.428398245605</v>
      </c>
      <c r="L65" s="66">
        <v>100.919109563172</v>
      </c>
      <c r="M65" s="66">
        <v>101.829205596219</v>
      </c>
      <c r="N65" s="66">
        <v>119.793699043231</v>
      </c>
      <c r="O65" s="66">
        <v>116.12308742011</v>
      </c>
      <c r="P65" s="66">
        <v>104.596328349731</v>
      </c>
      <c r="Q65" s="66">
        <v>133.371492544967</v>
      </c>
      <c r="R65" s="66">
        <v>147.459851929499</v>
      </c>
      <c r="S65" s="66">
        <v>108.82862732376999</v>
      </c>
      <c r="T65" s="66">
        <v>124.713178526525</v>
      </c>
      <c r="U65" s="66">
        <v>169.18293776805399</v>
      </c>
      <c r="V65" s="66">
        <v>119.70276551561901</v>
      </c>
      <c r="W65" s="66">
        <v>143.128843212948</v>
      </c>
      <c r="X65" s="67" t="s">
        <v>389</v>
      </c>
      <c r="Y65" s="65">
        <v>3179145</v>
      </c>
      <c r="Z65" s="65">
        <v>637889</v>
      </c>
      <c r="AA65" s="65">
        <v>128532</v>
      </c>
      <c r="AB65" s="65">
        <v>58770</v>
      </c>
      <c r="AC65" s="65">
        <v>18048</v>
      </c>
      <c r="AD65" s="65">
        <v>150427</v>
      </c>
      <c r="AE65" s="65">
        <v>63798</v>
      </c>
      <c r="AF65" s="65">
        <v>14848</v>
      </c>
      <c r="AG65" s="65">
        <v>69673</v>
      </c>
      <c r="AH65" s="65">
        <v>32398</v>
      </c>
      <c r="AI65" s="65">
        <v>30134</v>
      </c>
      <c r="AJ65" s="65">
        <v>161326</v>
      </c>
      <c r="AK65" s="65">
        <v>178861</v>
      </c>
      <c r="AL65" s="65">
        <v>94630</v>
      </c>
      <c r="AM65" s="65">
        <v>79039</v>
      </c>
      <c r="AN65" s="65">
        <v>217395</v>
      </c>
      <c r="AO65" s="65">
        <v>89609</v>
      </c>
      <c r="AP65" s="65">
        <v>249617</v>
      </c>
      <c r="AQ65" s="65">
        <v>153090</v>
      </c>
      <c r="AR65" s="65">
        <v>565127</v>
      </c>
      <c r="AS65" s="65">
        <v>44682</v>
      </c>
      <c r="AT65" s="65">
        <v>141252</v>
      </c>
      <c r="AU65" s="65" t="str">
        <f t="shared" si="2"/>
        <v>2011/11</v>
      </c>
      <c r="AV65" s="68">
        <f t="shared" si="49"/>
        <v>109.73771006077908</v>
      </c>
      <c r="AW65" s="68">
        <f t="shared" si="49"/>
        <v>106.94140645682786</v>
      </c>
      <c r="AX65" s="68">
        <f t="shared" si="49"/>
        <v>124.28810217361308</v>
      </c>
      <c r="AY65" s="68">
        <f t="shared" si="49"/>
        <v>106.4794847891965</v>
      </c>
      <c r="AZ65" s="68">
        <f t="shared" si="49"/>
        <v>88.203541821987386</v>
      </c>
      <c r="BA65" s="68">
        <f t="shared" si="49"/>
        <v>114.32589838270968</v>
      </c>
      <c r="BB65" s="68">
        <f t="shared" si="49"/>
        <v>118.34569720773342</v>
      </c>
      <c r="BC65" s="68">
        <f t="shared" si="49"/>
        <v>102.92514077038237</v>
      </c>
      <c r="BD65" s="68">
        <f t="shared" si="48"/>
        <v>101.85416596209853</v>
      </c>
      <c r="BE65" s="68">
        <f t="shared" si="48"/>
        <v>95.908764475657136</v>
      </c>
      <c r="BF65" s="68">
        <f t="shared" si="48"/>
        <v>90.912004213113818</v>
      </c>
      <c r="BG65" s="68">
        <f t="shared" si="48"/>
        <v>88.981361192552527</v>
      </c>
      <c r="BH65" s="68">
        <f t="shared" si="48"/>
        <v>107.82932841164514</v>
      </c>
      <c r="BI65" s="68">
        <f t="shared" si="48"/>
        <v>95.456344503418364</v>
      </c>
      <c r="BJ65" s="68">
        <f t="shared" si="48"/>
        <v>90.751034764784521</v>
      </c>
      <c r="BK65" s="68">
        <f t="shared" si="48"/>
        <v>104.75067912311154</v>
      </c>
      <c r="BL65" s="68">
        <f t="shared" si="55"/>
        <v>124.93563690114587</v>
      </c>
      <c r="BM65" s="68">
        <f t="shared" si="55"/>
        <v>98.252363176406661</v>
      </c>
      <c r="BN65" s="68">
        <f t="shared" si="55"/>
        <v>100.31237952199564</v>
      </c>
      <c r="BO65" s="68">
        <f t="shared" si="55"/>
        <v>142.15845740597325</v>
      </c>
      <c r="BP65" s="68">
        <f t="shared" si="55"/>
        <v>135.25421696439821</v>
      </c>
      <c r="BQ65" s="68">
        <f t="shared" si="55"/>
        <v>119.73092622964047</v>
      </c>
      <c r="BR65" s="65" t="str">
        <f t="shared" si="4"/>
        <v>2011/11</v>
      </c>
      <c r="BS65" s="65">
        <v>100</v>
      </c>
      <c r="BT65" s="65">
        <v>101</v>
      </c>
      <c r="BU65" s="65">
        <v>102</v>
      </c>
      <c r="BV65" s="65">
        <v>103</v>
      </c>
      <c r="BW65" s="65">
        <v>104</v>
      </c>
      <c r="BX65" s="65">
        <v>105</v>
      </c>
      <c r="BY65" s="65">
        <v>106</v>
      </c>
      <c r="BZ65" s="65">
        <v>107</v>
      </c>
      <c r="CA65" s="65">
        <v>108</v>
      </c>
      <c r="CB65" s="65">
        <v>109</v>
      </c>
      <c r="CC65" s="65">
        <v>110</v>
      </c>
      <c r="CD65" s="65">
        <v>111</v>
      </c>
      <c r="CE65" s="65">
        <v>112</v>
      </c>
      <c r="CF65" s="65">
        <v>113</v>
      </c>
      <c r="CG65" s="65">
        <v>114</v>
      </c>
      <c r="CH65" s="65">
        <v>115</v>
      </c>
      <c r="CI65" s="65">
        <v>116</v>
      </c>
      <c r="CJ65" s="65">
        <v>117</v>
      </c>
      <c r="CK65" s="65">
        <v>118</v>
      </c>
      <c r="CL65" s="65">
        <v>119</v>
      </c>
      <c r="CM65" s="65">
        <v>120</v>
      </c>
      <c r="CN65" s="65">
        <v>121</v>
      </c>
      <c r="CO65" s="65" t="str">
        <f t="shared" si="7"/>
        <v>2011/11</v>
      </c>
      <c r="CP65" s="66">
        <f t="shared" si="46"/>
        <v>109.73771006077908</v>
      </c>
      <c r="CQ65" s="66">
        <f t="shared" si="46"/>
        <v>105.88258065032461</v>
      </c>
      <c r="CR65" s="66">
        <f t="shared" si="46"/>
        <v>121.85108056236578</v>
      </c>
      <c r="CS65" s="66">
        <f t="shared" si="46"/>
        <v>103.37814057203545</v>
      </c>
      <c r="CT65" s="66">
        <f t="shared" si="46"/>
        <v>84.811097905757109</v>
      </c>
      <c r="CU65" s="66">
        <f t="shared" si="46"/>
        <v>108.88180798353302</v>
      </c>
      <c r="CV65" s="66">
        <f t="shared" si="46"/>
        <v>111.64688415823906</v>
      </c>
      <c r="CW65" s="66">
        <f t="shared" si="46"/>
        <v>96.19172034615174</v>
      </c>
      <c r="CX65" s="66">
        <f t="shared" si="46"/>
        <v>94.309412927869019</v>
      </c>
      <c r="CY65" s="66">
        <f t="shared" si="46"/>
        <v>87.989692179501958</v>
      </c>
      <c r="CZ65" s="66">
        <f t="shared" si="46"/>
        <v>82.647276557376188</v>
      </c>
      <c r="DA65" s="66">
        <f t="shared" si="63"/>
        <v>80.163388461759027</v>
      </c>
      <c r="DB65" s="66">
        <f t="shared" si="63"/>
        <v>96.276186081826012</v>
      </c>
      <c r="DC65" s="66">
        <f t="shared" si="63"/>
        <v>84.474641153467573</v>
      </c>
      <c r="DD65" s="66">
        <f t="shared" si="63"/>
        <v>79.60617084630222</v>
      </c>
      <c r="DE65" s="66">
        <f t="shared" si="63"/>
        <v>91.087547063575244</v>
      </c>
      <c r="DF65" s="66">
        <f t="shared" si="25"/>
        <v>107.7031352596085</v>
      </c>
      <c r="DG65" s="66">
        <f t="shared" si="25"/>
        <v>83.976378783253551</v>
      </c>
      <c r="DH65" s="66">
        <f t="shared" si="25"/>
        <v>85.010491120335288</v>
      </c>
      <c r="DI65" s="66">
        <f t="shared" si="25"/>
        <v>119.46088857644813</v>
      </c>
      <c r="DJ65" s="66">
        <f t="shared" si="25"/>
        <v>112.71184747033185</v>
      </c>
      <c r="DK65" s="66">
        <f t="shared" si="10"/>
        <v>98.951178702182204</v>
      </c>
      <c r="DL65" s="173" t="s">
        <v>647</v>
      </c>
      <c r="DM65" s="175">
        <f t="shared" ref="DM65:EH65" si="72">DM58/DM50</f>
        <v>1.5912171667808483</v>
      </c>
      <c r="DN65" s="175">
        <f t="shared" si="72"/>
        <v>0.76216360896553192</v>
      </c>
      <c r="DO65" s="175">
        <f t="shared" si="72"/>
        <v>1.4857562158340452</v>
      </c>
      <c r="DP65" s="175">
        <f t="shared" si="72"/>
        <v>0.269603887426346</v>
      </c>
      <c r="DQ65" s="175">
        <f t="shared" si="72"/>
        <v>0.17691633625540046</v>
      </c>
      <c r="DR65" s="175">
        <f t="shared" si="72"/>
        <v>-0.8547586415200068</v>
      </c>
      <c r="DS65" s="175">
        <f t="shared" si="72"/>
        <v>-8.5882581533659472</v>
      </c>
      <c r="DT65" s="175">
        <f t="shared" si="72"/>
        <v>-14986.384776500983</v>
      </c>
      <c r="DU65" s="175">
        <f t="shared" si="72"/>
        <v>0.77797441152395541</v>
      </c>
      <c r="DV65" s="175">
        <f t="shared" si="72"/>
        <v>0.90601823323066</v>
      </c>
      <c r="DW65" s="175">
        <f t="shared" si="72"/>
        <v>1.3115518312813506</v>
      </c>
      <c r="DX65" s="175">
        <f t="shared" si="72"/>
        <v>0.92623637867408193</v>
      </c>
      <c r="DY65" s="175">
        <f t="shared" si="72"/>
        <v>0.68407333913831581</v>
      </c>
      <c r="DZ65" s="175">
        <f t="shared" si="72"/>
        <v>0.45734007890323258</v>
      </c>
      <c r="EA65" s="175">
        <f t="shared" si="72"/>
        <v>2.1168110619997069</v>
      </c>
      <c r="EB65" s="175">
        <f t="shared" si="72"/>
        <v>1.2911426697624495</v>
      </c>
      <c r="EC65" s="175">
        <f t="shared" si="72"/>
        <v>0.79502345749635472</v>
      </c>
      <c r="ED65" s="175">
        <f t="shared" si="72"/>
        <v>0.45620393520009267</v>
      </c>
      <c r="EE65" s="175">
        <f t="shared" si="72"/>
        <v>-7.5452705108617665E-2</v>
      </c>
      <c r="EF65" s="175">
        <f t="shared" si="72"/>
        <v>0.82775285808355459</v>
      </c>
      <c r="EG65" s="175">
        <f t="shared" si="72"/>
        <v>-2.7583279797978353</v>
      </c>
      <c r="EH65" s="175">
        <f t="shared" si="72"/>
        <v>0.23054899706548568</v>
      </c>
      <c r="EI65" s="68"/>
      <c r="EJ65" s="68"/>
      <c r="EK65" s="68"/>
      <c r="EL65" s="68"/>
      <c r="EM65" s="68"/>
      <c r="EN65" s="68"/>
      <c r="EO65" s="68"/>
      <c r="EP65" s="68"/>
      <c r="EQ65" s="68"/>
      <c r="ER65" s="68"/>
    </row>
    <row r="66" spans="1:149" x14ac:dyDescent="0.2">
      <c r="A66" s="67" t="s">
        <v>390</v>
      </c>
      <c r="B66" s="66">
        <v>120.060022859588</v>
      </c>
      <c r="C66" s="66">
        <v>119.666126008421</v>
      </c>
      <c r="D66" s="66">
        <v>130.53433680052299</v>
      </c>
      <c r="E66" s="66">
        <v>68.760561368566002</v>
      </c>
      <c r="F66" s="66">
        <v>94.822038125248994</v>
      </c>
      <c r="G66" s="66">
        <v>79.440161020942</v>
      </c>
      <c r="H66" s="66">
        <v>100.55380570158</v>
      </c>
      <c r="I66" s="66">
        <v>111.27532652593899</v>
      </c>
      <c r="J66" s="66">
        <v>117.832626184194</v>
      </c>
      <c r="K66" s="66">
        <v>131.73980490830201</v>
      </c>
      <c r="L66" s="66">
        <v>102.47825859112601</v>
      </c>
      <c r="M66" s="66">
        <v>90.703721273990993</v>
      </c>
      <c r="N66" s="66">
        <v>115.13044271584801</v>
      </c>
      <c r="O66" s="66">
        <v>118.252553362518</v>
      </c>
      <c r="P66" s="66">
        <v>106.425912312783</v>
      </c>
      <c r="Q66" s="66">
        <v>147.446751934151</v>
      </c>
      <c r="R66" s="66">
        <v>170.342920303808</v>
      </c>
      <c r="S66" s="66">
        <v>113.335594887412</v>
      </c>
      <c r="T66" s="66">
        <v>114.234058290606</v>
      </c>
      <c r="U66" s="66">
        <v>145.098719234632</v>
      </c>
      <c r="V66" s="66">
        <v>175.62520628220099</v>
      </c>
      <c r="W66" s="66">
        <v>137.00640255573899</v>
      </c>
      <c r="X66" s="67" t="s">
        <v>390</v>
      </c>
      <c r="Y66" s="65">
        <v>3158912</v>
      </c>
      <c r="Z66" s="65">
        <v>641504</v>
      </c>
      <c r="AA66" s="65">
        <v>128351</v>
      </c>
      <c r="AB66" s="65">
        <v>58396</v>
      </c>
      <c r="AC66" s="65">
        <v>17793</v>
      </c>
      <c r="AD66" s="65">
        <v>147640</v>
      </c>
      <c r="AE66" s="65">
        <v>63499</v>
      </c>
      <c r="AF66" s="65">
        <v>14992</v>
      </c>
      <c r="AG66" s="65">
        <v>68308</v>
      </c>
      <c r="AH66" s="65">
        <v>32103</v>
      </c>
      <c r="AI66" s="65">
        <v>30011</v>
      </c>
      <c r="AJ66" s="65">
        <v>159837</v>
      </c>
      <c r="AK66" s="65">
        <v>176114</v>
      </c>
      <c r="AL66" s="65">
        <v>94020</v>
      </c>
      <c r="AM66" s="65">
        <v>78924</v>
      </c>
      <c r="AN66" s="65">
        <v>214960</v>
      </c>
      <c r="AO66" s="65">
        <v>89713</v>
      </c>
      <c r="AP66" s="65">
        <v>243647</v>
      </c>
      <c r="AQ66" s="65">
        <v>152998</v>
      </c>
      <c r="AR66" s="65">
        <v>562839</v>
      </c>
      <c r="AS66" s="65">
        <v>44554</v>
      </c>
      <c r="AT66" s="65">
        <v>138709</v>
      </c>
      <c r="AU66" s="65" t="str">
        <f t="shared" si="2"/>
        <v>2011/12</v>
      </c>
      <c r="AV66" s="68">
        <f t="shared" si="49"/>
        <v>106.00727231320867</v>
      </c>
      <c r="AW66" s="68">
        <f t="shared" si="49"/>
        <v>105.7182145697109</v>
      </c>
      <c r="AX66" s="68">
        <f t="shared" si="49"/>
        <v>120.65780816307065</v>
      </c>
      <c r="AY66" s="68">
        <f t="shared" si="49"/>
        <v>78.884949640845065</v>
      </c>
      <c r="AZ66" s="68">
        <f t="shared" si="49"/>
        <v>87.202906783186933</v>
      </c>
      <c r="BA66" s="68">
        <f t="shared" si="49"/>
        <v>97.131694606530033</v>
      </c>
      <c r="BB66" s="68">
        <f t="shared" si="49"/>
        <v>106.7187913272186</v>
      </c>
      <c r="BC66" s="68">
        <f t="shared" si="49"/>
        <v>112.47429744169652</v>
      </c>
      <c r="BD66" s="68">
        <f t="shared" si="48"/>
        <v>98.186213422592616</v>
      </c>
      <c r="BE66" s="68">
        <f t="shared" si="48"/>
        <v>117.61323939814274</v>
      </c>
      <c r="BF66" s="68">
        <f t="shared" si="48"/>
        <v>92.316548541851674</v>
      </c>
      <c r="BG66" s="68">
        <f t="shared" si="48"/>
        <v>79.259585076143267</v>
      </c>
      <c r="BH66" s="68">
        <f t="shared" si="48"/>
        <v>103.63181383442519</v>
      </c>
      <c r="BI66" s="68">
        <f t="shared" si="48"/>
        <v>97.206823578017904</v>
      </c>
      <c r="BJ66" s="68">
        <f t="shared" si="48"/>
        <v>92.338438839627941</v>
      </c>
      <c r="BK66" s="68">
        <f t="shared" si="48"/>
        <v>115.80546265831022</v>
      </c>
      <c r="BL66" s="68">
        <f t="shared" si="55"/>
        <v>144.32335962152143</v>
      </c>
      <c r="BM66" s="68">
        <f t="shared" si="55"/>
        <v>102.32133128504439</v>
      </c>
      <c r="BN66" s="68">
        <f t="shared" si="55"/>
        <v>91.88355508995248</v>
      </c>
      <c r="BO66" s="68">
        <f t="shared" si="55"/>
        <v>121.92133775485605</v>
      </c>
      <c r="BP66" s="68">
        <f t="shared" si="55"/>
        <v>198.44194620391238</v>
      </c>
      <c r="BQ66" s="68">
        <f t="shared" si="55"/>
        <v>114.60934853629593</v>
      </c>
      <c r="BR66" s="65" t="str">
        <f t="shared" si="4"/>
        <v>2011/12</v>
      </c>
      <c r="BS66" s="68">
        <f t="shared" ref="BS66:CN66" si="73">Y66/Y$7*100</f>
        <v>95.983733053871802</v>
      </c>
      <c r="BT66" s="68">
        <f t="shared" si="73"/>
        <v>99.253783301641434</v>
      </c>
      <c r="BU66" s="68">
        <f t="shared" si="73"/>
        <v>92.749214148932325</v>
      </c>
      <c r="BV66" s="68">
        <f t="shared" si="73"/>
        <v>76.745958733079249</v>
      </c>
      <c r="BW66" s="68">
        <f t="shared" si="73"/>
        <v>74.289173729698135</v>
      </c>
      <c r="BX66" s="68">
        <f t="shared" si="73"/>
        <v>73.93570938518782</v>
      </c>
      <c r="BY66" s="68">
        <f t="shared" si="73"/>
        <v>95.517381428721848</v>
      </c>
      <c r="BZ66" s="68">
        <f t="shared" si="73"/>
        <v>79.352141004604874</v>
      </c>
      <c r="CA66" s="68">
        <f t="shared" si="73"/>
        <v>100.08938121822204</v>
      </c>
      <c r="CB66" s="68">
        <f t="shared" si="73"/>
        <v>96.428571428571431</v>
      </c>
      <c r="CC66" s="68">
        <f t="shared" si="73"/>
        <v>108.22965126762595</v>
      </c>
      <c r="CD66" s="68">
        <f t="shared" si="73"/>
        <v>97.781761010136847</v>
      </c>
      <c r="CE66" s="68">
        <f t="shared" si="73"/>
        <v>102.84809941776602</v>
      </c>
      <c r="CF66" s="68">
        <f t="shared" si="73"/>
        <v>94.021880437608758</v>
      </c>
      <c r="CG66" s="68">
        <f t="shared" si="73"/>
        <v>107.85798234345532</v>
      </c>
      <c r="CH66" s="68">
        <f t="shared" si="73"/>
        <v>94.085103775484299</v>
      </c>
      <c r="CI66" s="68">
        <f t="shared" si="73"/>
        <v>105.50002351945058</v>
      </c>
      <c r="CJ66" s="68">
        <f t="shared" si="73"/>
        <v>84.850669341245634</v>
      </c>
      <c r="CK66" s="68">
        <f t="shared" si="73"/>
        <v>84.892772922735475</v>
      </c>
      <c r="CL66" s="68">
        <f t="shared" si="73"/>
        <v>108.83350478385631</v>
      </c>
      <c r="CM66" s="68">
        <f t="shared" si="73"/>
        <v>76.971183746803945</v>
      </c>
      <c r="CN66" s="68">
        <f t="shared" si="73"/>
        <v>108.18384600985836</v>
      </c>
      <c r="CO66" s="65" t="str">
        <f t="shared" si="7"/>
        <v>2011/12</v>
      </c>
      <c r="CP66" s="66">
        <f t="shared" si="46"/>
        <v>110.44295625979777</v>
      </c>
      <c r="CQ66" s="66">
        <f t="shared" si="46"/>
        <v>106.51303260493702</v>
      </c>
      <c r="CR66" s="66">
        <f t="shared" si="46"/>
        <v>130.09038326656227</v>
      </c>
      <c r="CS66" s="66">
        <f t="shared" si="46"/>
        <v>102.78710559236764</v>
      </c>
      <c r="CT66" s="66">
        <f t="shared" si="46"/>
        <v>117.3830618987304</v>
      </c>
      <c r="CU66" s="66">
        <f t="shared" si="46"/>
        <v>131.37318274786077</v>
      </c>
      <c r="CV66" s="66">
        <f t="shared" si="46"/>
        <v>111.72709064146153</v>
      </c>
      <c r="CW66" s="66">
        <f t="shared" si="46"/>
        <v>141.74072182270362</v>
      </c>
      <c r="CX66" s="66">
        <f t="shared" si="46"/>
        <v>98.098531759847731</v>
      </c>
      <c r="CY66" s="66">
        <f t="shared" si="46"/>
        <v>121.96928530177765</v>
      </c>
      <c r="CZ66" s="66">
        <f t="shared" si="46"/>
        <v>85.296910283462907</v>
      </c>
      <c r="DA66" s="66">
        <f t="shared" si="63"/>
        <v>81.057637188520843</v>
      </c>
      <c r="DB66" s="66">
        <f t="shared" si="63"/>
        <v>100.76201156958258</v>
      </c>
      <c r="DC66" s="66">
        <f t="shared" si="63"/>
        <v>103.38744888486102</v>
      </c>
      <c r="DD66" s="66">
        <f t="shared" si="63"/>
        <v>85.611131261098464</v>
      </c>
      <c r="DE66" s="66">
        <f t="shared" si="63"/>
        <v>123.08586376718817</v>
      </c>
      <c r="DF66" s="66">
        <f t="shared" si="25"/>
        <v>136.79936250906445</v>
      </c>
      <c r="DG66" s="66">
        <f t="shared" si="25"/>
        <v>120.58989290177151</v>
      </c>
      <c r="DH66" s="66">
        <f t="shared" si="25"/>
        <v>108.23483781543996</v>
      </c>
      <c r="DI66" s="66">
        <f t="shared" si="25"/>
        <v>112.02555499521239</v>
      </c>
      <c r="DJ66" s="66">
        <f t="shared" si="25"/>
        <v>257.81329654054105</v>
      </c>
      <c r="DK66" s="66">
        <f t="shared" si="10"/>
        <v>105.93942881809919</v>
      </c>
      <c r="DL66" s="173"/>
      <c r="DM66" s="173"/>
      <c r="DN66" s="173"/>
      <c r="DO66" s="173"/>
      <c r="DP66" s="173"/>
      <c r="DQ66" s="173"/>
      <c r="DR66" s="173"/>
      <c r="DS66" s="173"/>
      <c r="DT66" s="173"/>
      <c r="DU66" s="173"/>
      <c r="DV66" s="173"/>
      <c r="DW66" s="173"/>
      <c r="DX66" s="173"/>
      <c r="DY66" s="173"/>
      <c r="DZ66" s="173"/>
      <c r="EA66" s="173"/>
      <c r="EB66" s="173"/>
      <c r="EC66" s="173"/>
      <c r="ED66" s="173"/>
      <c r="EE66" s="173"/>
      <c r="EF66" s="173"/>
      <c r="EG66" s="173"/>
      <c r="EH66" s="173"/>
    </row>
    <row r="67" spans="1:149" x14ac:dyDescent="0.2">
      <c r="A67" s="67" t="s">
        <v>369</v>
      </c>
      <c r="B67" s="66">
        <v>120.32449979914399</v>
      </c>
      <c r="C67" s="66">
        <v>121.364053491823</v>
      </c>
      <c r="D67" s="66">
        <v>114.21933330334301</v>
      </c>
      <c r="E67" s="66">
        <v>70.854621192790006</v>
      </c>
      <c r="F67" s="66">
        <v>94.306816594324005</v>
      </c>
      <c r="G67" s="66">
        <v>72.230443132144998</v>
      </c>
      <c r="H67" s="66">
        <v>98.834492396298998</v>
      </c>
      <c r="I67" s="66">
        <v>90.664604781617001</v>
      </c>
      <c r="J67" s="66">
        <v>127.232652257908</v>
      </c>
      <c r="K67" s="66">
        <v>118.763959756312</v>
      </c>
      <c r="L67" s="66">
        <v>102.51760031377</v>
      </c>
      <c r="M67" s="66">
        <v>104.700487155706</v>
      </c>
      <c r="N67" s="66">
        <v>132.74916993371201</v>
      </c>
      <c r="O67" s="66">
        <v>111.95849168228401</v>
      </c>
      <c r="P67" s="66">
        <v>110.678731638808</v>
      </c>
      <c r="Q67" s="66">
        <v>138.97408038346799</v>
      </c>
      <c r="R67" s="66">
        <v>157.68212046437699</v>
      </c>
      <c r="S67" s="66">
        <v>92.230980661651998</v>
      </c>
      <c r="T67" s="66">
        <v>122.845249483706</v>
      </c>
      <c r="U67" s="66">
        <v>161.34606498485999</v>
      </c>
      <c r="V67" s="66">
        <v>84.148216479913003</v>
      </c>
      <c r="W67" s="66">
        <v>131.72337751945099</v>
      </c>
      <c r="X67" s="67" t="s">
        <v>514</v>
      </c>
      <c r="Y67" s="65">
        <v>3171539</v>
      </c>
      <c r="Z67" s="65">
        <v>643245</v>
      </c>
      <c r="AA67" s="65">
        <v>126213</v>
      </c>
      <c r="AB67" s="65">
        <v>57322</v>
      </c>
      <c r="AC67" s="65">
        <v>17904</v>
      </c>
      <c r="AD67" s="65">
        <v>146410</v>
      </c>
      <c r="AE67" s="65">
        <v>64373</v>
      </c>
      <c r="AF67" s="65">
        <v>14537</v>
      </c>
      <c r="AG67" s="65">
        <v>68760</v>
      </c>
      <c r="AH67" s="65">
        <v>31450</v>
      </c>
      <c r="AI67" s="65">
        <v>28243</v>
      </c>
      <c r="AJ67" s="65">
        <v>162560</v>
      </c>
      <c r="AK67" s="65">
        <v>174375</v>
      </c>
      <c r="AL67" s="65">
        <v>93068</v>
      </c>
      <c r="AM67" s="65">
        <v>78755</v>
      </c>
      <c r="AN67" s="65">
        <v>220997</v>
      </c>
      <c r="AO67" s="65">
        <v>91445</v>
      </c>
      <c r="AP67" s="65">
        <v>244447</v>
      </c>
      <c r="AQ67" s="65">
        <v>152192</v>
      </c>
      <c r="AR67" s="65">
        <v>572843</v>
      </c>
      <c r="AS67" s="65">
        <v>44089</v>
      </c>
      <c r="AT67" s="65">
        <v>138311</v>
      </c>
      <c r="AU67" s="65" t="str">
        <f t="shared" si="2"/>
        <v>2012/01</v>
      </c>
      <c r="AV67" s="68">
        <f t="shared" si="49"/>
        <v>106.24079283306453</v>
      </c>
      <c r="AW67" s="68">
        <f t="shared" si="49"/>
        <v>107.21823690687144</v>
      </c>
      <c r="AX67" s="68">
        <f t="shared" si="49"/>
        <v>105.57723541575746</v>
      </c>
      <c r="AY67" s="68">
        <f t="shared" si="49"/>
        <v>81.287341367890278</v>
      </c>
      <c r="AZ67" s="68">
        <f t="shared" si="49"/>
        <v>86.72908428345751</v>
      </c>
      <c r="BA67" s="68">
        <f t="shared" si="49"/>
        <v>88.316353509861614</v>
      </c>
      <c r="BB67" s="68">
        <f t="shared" si="49"/>
        <v>104.8940663794933</v>
      </c>
      <c r="BC67" s="68">
        <f t="shared" si="49"/>
        <v>91.641499009794984</v>
      </c>
      <c r="BD67" s="68">
        <f t="shared" si="48"/>
        <v>106.01895886958684</v>
      </c>
      <c r="BE67" s="68">
        <f t="shared" si="48"/>
        <v>106.02880458501622</v>
      </c>
      <c r="BF67" s="68">
        <f t="shared" si="48"/>
        <v>92.351989152358868</v>
      </c>
      <c r="BG67" s="68">
        <f t="shared" si="48"/>
        <v>91.490371648190575</v>
      </c>
      <c r="BH67" s="68">
        <f t="shared" si="48"/>
        <v>119.49087435717144</v>
      </c>
      <c r="BI67" s="68">
        <f t="shared" si="48"/>
        <v>92.032933239565423</v>
      </c>
      <c r="BJ67" s="68">
        <f t="shared" si="48"/>
        <v>96.028317448119623</v>
      </c>
      <c r="BK67" s="68">
        <f t="shared" si="48"/>
        <v>109.15098138959472</v>
      </c>
      <c r="BL67" s="68">
        <f t="shared" si="55"/>
        <v>133.59647314415338</v>
      </c>
      <c r="BM67" s="68">
        <f t="shared" si="55"/>
        <v>83.267721287388682</v>
      </c>
      <c r="BN67" s="68">
        <f t="shared" si="55"/>
        <v>98.809920766014471</v>
      </c>
      <c r="BO67" s="68">
        <f t="shared" si="55"/>
        <v>135.57340952559485</v>
      </c>
      <c r="BP67" s="68">
        <f t="shared" si="55"/>
        <v>95.080519484374321</v>
      </c>
      <c r="BQ67" s="68">
        <f t="shared" si="55"/>
        <v>110.18996340965137</v>
      </c>
      <c r="BR67" s="65" t="str">
        <f t="shared" si="4"/>
        <v>2012/01p/</v>
      </c>
      <c r="BS67" s="65">
        <v>100</v>
      </c>
      <c r="BT67" s="65">
        <v>101</v>
      </c>
      <c r="BU67" s="65">
        <v>102</v>
      </c>
      <c r="BV67" s="65">
        <v>103</v>
      </c>
      <c r="BW67" s="65">
        <v>104</v>
      </c>
      <c r="BX67" s="65">
        <v>105</v>
      </c>
      <c r="BY67" s="65">
        <v>106</v>
      </c>
      <c r="BZ67" s="65">
        <v>107</v>
      </c>
      <c r="CA67" s="65">
        <v>108</v>
      </c>
      <c r="CB67" s="65">
        <v>109</v>
      </c>
      <c r="CC67" s="65">
        <v>110</v>
      </c>
      <c r="CD67" s="65">
        <v>111</v>
      </c>
      <c r="CE67" s="65">
        <v>112</v>
      </c>
      <c r="CF67" s="65">
        <v>113</v>
      </c>
      <c r="CG67" s="65">
        <v>114</v>
      </c>
      <c r="CH67" s="65">
        <v>115</v>
      </c>
      <c r="CI67" s="65">
        <v>116</v>
      </c>
      <c r="CJ67" s="65">
        <v>117</v>
      </c>
      <c r="CK67" s="65">
        <v>118</v>
      </c>
      <c r="CL67" s="65">
        <v>119</v>
      </c>
      <c r="CM67" s="65">
        <v>120</v>
      </c>
      <c r="CN67" s="65">
        <v>121</v>
      </c>
      <c r="CO67" s="65" t="str">
        <f t="shared" si="7"/>
        <v>2012/01p/</v>
      </c>
      <c r="CP67" s="66">
        <f t="shared" si="46"/>
        <v>106.24079283306453</v>
      </c>
      <c r="CQ67" s="66">
        <f t="shared" si="46"/>
        <v>106.1566702048232</v>
      </c>
      <c r="CR67" s="66">
        <f t="shared" si="46"/>
        <v>103.50709354486025</v>
      </c>
      <c r="CS67" s="66">
        <f t="shared" si="46"/>
        <v>78.919748900864349</v>
      </c>
      <c r="CT67" s="66">
        <f t="shared" si="46"/>
        <v>83.393350272555296</v>
      </c>
      <c r="CU67" s="66">
        <f t="shared" si="46"/>
        <v>84.110812866534872</v>
      </c>
      <c r="CV67" s="66">
        <f t="shared" si="46"/>
        <v>98.9566663957484</v>
      </c>
      <c r="CW67" s="66">
        <f t="shared" si="46"/>
        <v>85.646260756817739</v>
      </c>
      <c r="CX67" s="66">
        <f t="shared" si="46"/>
        <v>98.165702657024852</v>
      </c>
      <c r="CY67" s="66">
        <f t="shared" si="46"/>
        <v>97.274132646803864</v>
      </c>
      <c r="CZ67" s="66">
        <f t="shared" si="46"/>
        <v>83.956353774871701</v>
      </c>
      <c r="DA67" s="66">
        <f t="shared" si="63"/>
        <v>82.423758241613129</v>
      </c>
      <c r="DB67" s="66">
        <f t="shared" si="63"/>
        <v>106.68828067604592</v>
      </c>
      <c r="DC67" s="66">
        <f t="shared" si="63"/>
        <v>81.445073663332238</v>
      </c>
      <c r="DD67" s="66">
        <f t="shared" si="63"/>
        <v>84.23536618256108</v>
      </c>
      <c r="DE67" s="66">
        <f t="shared" si="63"/>
        <v>94.913896860517141</v>
      </c>
      <c r="DF67" s="66">
        <f t="shared" si="25"/>
        <v>115.16937340013223</v>
      </c>
      <c r="DG67" s="66">
        <f t="shared" si="25"/>
        <v>71.168992553323662</v>
      </c>
      <c r="DH67" s="66">
        <f t="shared" si="25"/>
        <v>83.737220988147854</v>
      </c>
      <c r="DI67" s="66">
        <f t="shared" si="25"/>
        <v>113.92723489545786</v>
      </c>
      <c r="DJ67" s="66">
        <f t="shared" si="25"/>
        <v>79.233766236978596</v>
      </c>
      <c r="DK67" s="66">
        <f t="shared" si="10"/>
        <v>91.066085462521798</v>
      </c>
      <c r="DL67" s="173"/>
      <c r="DM67" s="702" t="s">
        <v>1241</v>
      </c>
      <c r="DN67" s="702"/>
      <c r="DO67" s="702"/>
      <c r="DP67" s="702"/>
      <c r="DQ67" s="702"/>
      <c r="DR67" s="702"/>
      <c r="DS67" s="702"/>
      <c r="DT67" s="702"/>
      <c r="DU67" s="702"/>
      <c r="DV67" s="702"/>
      <c r="DW67" s="702"/>
      <c r="DX67" s="702"/>
      <c r="DY67" s="702"/>
      <c r="DZ67" s="702"/>
      <c r="EA67" s="702"/>
      <c r="EB67" s="702"/>
      <c r="EC67" s="702"/>
      <c r="ED67" s="702"/>
      <c r="EE67" s="702"/>
      <c r="EF67" s="702"/>
      <c r="EG67" s="702"/>
      <c r="EH67" s="702"/>
    </row>
    <row r="68" spans="1:149" x14ac:dyDescent="0.2">
      <c r="A68" s="67" t="s">
        <v>370</v>
      </c>
      <c r="B68" s="66">
        <v>119.42741410364501</v>
      </c>
      <c r="C68" s="66">
        <v>118.47473244114801</v>
      </c>
      <c r="D68" s="66">
        <v>115.361519340927</v>
      </c>
      <c r="E68" s="66">
        <v>73.161701929372001</v>
      </c>
      <c r="F68" s="66">
        <v>86.368214438059994</v>
      </c>
      <c r="G68" s="66">
        <v>75.074146978065997</v>
      </c>
      <c r="H68" s="66">
        <v>100.224907155501</v>
      </c>
      <c r="I68" s="66">
        <v>101.561203042766</v>
      </c>
      <c r="J68" s="66">
        <v>124.985981638628</v>
      </c>
      <c r="K68" s="66">
        <v>114.700445055236</v>
      </c>
      <c r="L68" s="66">
        <v>96.335090545965997</v>
      </c>
      <c r="M68" s="66">
        <v>100.26254062258</v>
      </c>
      <c r="N68" s="66">
        <v>121.69868098165701</v>
      </c>
      <c r="O68" s="66">
        <v>110.089515786281</v>
      </c>
      <c r="P68" s="66">
        <v>111.229615718235</v>
      </c>
      <c r="Q68" s="66">
        <v>136.36172942768499</v>
      </c>
      <c r="R68" s="66">
        <v>144.04424461285001</v>
      </c>
      <c r="S68" s="66">
        <v>73.570551096171997</v>
      </c>
      <c r="T68" s="66">
        <v>120.733712610878</v>
      </c>
      <c r="U68" s="66">
        <v>175.92445057124399</v>
      </c>
      <c r="V68" s="66">
        <v>74.814145226617995</v>
      </c>
      <c r="W68" s="66">
        <v>130.26934676484601</v>
      </c>
      <c r="X68" s="67" t="s">
        <v>370</v>
      </c>
      <c r="Y68" s="65">
        <v>3180790</v>
      </c>
      <c r="Z68" s="65">
        <v>642712</v>
      </c>
      <c r="AA68" s="65">
        <v>125373</v>
      </c>
      <c r="AB68" s="65">
        <v>57353</v>
      </c>
      <c r="AC68" s="65">
        <v>18042</v>
      </c>
      <c r="AD68" s="65">
        <v>145882</v>
      </c>
      <c r="AE68" s="65">
        <v>64960</v>
      </c>
      <c r="AF68" s="65">
        <v>14879</v>
      </c>
      <c r="AG68" s="65">
        <v>68976</v>
      </c>
      <c r="AH68" s="65">
        <v>31197</v>
      </c>
      <c r="AI68" s="65">
        <v>28417</v>
      </c>
      <c r="AJ68" s="65">
        <v>162251</v>
      </c>
      <c r="AK68" s="65">
        <v>177385</v>
      </c>
      <c r="AL68" s="65">
        <v>94380</v>
      </c>
      <c r="AM68" s="65">
        <v>79009</v>
      </c>
      <c r="AN68" s="65">
        <v>219914</v>
      </c>
      <c r="AO68" s="65">
        <v>92367</v>
      </c>
      <c r="AP68" s="65">
        <v>241588</v>
      </c>
      <c r="AQ68" s="65">
        <v>151995</v>
      </c>
      <c r="AR68" s="65">
        <v>581108</v>
      </c>
      <c r="AS68" s="65">
        <v>44485</v>
      </c>
      <c r="AT68" s="65">
        <v>138517</v>
      </c>
      <c r="AU68" s="65" t="str">
        <f t="shared" si="2"/>
        <v>2012/02</v>
      </c>
      <c r="AV68" s="68">
        <f t="shared" si="49"/>
        <v>105.4487089624637</v>
      </c>
      <c r="AW68" s="68">
        <f t="shared" si="49"/>
        <v>104.66568613093553</v>
      </c>
      <c r="AX68" s="68">
        <f t="shared" si="49"/>
        <v>106.6330010264561</v>
      </c>
      <c r="AY68" s="68">
        <f t="shared" si="49"/>
        <v>83.934119464234229</v>
      </c>
      <c r="AZ68" s="68">
        <f t="shared" si="49"/>
        <v>79.42836392869053</v>
      </c>
      <c r="BA68" s="68">
        <f t="shared" si="49"/>
        <v>91.793357709797689</v>
      </c>
      <c r="BB68" s="68">
        <f t="shared" si="49"/>
        <v>106.36972790727208</v>
      </c>
      <c r="BC68" s="68">
        <f t="shared" si="49"/>
        <v>102.65550608746869</v>
      </c>
      <c r="BD68" s="68">
        <f t="shared" si="48"/>
        <v>104.14687905554563</v>
      </c>
      <c r="BE68" s="68">
        <f t="shared" si="48"/>
        <v>102.40102384199641</v>
      </c>
      <c r="BF68" s="68">
        <f t="shared" si="48"/>
        <v>86.78253499753022</v>
      </c>
      <c r="BG68" s="68">
        <f t="shared" si="48"/>
        <v>87.61236316226379</v>
      </c>
      <c r="BH68" s="68">
        <f t="shared" si="48"/>
        <v>109.54405067748536</v>
      </c>
      <c r="BI68" s="68">
        <f t="shared" si="48"/>
        <v>90.496584086601445</v>
      </c>
      <c r="BJ68" s="68">
        <f t="shared" si="48"/>
        <v>96.506281646597841</v>
      </c>
      <c r="BK68" s="68">
        <f t="shared" si="48"/>
        <v>107.09922706410484</v>
      </c>
      <c r="BL68" s="68">
        <f t="shared" si="55"/>
        <v>122.04175717777697</v>
      </c>
      <c r="BM68" s="68">
        <f t="shared" si="55"/>
        <v>66.420763388703079</v>
      </c>
      <c r="BN68" s="68">
        <f t="shared" si="55"/>
        <v>97.111517352162267</v>
      </c>
      <c r="BO68" s="68">
        <f t="shared" si="55"/>
        <v>147.82311291631794</v>
      </c>
      <c r="BP68" s="68">
        <f t="shared" si="55"/>
        <v>84.53379157030966</v>
      </c>
      <c r="BQ68" s="68">
        <f t="shared" si="55"/>
        <v>108.97362961481856</v>
      </c>
      <c r="BR68" s="65" t="str">
        <f t="shared" si="4"/>
        <v>2012/02</v>
      </c>
      <c r="BS68" s="68">
        <f t="shared" ref="BS68:CN68" si="74">Y68/Y$7*100</f>
        <v>96.64849741316786</v>
      </c>
      <c r="BT68" s="68">
        <f t="shared" si="74"/>
        <v>99.440685597228651</v>
      </c>
      <c r="BU68" s="68">
        <f t="shared" si="74"/>
        <v>90.597246811431873</v>
      </c>
      <c r="BV68" s="68">
        <f t="shared" si="74"/>
        <v>75.37521356288606</v>
      </c>
      <c r="BW68" s="68">
        <f t="shared" si="74"/>
        <v>75.328796292430383</v>
      </c>
      <c r="BX68" s="68">
        <f t="shared" si="74"/>
        <v>73.05533159394453</v>
      </c>
      <c r="BY68" s="68">
        <f t="shared" si="74"/>
        <v>97.715067916184069</v>
      </c>
      <c r="BZ68" s="68">
        <f t="shared" si="74"/>
        <v>78.754035886307094</v>
      </c>
      <c r="CA68" s="68">
        <f t="shared" si="74"/>
        <v>101.06817882104708</v>
      </c>
      <c r="CB68" s="68">
        <f t="shared" si="74"/>
        <v>93.707196924185993</v>
      </c>
      <c r="CC68" s="68">
        <f t="shared" si="74"/>
        <v>102.48115691153666</v>
      </c>
      <c r="CD68" s="68">
        <f t="shared" si="74"/>
        <v>99.258547805925502</v>
      </c>
      <c r="CE68" s="68">
        <f t="shared" si="74"/>
        <v>103.59034554447928</v>
      </c>
      <c r="CF68" s="68">
        <f t="shared" si="74"/>
        <v>94.381887637752754</v>
      </c>
      <c r="CG68" s="68">
        <f t="shared" si="74"/>
        <v>107.97414382157598</v>
      </c>
      <c r="CH68" s="68">
        <f t="shared" si="74"/>
        <v>96.253403013034315</v>
      </c>
      <c r="CI68" s="68">
        <f t="shared" si="74"/>
        <v>108.62105461216427</v>
      </c>
      <c r="CJ68" s="68">
        <f t="shared" si="74"/>
        <v>84.13361750734812</v>
      </c>
      <c r="CK68" s="68">
        <f t="shared" si="74"/>
        <v>84.33624635871827</v>
      </c>
      <c r="CL68" s="68">
        <f t="shared" si="74"/>
        <v>112.36609456334259</v>
      </c>
      <c r="CM68" s="68">
        <f t="shared" si="74"/>
        <v>76.851979821712391</v>
      </c>
      <c r="CN68" s="68">
        <f t="shared" si="74"/>
        <v>108.03409870842953</v>
      </c>
      <c r="CO68" s="65" t="str">
        <f t="shared" si="7"/>
        <v>2012/02</v>
      </c>
      <c r="CP68" s="66">
        <f t="shared" si="46"/>
        <v>109.10537854683385</v>
      </c>
      <c r="CQ68" s="66">
        <f t="shared" si="46"/>
        <v>105.25438908865739</v>
      </c>
      <c r="CR68" s="66">
        <f t="shared" si="46"/>
        <v>117.70004583958371</v>
      </c>
      <c r="CS68" s="66">
        <f t="shared" si="46"/>
        <v>111.35506686718361</v>
      </c>
      <c r="CT68" s="66">
        <f t="shared" si="46"/>
        <v>105.44223170690981</v>
      </c>
      <c r="CU68" s="66">
        <f t="shared" si="46"/>
        <v>125.64908776268744</v>
      </c>
      <c r="CV68" s="66">
        <f t="shared" si="46"/>
        <v>108.85703727751755</v>
      </c>
      <c r="CW68" s="66">
        <f t="shared" si="46"/>
        <v>130.34951787825432</v>
      </c>
      <c r="CX68" s="66">
        <f t="shared" si="46"/>
        <v>103.04616177951493</v>
      </c>
      <c r="CY68" s="66">
        <f t="shared" si="46"/>
        <v>109.27765124043158</v>
      </c>
      <c r="CZ68" s="66">
        <f t="shared" si="46"/>
        <v>84.681455218584489</v>
      </c>
      <c r="DA68" s="66">
        <f t="shared" si="63"/>
        <v>88.266819431579009</v>
      </c>
      <c r="DB68" s="66">
        <f t="shared" si="63"/>
        <v>105.74735522090685</v>
      </c>
      <c r="DC68" s="66">
        <f t="shared" si="63"/>
        <v>95.883422499385162</v>
      </c>
      <c r="DD68" s="66">
        <f t="shared" si="63"/>
        <v>89.379066349506388</v>
      </c>
      <c r="DE68" s="66">
        <f t="shared" si="63"/>
        <v>111.26799023365628</v>
      </c>
      <c r="DF68" s="66">
        <f t="shared" si="25"/>
        <v>112.35552592776037</v>
      </c>
      <c r="DG68" s="66">
        <f t="shared" si="25"/>
        <v>78.946757974482651</v>
      </c>
      <c r="DH68" s="66">
        <f t="shared" si="25"/>
        <v>115.14801944007003</v>
      </c>
      <c r="DI68" s="66">
        <f t="shared" si="25"/>
        <v>131.55490852535385</v>
      </c>
      <c r="DJ68" s="66">
        <f t="shared" si="25"/>
        <v>109.9955938238913</v>
      </c>
      <c r="DK68" s="66">
        <f t="shared" si="10"/>
        <v>100.869661447285</v>
      </c>
      <c r="DL68" s="176" t="s">
        <v>647</v>
      </c>
      <c r="DM68" s="177">
        <f t="shared" ref="DM68:EH68" si="75">DM62/DM50</f>
        <v>8.251428940478836E-2</v>
      </c>
      <c r="DN68" s="177">
        <f t="shared" si="75"/>
        <v>-1.4653058130343819</v>
      </c>
      <c r="DO68" s="177">
        <f t="shared" si="75"/>
        <v>-8.6377001240004803E-2</v>
      </c>
      <c r="DP68" s="177">
        <f t="shared" si="75"/>
        <v>0.2800332661237967</v>
      </c>
      <c r="DQ68" s="177">
        <f t="shared" si="75"/>
        <v>-8.5135481244915767E-2</v>
      </c>
      <c r="DR68" s="177">
        <f t="shared" si="75"/>
        <v>-1.4599160089024028E-2</v>
      </c>
      <c r="DS68" s="177">
        <f t="shared" si="75"/>
        <v>50.420275809152528</v>
      </c>
      <c r="DT68" s="177">
        <f t="shared" si="75"/>
        <v>7614.4029267727365</v>
      </c>
      <c r="DU68" s="177">
        <f t="shared" si="75"/>
        <v>-1.0198285252169122E-2</v>
      </c>
      <c r="DV68" s="177">
        <f t="shared" si="75"/>
        <v>2.0477577252510377E-2</v>
      </c>
      <c r="DW68" s="177">
        <f t="shared" si="75"/>
        <v>-1.1621174934900287</v>
      </c>
      <c r="DX68" s="177">
        <f t="shared" si="75"/>
        <v>-0.71433040797770109</v>
      </c>
      <c r="DY68" s="177">
        <f t="shared" si="75"/>
        <v>0.23011908365448894</v>
      </c>
      <c r="DZ68" s="177">
        <f t="shared" si="75"/>
        <v>-1.1830957401714213</v>
      </c>
      <c r="EA68" s="177">
        <f t="shared" si="75"/>
        <v>-2.8632798432502917</v>
      </c>
      <c r="EB68" s="177">
        <f t="shared" si="75"/>
        <v>-0.55827592840149709</v>
      </c>
      <c r="EC68" s="177">
        <f t="shared" si="75"/>
        <v>-5.2074364006058575E-2</v>
      </c>
      <c r="ED68" s="177">
        <f t="shared" si="75"/>
        <v>0.55322811757636392</v>
      </c>
      <c r="EE68" s="177">
        <f t="shared" si="75"/>
        <v>-4.3621018613171816E-2</v>
      </c>
      <c r="EF68" s="177">
        <f t="shared" si="75"/>
        <v>0.1063063741029599</v>
      </c>
      <c r="EG68" s="177">
        <f t="shared" si="75"/>
        <v>1.7387912530167207</v>
      </c>
      <c r="EH68" s="177">
        <f t="shared" si="75"/>
        <v>0.6286049724117303</v>
      </c>
    </row>
    <row r="69" spans="1:149" x14ac:dyDescent="0.2">
      <c r="A69" s="67" t="s">
        <v>391</v>
      </c>
      <c r="B69" s="66">
        <v>128.337563858583</v>
      </c>
      <c r="C69" s="66">
        <v>123.739035338593</v>
      </c>
      <c r="D69" s="66">
        <v>139.36889007007699</v>
      </c>
      <c r="E69" s="66">
        <v>84.040746296576003</v>
      </c>
      <c r="F69" s="66">
        <v>94.707793739739003</v>
      </c>
      <c r="G69" s="66">
        <v>77.694190632493005</v>
      </c>
      <c r="H69" s="66">
        <v>117.04100278847</v>
      </c>
      <c r="I69" s="66">
        <v>112.850878147779</v>
      </c>
      <c r="J69" s="66">
        <v>131.260365181694</v>
      </c>
      <c r="K69" s="66">
        <v>114.86775422647401</v>
      </c>
      <c r="L69" s="66">
        <v>95.285582245390998</v>
      </c>
      <c r="M69" s="66">
        <v>109.188269880969</v>
      </c>
      <c r="N69" s="66">
        <v>129.009366136816</v>
      </c>
      <c r="O69" s="66">
        <v>120.671014711265</v>
      </c>
      <c r="P69" s="66">
        <v>135.95089728146499</v>
      </c>
      <c r="Q69" s="66">
        <v>150.34411118610001</v>
      </c>
      <c r="R69" s="66">
        <v>153.58314652721199</v>
      </c>
      <c r="S69" s="66">
        <v>72.666328931067994</v>
      </c>
      <c r="T69" s="66">
        <v>115.471626935587</v>
      </c>
      <c r="U69" s="66">
        <v>188.36592473599799</v>
      </c>
      <c r="V69" s="66">
        <v>84.326817141936999</v>
      </c>
      <c r="W69" s="66">
        <v>125.487022005249</v>
      </c>
      <c r="X69" s="67" t="s">
        <v>391</v>
      </c>
      <c r="Y69" s="65">
        <v>3200542</v>
      </c>
      <c r="Z69" s="65">
        <v>644068</v>
      </c>
      <c r="AA69" s="65">
        <v>126032</v>
      </c>
      <c r="AB69" s="65">
        <v>57783</v>
      </c>
      <c r="AC69" s="65">
        <v>17960</v>
      </c>
      <c r="AD69" s="65">
        <v>146112</v>
      </c>
      <c r="AE69" s="65">
        <v>65355</v>
      </c>
      <c r="AF69" s="65">
        <v>15155</v>
      </c>
      <c r="AG69" s="65">
        <v>69320</v>
      </c>
      <c r="AH69" s="65">
        <v>31572</v>
      </c>
      <c r="AI69" s="65">
        <v>28674</v>
      </c>
      <c r="AJ69" s="65">
        <v>162744</v>
      </c>
      <c r="AK69" s="65">
        <v>178867</v>
      </c>
      <c r="AL69" s="65">
        <v>95295</v>
      </c>
      <c r="AM69" s="65">
        <v>79707</v>
      </c>
      <c r="AN69" s="65">
        <v>219948</v>
      </c>
      <c r="AO69" s="65">
        <v>92684</v>
      </c>
      <c r="AP69" s="65">
        <v>241972</v>
      </c>
      <c r="AQ69" s="65">
        <v>152904</v>
      </c>
      <c r="AR69" s="65">
        <v>589120</v>
      </c>
      <c r="AS69" s="65">
        <v>45397</v>
      </c>
      <c r="AT69" s="65">
        <v>139873</v>
      </c>
      <c r="AU69" s="65" t="str">
        <f t="shared" si="2"/>
        <v>2012/03</v>
      </c>
      <c r="AV69" s="68">
        <f t="shared" si="49"/>
        <v>113.31594610706959</v>
      </c>
      <c r="AW69" s="68">
        <f t="shared" si="49"/>
        <v>109.31639825671185</v>
      </c>
      <c r="AX69" s="68">
        <f t="shared" si="49"/>
        <v>128.82391877987507</v>
      </c>
      <c r="AY69" s="68">
        <f t="shared" si="49"/>
        <v>96.415007490255064</v>
      </c>
      <c r="AZ69" s="68">
        <f t="shared" si="49"/>
        <v>87.097842151619204</v>
      </c>
      <c r="BA69" s="68">
        <f t="shared" si="49"/>
        <v>94.996892003119328</v>
      </c>
      <c r="BB69" s="68">
        <f t="shared" si="49"/>
        <v>124.2168236812431</v>
      </c>
      <c r="BC69" s="68">
        <f t="shared" si="49"/>
        <v>114.06682533877954</v>
      </c>
      <c r="BD69" s="68">
        <f t="shared" si="48"/>
        <v>109.37512509914707</v>
      </c>
      <c r="BE69" s="68">
        <f t="shared" si="48"/>
        <v>102.55039231589096</v>
      </c>
      <c r="BF69" s="68">
        <f t="shared" si="48"/>
        <v>85.837095591093075</v>
      </c>
      <c r="BG69" s="68">
        <f t="shared" si="48"/>
        <v>95.41192846769259</v>
      </c>
      <c r="BH69" s="68">
        <f t="shared" si="48"/>
        <v>116.12458268213859</v>
      </c>
      <c r="BI69" s="68">
        <f t="shared" si="48"/>
        <v>99.19486475745191</v>
      </c>
      <c r="BJ69" s="68">
        <f t="shared" si="48"/>
        <v>117.95523609816662</v>
      </c>
      <c r="BK69" s="68">
        <f t="shared" si="48"/>
        <v>118.08106401444682</v>
      </c>
      <c r="BL69" s="68">
        <f t="shared" si="55"/>
        <v>130.12360976622358</v>
      </c>
      <c r="BM69" s="68">
        <f t="shared" si="55"/>
        <v>65.604416010787105</v>
      </c>
      <c r="BN69" s="68">
        <f t="shared" si="55"/>
        <v>92.878986824325708</v>
      </c>
      <c r="BO69" s="68">
        <f t="shared" si="55"/>
        <v>158.27724498454393</v>
      </c>
      <c r="BP69" s="68">
        <f t="shared" si="55"/>
        <v>95.282323449281265</v>
      </c>
      <c r="BQ69" s="68">
        <f t="shared" si="55"/>
        <v>104.97309303432243</v>
      </c>
      <c r="BR69" s="65" t="str">
        <f t="shared" si="4"/>
        <v>2012/03</v>
      </c>
      <c r="BS69" s="65">
        <v>100</v>
      </c>
      <c r="BT69" s="65">
        <v>101</v>
      </c>
      <c r="BU69" s="65">
        <v>102</v>
      </c>
      <c r="BV69" s="65">
        <v>103</v>
      </c>
      <c r="BW69" s="65">
        <v>104</v>
      </c>
      <c r="BX69" s="65">
        <v>105</v>
      </c>
      <c r="BY69" s="65">
        <v>106</v>
      </c>
      <c r="BZ69" s="65">
        <v>107</v>
      </c>
      <c r="CA69" s="65">
        <v>108</v>
      </c>
      <c r="CB69" s="65">
        <v>109</v>
      </c>
      <c r="CC69" s="65">
        <v>110</v>
      </c>
      <c r="CD69" s="65">
        <v>111</v>
      </c>
      <c r="CE69" s="65">
        <v>112</v>
      </c>
      <c r="CF69" s="65">
        <v>113</v>
      </c>
      <c r="CG69" s="65">
        <v>114</v>
      </c>
      <c r="CH69" s="65">
        <v>115</v>
      </c>
      <c r="CI69" s="65">
        <v>116</v>
      </c>
      <c r="CJ69" s="65">
        <v>117</v>
      </c>
      <c r="CK69" s="65">
        <v>118</v>
      </c>
      <c r="CL69" s="65">
        <v>119</v>
      </c>
      <c r="CM69" s="65">
        <v>120</v>
      </c>
      <c r="CN69" s="65">
        <v>121</v>
      </c>
      <c r="CO69" s="65" t="str">
        <f t="shared" si="7"/>
        <v>2012/03</v>
      </c>
      <c r="CP69" s="66">
        <f t="shared" si="46"/>
        <v>113.31594610706959</v>
      </c>
      <c r="CQ69" s="66">
        <f t="shared" si="46"/>
        <v>108.23405767991272</v>
      </c>
      <c r="CR69" s="66">
        <f t="shared" si="46"/>
        <v>126.2979595881128</v>
      </c>
      <c r="CS69" s="66">
        <f t="shared" si="46"/>
        <v>93.606803388597143</v>
      </c>
      <c r="CT69" s="66">
        <f t="shared" si="46"/>
        <v>83.74792514578769</v>
      </c>
      <c r="CU69" s="66">
        <f t="shared" si="46"/>
        <v>90.473230479161259</v>
      </c>
      <c r="CV69" s="66">
        <f t="shared" si="46"/>
        <v>117.18568271815386</v>
      </c>
      <c r="CW69" s="66">
        <f t="shared" si="46"/>
        <v>106.60450966241078</v>
      </c>
      <c r="CX69" s="66">
        <f t="shared" si="46"/>
        <v>101.27326398069174</v>
      </c>
      <c r="CY69" s="66">
        <f t="shared" si="46"/>
        <v>94.082928730175198</v>
      </c>
      <c r="CZ69" s="66">
        <f t="shared" si="46"/>
        <v>78.033723264630069</v>
      </c>
      <c r="DA69" s="66">
        <f t="shared" si="63"/>
        <v>85.956692313236573</v>
      </c>
      <c r="DB69" s="66">
        <f t="shared" si="63"/>
        <v>103.68266310905231</v>
      </c>
      <c r="DC69" s="66">
        <f t="shared" si="63"/>
        <v>87.783066157037098</v>
      </c>
      <c r="DD69" s="66">
        <f t="shared" si="63"/>
        <v>103.46950534926897</v>
      </c>
      <c r="DE69" s="66">
        <f t="shared" si="63"/>
        <v>102.67918609951899</v>
      </c>
      <c r="DF69" s="66">
        <f t="shared" si="25"/>
        <v>112.17552566053757</v>
      </c>
      <c r="DG69" s="66">
        <f t="shared" si="25"/>
        <v>56.072150436570176</v>
      </c>
      <c r="DH69" s="66">
        <f t="shared" si="25"/>
        <v>78.711005783326868</v>
      </c>
      <c r="DI69" s="66">
        <f t="shared" si="25"/>
        <v>133.00608822230581</v>
      </c>
      <c r="DJ69" s="66">
        <f t="shared" si="25"/>
        <v>79.401936207734394</v>
      </c>
      <c r="DK69" s="66">
        <f t="shared" si="10"/>
        <v>86.754622342415232</v>
      </c>
      <c r="ES69" s="68"/>
    </row>
    <row r="70" spans="1:149" x14ac:dyDescent="0.2">
      <c r="A70" s="67" t="s">
        <v>392</v>
      </c>
      <c r="B70" s="66">
        <v>119.702551607033</v>
      </c>
      <c r="C70" s="66">
        <v>113.664613923275</v>
      </c>
      <c r="D70" s="66">
        <v>137.529472153905</v>
      </c>
      <c r="E70" s="66">
        <v>73.544672846908995</v>
      </c>
      <c r="F70" s="66">
        <v>86.776575958524006</v>
      </c>
      <c r="G70" s="66">
        <v>74.531141728235994</v>
      </c>
      <c r="H70" s="66">
        <v>96.836439093639001</v>
      </c>
      <c r="I70" s="66">
        <v>88.696811062410006</v>
      </c>
      <c r="J70" s="66">
        <v>124.99764166877701</v>
      </c>
      <c r="K70" s="66">
        <v>138.920464695178</v>
      </c>
      <c r="L70" s="66">
        <v>98.473478154095005</v>
      </c>
      <c r="M70" s="66">
        <v>106.071554388669</v>
      </c>
      <c r="N70" s="66">
        <v>119.09931108329</v>
      </c>
      <c r="O70" s="66">
        <v>117.348542993721</v>
      </c>
      <c r="P70" s="66">
        <v>110.011598528609</v>
      </c>
      <c r="Q70" s="66">
        <v>138.80424812360801</v>
      </c>
      <c r="R70" s="66">
        <v>140.95350503674601</v>
      </c>
      <c r="S70" s="66">
        <v>78.635169436742999</v>
      </c>
      <c r="T70" s="66">
        <v>128.95630099841901</v>
      </c>
      <c r="U70" s="66">
        <v>164.76054279927499</v>
      </c>
      <c r="V70" s="66">
        <v>84.948710382743997</v>
      </c>
      <c r="W70" s="66">
        <v>137.223779703693</v>
      </c>
      <c r="X70" s="67" t="s">
        <v>392</v>
      </c>
      <c r="Y70" s="65">
        <v>3217021</v>
      </c>
      <c r="Z70" s="65">
        <v>643206</v>
      </c>
      <c r="AA70" s="65">
        <v>127094</v>
      </c>
      <c r="AB70" s="65">
        <v>57492</v>
      </c>
      <c r="AC70" s="65">
        <v>18179</v>
      </c>
      <c r="AD70" s="65">
        <v>146257</v>
      </c>
      <c r="AE70" s="65">
        <v>65872</v>
      </c>
      <c r="AF70" s="65">
        <v>15376</v>
      </c>
      <c r="AG70" s="65">
        <v>69164</v>
      </c>
      <c r="AH70" s="65">
        <v>32251</v>
      </c>
      <c r="AI70" s="65">
        <v>29001</v>
      </c>
      <c r="AJ70" s="65">
        <v>162652</v>
      </c>
      <c r="AK70" s="65">
        <v>179554</v>
      </c>
      <c r="AL70" s="65">
        <v>95235</v>
      </c>
      <c r="AM70" s="65">
        <v>80341</v>
      </c>
      <c r="AN70" s="65">
        <v>219612</v>
      </c>
      <c r="AO70" s="65">
        <v>94284</v>
      </c>
      <c r="AP70" s="65">
        <v>244010</v>
      </c>
      <c r="AQ70" s="65">
        <v>152925</v>
      </c>
      <c r="AR70" s="65">
        <v>598865</v>
      </c>
      <c r="AS70" s="65">
        <v>45759</v>
      </c>
      <c r="AT70" s="65">
        <v>139892</v>
      </c>
      <c r="AU70" s="65" t="str">
        <f t="shared" si="2"/>
        <v>2012/04</v>
      </c>
      <c r="AV70" s="68">
        <f t="shared" si="49"/>
        <v>105.69164225158477</v>
      </c>
      <c r="AW70" s="68">
        <f t="shared" si="49"/>
        <v>100.41622006614075</v>
      </c>
      <c r="AX70" s="68">
        <f t="shared" si="49"/>
        <v>127.12367546075242</v>
      </c>
      <c r="AY70" s="68">
        <f t="shared" si="49"/>
        <v>84.373479483153801</v>
      </c>
      <c r="AZ70" s="68">
        <f t="shared" si="49"/>
        <v>79.803912823303264</v>
      </c>
      <c r="BA70" s="68">
        <f t="shared" si="49"/>
        <v>91.129423757267986</v>
      </c>
      <c r="BB70" s="68">
        <f t="shared" si="49"/>
        <v>102.77351179700393</v>
      </c>
      <c r="BC70" s="68">
        <f t="shared" si="49"/>
        <v>89.652502679809857</v>
      </c>
      <c r="BD70" s="68">
        <f t="shared" si="48"/>
        <v>104.1565949911553</v>
      </c>
      <c r="BE70" s="68">
        <f t="shared" si="48"/>
        <v>124.02391124586794</v>
      </c>
      <c r="BF70" s="68">
        <f t="shared" si="48"/>
        <v>88.708880801421856</v>
      </c>
      <c r="BG70" s="68">
        <f t="shared" si="48"/>
        <v>92.688450607573941</v>
      </c>
      <c r="BH70" s="68">
        <f t="shared" si="48"/>
        <v>107.20429230394011</v>
      </c>
      <c r="BI70" s="68">
        <f t="shared" si="48"/>
        <v>96.463702402757065</v>
      </c>
      <c r="BJ70" s="68">
        <f t="shared" si="48"/>
        <v>95.449491967037943</v>
      </c>
      <c r="BK70" s="68">
        <f t="shared" si="48"/>
        <v>109.01759423003101</v>
      </c>
      <c r="BL70" s="68">
        <f t="shared" si="55"/>
        <v>119.42312225862118</v>
      </c>
      <c r="BM70" s="68">
        <f t="shared" si="55"/>
        <v>70.993188244042472</v>
      </c>
      <c r="BN70" s="68">
        <f t="shared" si="55"/>
        <v>103.72531243564447</v>
      </c>
      <c r="BO70" s="68">
        <f t="shared" si="55"/>
        <v>138.44247484239187</v>
      </c>
      <c r="BP70" s="68">
        <f t="shared" si="55"/>
        <v>95.98501133588509</v>
      </c>
      <c r="BQ70" s="68">
        <f t="shared" si="55"/>
        <v>114.79119006230454</v>
      </c>
      <c r="BR70" s="65" t="str">
        <f t="shared" si="4"/>
        <v>2012/04</v>
      </c>
      <c r="BS70" s="68">
        <f t="shared" ref="BS70:CN70" si="76">Y70/Y$7*100</f>
        <v>97.749378549544815</v>
      </c>
      <c r="BT70" s="68">
        <f t="shared" si="76"/>
        <v>99.517117496251899</v>
      </c>
      <c r="BU70" s="68">
        <f t="shared" si="76"/>
        <v>91.840878707952456</v>
      </c>
      <c r="BV70" s="68">
        <f t="shared" si="76"/>
        <v>75.557891970035485</v>
      </c>
      <c r="BW70" s="68">
        <f t="shared" si="76"/>
        <v>75.900797461483862</v>
      </c>
      <c r="BX70" s="68">
        <f t="shared" si="76"/>
        <v>73.243125491394039</v>
      </c>
      <c r="BY70" s="68">
        <f t="shared" si="76"/>
        <v>99.086929707125563</v>
      </c>
      <c r="BZ70" s="68">
        <f t="shared" si="76"/>
        <v>81.384639813687613</v>
      </c>
      <c r="CA70" s="68">
        <f t="shared" si="76"/>
        <v>101.34364880507567</v>
      </c>
      <c r="CB70" s="68">
        <f t="shared" si="76"/>
        <v>96.873122672113425</v>
      </c>
      <c r="CC70" s="68">
        <f t="shared" si="76"/>
        <v>104.58725522016661</v>
      </c>
      <c r="CD70" s="68">
        <f t="shared" si="76"/>
        <v>99.503863259575567</v>
      </c>
      <c r="CE70" s="68">
        <f t="shared" si="76"/>
        <v>104.85701104317408</v>
      </c>
      <c r="CF70" s="68">
        <f t="shared" si="76"/>
        <v>95.236904738094765</v>
      </c>
      <c r="CG70" s="68">
        <f t="shared" si="76"/>
        <v>109.79446251400771</v>
      </c>
      <c r="CH70" s="68">
        <f t="shared" si="76"/>
        <v>96.121221670737157</v>
      </c>
      <c r="CI70" s="68">
        <f t="shared" si="76"/>
        <v>110.8753939507973</v>
      </c>
      <c r="CJ70" s="68">
        <f t="shared" si="76"/>
        <v>84.977084987532564</v>
      </c>
      <c r="CK70" s="68">
        <f t="shared" si="76"/>
        <v>84.852267998335421</v>
      </c>
      <c r="CL70" s="68">
        <f t="shared" si="76"/>
        <v>115.79968133406555</v>
      </c>
      <c r="CM70" s="68">
        <f t="shared" si="76"/>
        <v>79.052933453113127</v>
      </c>
      <c r="CN70" s="68">
        <f t="shared" si="76"/>
        <v>109.10650776814126</v>
      </c>
      <c r="CO70" s="65" t="str">
        <f t="shared" si="7"/>
        <v>2012/04</v>
      </c>
      <c r="CP70" s="66">
        <f t="shared" si="46"/>
        <v>108.1251296119641</v>
      </c>
      <c r="CQ70" s="66">
        <f t="shared" si="46"/>
        <v>100.90346524548674</v>
      </c>
      <c r="CR70" s="66">
        <f t="shared" si="46"/>
        <v>138.41731182145674</v>
      </c>
      <c r="CS70" s="66">
        <f t="shared" si="46"/>
        <v>111.66732856524686</v>
      </c>
      <c r="CT70" s="66">
        <f t="shared" si="46"/>
        <v>105.1423904522216</v>
      </c>
      <c r="CU70" s="66">
        <f t="shared" si="46"/>
        <v>124.42044648678403</v>
      </c>
      <c r="CV70" s="66">
        <f t="shared" si="46"/>
        <v>103.72055335731456</v>
      </c>
      <c r="CW70" s="66">
        <f t="shared" si="46"/>
        <v>110.15899669157436</v>
      </c>
      <c r="CX70" s="66">
        <f t="shared" si="46"/>
        <v>102.77565118213776</v>
      </c>
      <c r="CY70" s="66">
        <f t="shared" si="46"/>
        <v>128.02716359794843</v>
      </c>
      <c r="CZ70" s="66">
        <f t="shared" si="46"/>
        <v>84.818059920093319</v>
      </c>
      <c r="DA70" s="66">
        <f t="shared" si="63"/>
        <v>93.150604982821349</v>
      </c>
      <c r="DB70" s="66">
        <f t="shared" si="63"/>
        <v>102.23855442512999</v>
      </c>
      <c r="DC70" s="66">
        <f t="shared" si="63"/>
        <v>101.28815365013809</v>
      </c>
      <c r="DD70" s="66">
        <f t="shared" si="63"/>
        <v>86.934704885376519</v>
      </c>
      <c r="DE70" s="66">
        <f t="shared" si="63"/>
        <v>113.41677970289467</v>
      </c>
      <c r="DF70" s="66">
        <f t="shared" si="63"/>
        <v>107.70931042789987</v>
      </c>
      <c r="DG70" s="66">
        <f t="shared" si="63"/>
        <v>83.54392040449288</v>
      </c>
      <c r="DH70" s="66">
        <f t="shared" si="63"/>
        <v>122.24223922650988</v>
      </c>
      <c r="DI70" s="66">
        <f t="shared" si="63"/>
        <v>119.55341607806768</v>
      </c>
      <c r="DJ70" s="66">
        <f t="shared" si="63"/>
        <v>121.41865854075422</v>
      </c>
      <c r="DK70" s="66">
        <f t="shared" si="10"/>
        <v>105.21021377225601</v>
      </c>
    </row>
    <row r="71" spans="1:149" x14ac:dyDescent="0.2">
      <c r="A71" s="67" t="s">
        <v>393</v>
      </c>
      <c r="B71" s="66">
        <v>126.546510061078</v>
      </c>
      <c r="C71" s="66">
        <v>117.15449928901801</v>
      </c>
      <c r="D71" s="66">
        <v>152.83521567533899</v>
      </c>
      <c r="E71" s="66">
        <v>89.385517648082995</v>
      </c>
      <c r="F71" s="66">
        <v>95.477348088510993</v>
      </c>
      <c r="G71" s="66">
        <v>76.135919106779994</v>
      </c>
      <c r="H71" s="66">
        <v>112.020567013206</v>
      </c>
      <c r="I71" s="66">
        <v>114.243998276944</v>
      </c>
      <c r="J71" s="66">
        <v>133.821226693342</v>
      </c>
      <c r="K71" s="66">
        <v>126.221477442037</v>
      </c>
      <c r="L71" s="66">
        <v>106.553463664348</v>
      </c>
      <c r="M71" s="66">
        <v>111.09597870471499</v>
      </c>
      <c r="N71" s="66">
        <v>128.83218369169299</v>
      </c>
      <c r="O71" s="66">
        <v>122.592351079294</v>
      </c>
      <c r="P71" s="66">
        <v>118.126246266515</v>
      </c>
      <c r="Q71" s="66">
        <v>138.45039992042501</v>
      </c>
      <c r="R71" s="66">
        <v>160.23011127108501</v>
      </c>
      <c r="S71" s="66">
        <v>88.588742512256005</v>
      </c>
      <c r="T71" s="66">
        <v>121.870249733335</v>
      </c>
      <c r="U71" s="66">
        <v>175.12283138459401</v>
      </c>
      <c r="V71" s="66">
        <v>86.677087366601</v>
      </c>
      <c r="W71" s="66">
        <v>140.69501991269701</v>
      </c>
      <c r="X71" s="67" t="s">
        <v>393</v>
      </c>
      <c r="Y71" s="65">
        <v>3237353</v>
      </c>
      <c r="Z71" s="65">
        <v>637801</v>
      </c>
      <c r="AA71" s="65">
        <v>127417</v>
      </c>
      <c r="AB71" s="65">
        <v>57694</v>
      </c>
      <c r="AC71" s="65">
        <v>18299</v>
      </c>
      <c r="AD71" s="65">
        <v>146431</v>
      </c>
      <c r="AE71" s="65">
        <v>66586</v>
      </c>
      <c r="AF71" s="65">
        <v>15437</v>
      </c>
      <c r="AG71" s="65">
        <v>68870</v>
      </c>
      <c r="AH71" s="65">
        <v>32367</v>
      </c>
      <c r="AI71" s="65">
        <v>28992</v>
      </c>
      <c r="AJ71" s="65">
        <v>162802</v>
      </c>
      <c r="AK71" s="65">
        <v>182279</v>
      </c>
      <c r="AL71" s="65">
        <v>96185</v>
      </c>
      <c r="AM71" s="65">
        <v>80783</v>
      </c>
      <c r="AN71" s="65">
        <v>221268</v>
      </c>
      <c r="AO71" s="65">
        <v>95084</v>
      </c>
      <c r="AP71" s="65">
        <v>246423</v>
      </c>
      <c r="AQ71" s="65">
        <v>154788</v>
      </c>
      <c r="AR71" s="65">
        <v>607986</v>
      </c>
      <c r="AS71" s="65">
        <v>46311</v>
      </c>
      <c r="AT71" s="65">
        <v>143550</v>
      </c>
      <c r="AU71" s="65" t="str">
        <f t="shared" si="2"/>
        <v>2012/05</v>
      </c>
      <c r="AV71" s="68">
        <f t="shared" si="49"/>
        <v>111.73453105218685</v>
      </c>
      <c r="AW71" s="68">
        <f t="shared" si="49"/>
        <v>103.49933524857218</v>
      </c>
      <c r="AX71" s="68">
        <f t="shared" si="49"/>
        <v>141.27135116714129</v>
      </c>
      <c r="AY71" s="68">
        <f t="shared" si="49"/>
        <v>102.54674944398215</v>
      </c>
      <c r="AZ71" s="68">
        <f t="shared" si="49"/>
        <v>87.805561342931242</v>
      </c>
      <c r="BA71" s="68">
        <f t="shared" si="49"/>
        <v>93.091589294710829</v>
      </c>
      <c r="BB71" s="68">
        <f t="shared" si="49"/>
        <v>118.888583400988</v>
      </c>
      <c r="BC71" s="68">
        <f>I71/I$7*100</f>
        <v>115.474956077836</v>
      </c>
      <c r="BD71" s="68">
        <f t="shared" si="48"/>
        <v>111.50901028078874</v>
      </c>
      <c r="BE71" s="68">
        <f t="shared" si="48"/>
        <v>112.68664663584941</v>
      </c>
      <c r="BF71" s="68">
        <f t="shared" si="48"/>
        <v>95.987657634963014</v>
      </c>
      <c r="BG71" s="68">
        <f t="shared" si="48"/>
        <v>97.078940666226956</v>
      </c>
      <c r="BH71" s="68">
        <f t="shared" si="48"/>
        <v>115.96509629665638</v>
      </c>
      <c r="BI71" s="68">
        <f t="shared" si="48"/>
        <v>100.77425564627669</v>
      </c>
      <c r="BJ71" s="68">
        <f t="shared" si="48"/>
        <v>102.49001327964461</v>
      </c>
      <c r="BK71" s="68">
        <f t="shared" si="48"/>
        <v>108.73967997052452</v>
      </c>
      <c r="BL71" s="68">
        <f t="shared" si="55"/>
        <v>135.75526314759463</v>
      </c>
      <c r="BM71" s="68">
        <f t="shared" si="55"/>
        <v>79.979445819530639</v>
      </c>
      <c r="BN71" s="68">
        <f t="shared" si="55"/>
        <v>98.02568492062413</v>
      </c>
      <c r="BO71" s="68">
        <f t="shared" si="55"/>
        <v>147.14954057796885</v>
      </c>
      <c r="BP71" s="68">
        <f t="shared" si="55"/>
        <v>97.937934265976992</v>
      </c>
      <c r="BQ71" s="68">
        <f t="shared" si="55"/>
        <v>117.69497099184973</v>
      </c>
      <c r="BR71" s="65" t="str">
        <f t="shared" si="4"/>
        <v>2012/05</v>
      </c>
      <c r="BS71" s="65">
        <v>100</v>
      </c>
      <c r="BT71" s="65">
        <v>101</v>
      </c>
      <c r="BU71" s="65">
        <v>102</v>
      </c>
      <c r="BV71" s="65">
        <v>103</v>
      </c>
      <c r="BW71" s="65">
        <v>104</v>
      </c>
      <c r="BX71" s="65">
        <v>105</v>
      </c>
      <c r="BY71" s="65">
        <v>106</v>
      </c>
      <c r="BZ71" s="65">
        <v>107</v>
      </c>
      <c r="CA71" s="65">
        <v>108</v>
      </c>
      <c r="CB71" s="65">
        <v>109</v>
      </c>
      <c r="CC71" s="65">
        <v>110</v>
      </c>
      <c r="CD71" s="65">
        <v>111</v>
      </c>
      <c r="CE71" s="65">
        <v>112</v>
      </c>
      <c r="CF71" s="65">
        <v>113</v>
      </c>
      <c r="CG71" s="65">
        <v>114</v>
      </c>
      <c r="CH71" s="65">
        <v>115</v>
      </c>
      <c r="CI71" s="65">
        <v>116</v>
      </c>
      <c r="CJ71" s="65">
        <v>117</v>
      </c>
      <c r="CK71" s="65">
        <v>118</v>
      </c>
      <c r="CL71" s="65">
        <v>119</v>
      </c>
      <c r="CM71" s="65">
        <v>120</v>
      </c>
      <c r="CN71" s="65">
        <v>121</v>
      </c>
      <c r="CO71" s="65" t="str">
        <f t="shared" si="7"/>
        <v>2012/05</v>
      </c>
      <c r="CP71" s="66">
        <f t="shared" si="46"/>
        <v>111.73453105218685</v>
      </c>
      <c r="CQ71" s="66">
        <f t="shared" si="46"/>
        <v>102.47458935502196</v>
      </c>
      <c r="CR71" s="66">
        <f t="shared" si="46"/>
        <v>138.50132467366794</v>
      </c>
      <c r="CS71" s="66">
        <f t="shared" si="46"/>
        <v>99.559950916487523</v>
      </c>
      <c r="CT71" s="66">
        <f t="shared" si="46"/>
        <v>84.42842436820311</v>
      </c>
      <c r="CU71" s="66">
        <f t="shared" si="46"/>
        <v>88.658656471153179</v>
      </c>
      <c r="CV71" s="66">
        <f t="shared" si="46"/>
        <v>112.1590409443283</v>
      </c>
      <c r="CW71" s="66">
        <f t="shared" si="46"/>
        <v>107.92051969891214</v>
      </c>
      <c r="CX71" s="66">
        <f t="shared" si="46"/>
        <v>103.24908359332292</v>
      </c>
      <c r="CY71" s="66">
        <f t="shared" si="46"/>
        <v>103.38224462004533</v>
      </c>
      <c r="CZ71" s="66">
        <f t="shared" si="46"/>
        <v>87.261506940875464</v>
      </c>
      <c r="DA71" s="66">
        <f t="shared" si="63"/>
        <v>87.458505104708976</v>
      </c>
      <c r="DB71" s="66">
        <f t="shared" si="63"/>
        <v>103.54026455058604</v>
      </c>
      <c r="DC71" s="66">
        <f t="shared" si="63"/>
        <v>89.180757209094409</v>
      </c>
      <c r="DD71" s="66">
        <f t="shared" si="63"/>
        <v>89.90352042074089</v>
      </c>
      <c r="DE71" s="66">
        <f t="shared" si="63"/>
        <v>94.556243452630014</v>
      </c>
      <c r="DF71" s="66">
        <f t="shared" si="63"/>
        <v>117.03039926516779</v>
      </c>
      <c r="DG71" s="66">
        <f t="shared" si="63"/>
        <v>68.358500700453533</v>
      </c>
      <c r="DH71" s="66">
        <f t="shared" si="63"/>
        <v>83.072614339511972</v>
      </c>
      <c r="DI71" s="66">
        <f t="shared" si="63"/>
        <v>123.6550761159402</v>
      </c>
      <c r="DJ71" s="66">
        <f t="shared" si="63"/>
        <v>81.614945221647488</v>
      </c>
      <c r="DK71" s="66">
        <f t="shared" si="10"/>
        <v>97.268571067644402</v>
      </c>
    </row>
    <row r="72" spans="1:149" x14ac:dyDescent="0.2">
      <c r="A72" s="67" t="s">
        <v>394</v>
      </c>
      <c r="B72" s="66">
        <v>128.00458062876001</v>
      </c>
      <c r="C72" s="66">
        <v>114.319815255354</v>
      </c>
      <c r="D72" s="66">
        <v>152.193595423283</v>
      </c>
      <c r="E72" s="66">
        <v>91.359127950228</v>
      </c>
      <c r="F72" s="66">
        <v>92.446092590725002</v>
      </c>
      <c r="G72" s="66">
        <v>79.434093425008996</v>
      </c>
      <c r="H72" s="66">
        <v>106.59624878868</v>
      </c>
      <c r="I72" s="66">
        <v>128.47512004889501</v>
      </c>
      <c r="J72" s="66">
        <v>128.01120016953399</v>
      </c>
      <c r="K72" s="66">
        <v>156.56466141929201</v>
      </c>
      <c r="L72" s="66">
        <v>103.014487055172</v>
      </c>
      <c r="M72" s="66">
        <v>111.151034239542</v>
      </c>
      <c r="N72" s="66">
        <v>133.28100922361099</v>
      </c>
      <c r="O72" s="66">
        <v>119.87182643203001</v>
      </c>
      <c r="P72" s="66">
        <v>115.31150065436999</v>
      </c>
      <c r="Q72" s="66">
        <v>148.207685979877</v>
      </c>
      <c r="R72" s="66">
        <v>166.247479980854</v>
      </c>
      <c r="S72" s="66">
        <v>93.254424465708993</v>
      </c>
      <c r="T72" s="66">
        <v>112.572063532548</v>
      </c>
      <c r="U72" s="66">
        <v>186.62880299602199</v>
      </c>
      <c r="V72" s="66">
        <v>79.583603681447002</v>
      </c>
      <c r="W72" s="66">
        <v>141.225159343417</v>
      </c>
      <c r="X72" s="67" t="s">
        <v>394</v>
      </c>
      <c r="Y72" s="65">
        <v>3241250</v>
      </c>
      <c r="Z72" s="65">
        <v>636285</v>
      </c>
      <c r="AA72" s="65">
        <v>126271</v>
      </c>
      <c r="AB72" s="65">
        <v>57933</v>
      </c>
      <c r="AC72" s="65">
        <v>18288</v>
      </c>
      <c r="AD72" s="65">
        <v>148089</v>
      </c>
      <c r="AE72" s="65">
        <v>66824</v>
      </c>
      <c r="AF72" s="65">
        <v>15431</v>
      </c>
      <c r="AG72" s="65">
        <v>69293</v>
      </c>
      <c r="AH72" s="65">
        <v>32468</v>
      </c>
      <c r="AI72" s="65">
        <v>30221</v>
      </c>
      <c r="AJ72" s="65">
        <v>162563</v>
      </c>
      <c r="AK72" s="65">
        <v>183043</v>
      </c>
      <c r="AL72" s="65">
        <v>96128</v>
      </c>
      <c r="AM72" s="65">
        <v>81359</v>
      </c>
      <c r="AN72" s="65">
        <v>219552</v>
      </c>
      <c r="AO72" s="65">
        <v>94364</v>
      </c>
      <c r="AP72" s="65">
        <v>247903</v>
      </c>
      <c r="AQ72" s="65">
        <v>154293</v>
      </c>
      <c r="AR72" s="65">
        <v>610482</v>
      </c>
      <c r="AS72" s="65">
        <v>46185</v>
      </c>
      <c r="AT72" s="65">
        <v>144275</v>
      </c>
      <c r="AU72" s="65" t="str">
        <f>A72</f>
        <v>2012/06</v>
      </c>
      <c r="AV72" s="68">
        <f t="shared" ref="AV72:BK74" si="77">B72/B$7*100</f>
        <v>113.02193780123359</v>
      </c>
      <c r="AW72" s="68">
        <f t="shared" si="77"/>
        <v>100.99505316888711</v>
      </c>
      <c r="AX72" s="68">
        <f t="shared" si="77"/>
        <v>140.67827738147204</v>
      </c>
      <c r="AY72" s="68">
        <f t="shared" si="77"/>
        <v>104.81095651554533</v>
      </c>
      <c r="AZ72" s="68">
        <f t="shared" si="77"/>
        <v>85.017872997102813</v>
      </c>
      <c r="BA72" s="68">
        <f t="shared" si="77"/>
        <v>97.124275740963967</v>
      </c>
      <c r="BB72" s="68">
        <f t="shared" si="77"/>
        <v>113.13169851078715</v>
      </c>
      <c r="BC72" s="68">
        <f>I72/I$7*100</f>
        <v>129.85941553600981</v>
      </c>
      <c r="BD72" s="68">
        <f t="shared" si="48"/>
        <v>106.66769830522608</v>
      </c>
      <c r="BE72" s="68">
        <f t="shared" si="48"/>
        <v>139.77610652766293</v>
      </c>
      <c r="BF72" s="68">
        <f t="shared" si="48"/>
        <v>92.799604769691499</v>
      </c>
      <c r="BG72" s="68">
        <f t="shared" si="48"/>
        <v>97.127049815281069</v>
      </c>
      <c r="BH72" s="68">
        <f t="shared" si="48"/>
        <v>119.96959630925036</v>
      </c>
      <c r="BI72" s="68">
        <f t="shared" si="48"/>
        <v>98.537910198280102</v>
      </c>
      <c r="BJ72" s="68">
        <f t="shared" si="48"/>
        <v>100.04785225036169</v>
      </c>
      <c r="BK72" s="68">
        <f t="shared" si="48"/>
        <v>116.40310430223815</v>
      </c>
      <c r="BL72" s="68">
        <f t="shared" si="55"/>
        <v>140.8534901048782</v>
      </c>
      <c r="BM72" s="68">
        <f t="shared" si="55"/>
        <v>84.191704018767737</v>
      </c>
      <c r="BN72" s="68">
        <f t="shared" si="55"/>
        <v>90.546738476795426</v>
      </c>
      <c r="BO72" s="68">
        <f t="shared" si="55"/>
        <v>156.81760283540518</v>
      </c>
      <c r="BP72" s="68">
        <f t="shared" si="55"/>
        <v>89.922884845418267</v>
      </c>
      <c r="BQ72" s="68">
        <f t="shared" si="55"/>
        <v>118.13844614085602</v>
      </c>
      <c r="BR72" s="65" t="str">
        <f>X72</f>
        <v>2012/06</v>
      </c>
      <c r="BS72" s="68">
        <f t="shared" ref="BS72:CN72" si="78">Y72/Y$7*100</f>
        <v>98.485578186686411</v>
      </c>
      <c r="BT72" s="68">
        <f t="shared" si="78"/>
        <v>98.446297307709557</v>
      </c>
      <c r="BU72" s="68">
        <f t="shared" si="78"/>
        <v>91.246161072370555</v>
      </c>
      <c r="BV72" s="68">
        <f t="shared" si="78"/>
        <v>76.137468786962799</v>
      </c>
      <c r="BW72" s="68">
        <f t="shared" si="78"/>
        <v>76.355893282117663</v>
      </c>
      <c r="BX72" s="68">
        <f t="shared" si="78"/>
        <v>74.160561278400692</v>
      </c>
      <c r="BY72" s="68">
        <f t="shared" si="78"/>
        <v>100.51896087486274</v>
      </c>
      <c r="BZ72" s="68">
        <f t="shared" si="78"/>
        <v>81.675752924363522</v>
      </c>
      <c r="CA72" s="68">
        <f t="shared" si="78"/>
        <v>101.53266810262723</v>
      </c>
      <c r="CB72" s="68">
        <f t="shared" si="78"/>
        <v>97.52493091433378</v>
      </c>
      <c r="CC72" s="68">
        <f t="shared" si="78"/>
        <v>108.98698113887988</v>
      </c>
      <c r="CD72" s="68">
        <f t="shared" si="78"/>
        <v>99.44941668756843</v>
      </c>
      <c r="CE72" s="68">
        <f t="shared" si="78"/>
        <v>106.89453797952547</v>
      </c>
      <c r="CF72" s="68">
        <f t="shared" si="78"/>
        <v>96.129922598451969</v>
      </c>
      <c r="CG72" s="68">
        <f t="shared" si="78"/>
        <v>111.18566704020554</v>
      </c>
      <c r="CH72" s="68">
        <f t="shared" si="78"/>
        <v>96.094960476903282</v>
      </c>
      <c r="CI72" s="68">
        <f t="shared" si="78"/>
        <v>110.96947175313984</v>
      </c>
      <c r="CJ72" s="68">
        <f t="shared" si="78"/>
        <v>86.332831849777818</v>
      </c>
      <c r="CK72" s="68">
        <f t="shared" si="78"/>
        <v>85.611319184352894</v>
      </c>
      <c r="CL72" s="68">
        <f t="shared" si="78"/>
        <v>118.0460054606347</v>
      </c>
      <c r="CM72" s="68">
        <f t="shared" si="78"/>
        <v>79.788888121069718</v>
      </c>
      <c r="CN72" s="68">
        <f t="shared" si="78"/>
        <v>112.52495788357146</v>
      </c>
      <c r="CO72" s="65" t="str">
        <f>BR72</f>
        <v>2012/06</v>
      </c>
      <c r="CP72" s="66">
        <f t="shared" si="46"/>
        <v>114.75988655617422</v>
      </c>
      <c r="CQ72" s="66">
        <f t="shared" si="46"/>
        <v>102.58898092755182</v>
      </c>
      <c r="CR72" s="66">
        <f t="shared" si="46"/>
        <v>154.17446139996522</v>
      </c>
      <c r="CS72" s="66">
        <f t="shared" si="46"/>
        <v>137.66015364762475</v>
      </c>
      <c r="CT72" s="66">
        <f t="shared" si="46"/>
        <v>111.34421894978179</v>
      </c>
      <c r="CU72" s="66">
        <f t="shared" si="46"/>
        <v>130.96486065734709</v>
      </c>
      <c r="CV72" s="66">
        <f t="shared" si="46"/>
        <v>112.54762039534624</v>
      </c>
      <c r="CW72" s="66">
        <f t="shared" si="46"/>
        <v>158.99383952574902</v>
      </c>
      <c r="CX72" s="66">
        <f t="shared" si="46"/>
        <v>105.05751527913012</v>
      </c>
      <c r="CY72" s="66">
        <f t="shared" si="46"/>
        <v>143.32346120854237</v>
      </c>
      <c r="CZ72" s="66">
        <f t="shared" si="46"/>
        <v>85.14742201312913</v>
      </c>
      <c r="DA72" s="66">
        <f t="shared" si="63"/>
        <v>97.664775772809875</v>
      </c>
      <c r="DB72" s="66">
        <f t="shared" si="63"/>
        <v>112.23173660400619</v>
      </c>
      <c r="DC72" s="66">
        <f t="shared" si="63"/>
        <v>102.50493034295536</v>
      </c>
      <c r="DD72" s="66">
        <f t="shared" si="63"/>
        <v>89.982688338941799</v>
      </c>
      <c r="DE72" s="66">
        <f t="shared" si="63"/>
        <v>121.13341191312108</v>
      </c>
      <c r="DF72" s="66">
        <f t="shared" si="63"/>
        <v>126.92994557838185</v>
      </c>
      <c r="DG72" s="66">
        <f t="shared" si="63"/>
        <v>97.519914747224192</v>
      </c>
      <c r="DH72" s="66">
        <f t="shared" si="63"/>
        <v>105.76491442891418</v>
      </c>
      <c r="DI72" s="66">
        <f t="shared" si="63"/>
        <v>132.8444806103158</v>
      </c>
      <c r="DJ72" s="66">
        <f t="shared" si="63"/>
        <v>112.7010125883337</v>
      </c>
      <c r="DK72" s="66">
        <f t="shared" si="63"/>
        <v>104.98866061615661</v>
      </c>
    </row>
    <row r="73" spans="1:149" x14ac:dyDescent="0.2">
      <c r="A73" s="67" t="s">
        <v>395</v>
      </c>
      <c r="B73" s="66">
        <v>124.59320656198101</v>
      </c>
      <c r="C73" s="66">
        <v>112.874345515963</v>
      </c>
      <c r="D73" s="66">
        <v>146.766201472235</v>
      </c>
      <c r="E73" s="66">
        <v>86.491421889785997</v>
      </c>
      <c r="F73" s="66">
        <v>87.835114691412002</v>
      </c>
      <c r="G73" s="66">
        <v>84.785116660387004</v>
      </c>
      <c r="H73" s="66">
        <v>123.498910839614</v>
      </c>
      <c r="I73" s="66">
        <v>110.69843309098</v>
      </c>
      <c r="J73" s="66">
        <v>128.36951279621701</v>
      </c>
      <c r="K73" s="66">
        <v>150.290724283548</v>
      </c>
      <c r="L73" s="66">
        <v>102.59965389458</v>
      </c>
      <c r="M73" s="66">
        <v>111.191108252145</v>
      </c>
      <c r="N73" s="66">
        <v>127.64869153239501</v>
      </c>
      <c r="O73" s="66">
        <v>124.619393901268</v>
      </c>
      <c r="P73" s="66">
        <v>112.644722133353</v>
      </c>
      <c r="Q73" s="66">
        <v>149.524512650817</v>
      </c>
      <c r="R73" s="66">
        <v>161.43972314168099</v>
      </c>
      <c r="S73" s="66">
        <v>85.228368938198003</v>
      </c>
      <c r="T73" s="66">
        <v>115.649250632465</v>
      </c>
      <c r="U73" s="66">
        <v>170.689139166925</v>
      </c>
      <c r="V73" s="66">
        <v>85.427247782113</v>
      </c>
      <c r="W73" s="66">
        <v>138.92013991917099</v>
      </c>
      <c r="X73" s="67" t="s">
        <v>395</v>
      </c>
      <c r="Y73" s="65">
        <v>3236974</v>
      </c>
      <c r="Z73" s="65">
        <v>631945</v>
      </c>
      <c r="AA73" s="65">
        <v>126697</v>
      </c>
      <c r="AB73" s="65">
        <v>58875</v>
      </c>
      <c r="AC73" s="65">
        <v>18367</v>
      </c>
      <c r="AD73" s="65">
        <v>147259</v>
      </c>
      <c r="AE73" s="65">
        <v>67365</v>
      </c>
      <c r="AF73" s="65">
        <v>15571</v>
      </c>
      <c r="AG73" s="65">
        <v>68834</v>
      </c>
      <c r="AH73" s="65">
        <v>32250</v>
      </c>
      <c r="AI73" s="65">
        <v>29428</v>
      </c>
      <c r="AJ73" s="65">
        <v>161589</v>
      </c>
      <c r="AK73" s="65">
        <v>184871</v>
      </c>
      <c r="AL73" s="65">
        <v>96392</v>
      </c>
      <c r="AM73" s="65">
        <v>81704</v>
      </c>
      <c r="AN73" s="65">
        <v>219957</v>
      </c>
      <c r="AO73" s="65">
        <v>93834</v>
      </c>
      <c r="AP73" s="65">
        <v>247035</v>
      </c>
      <c r="AQ73" s="65">
        <v>154087</v>
      </c>
      <c r="AR73" s="65">
        <v>610084</v>
      </c>
      <c r="AS73" s="65">
        <v>45286</v>
      </c>
      <c r="AT73" s="65">
        <v>145544</v>
      </c>
      <c r="AU73" s="65" t="str">
        <f>A73</f>
        <v>2012/07</v>
      </c>
      <c r="AV73" s="68">
        <f t="shared" si="77"/>
        <v>110.00985725147233</v>
      </c>
      <c r="AW73" s="68">
        <f t="shared" si="77"/>
        <v>99.718062886338728</v>
      </c>
      <c r="AX73" s="68">
        <f t="shared" si="77"/>
        <v>135.66153255997969</v>
      </c>
      <c r="AY73" s="68">
        <f t="shared" si="77"/>
        <v>99.226523523700308</v>
      </c>
      <c r="AZ73" s="68">
        <f t="shared" si="77"/>
        <v>80.777395953126913</v>
      </c>
      <c r="BA73" s="68">
        <f t="shared" si="77"/>
        <v>103.66698597784485</v>
      </c>
      <c r="BB73" s="68">
        <f t="shared" si="77"/>
        <v>131.07066811718343</v>
      </c>
      <c r="BC73" s="68">
        <f t="shared" si="77"/>
        <v>111.89118808743537</v>
      </c>
      <c r="BD73" s="68">
        <f t="shared" si="77"/>
        <v>106.96626892335448</v>
      </c>
      <c r="BE73" s="68">
        <f t="shared" si="77"/>
        <v>134.17492873004304</v>
      </c>
      <c r="BF73" s="68">
        <f t="shared" si="48"/>
        <v>92.425906327377447</v>
      </c>
      <c r="BG73" s="68">
        <f t="shared" si="48"/>
        <v>97.162067668646273</v>
      </c>
      <c r="BH73" s="68">
        <f t="shared" si="48"/>
        <v>114.89980516918652</v>
      </c>
      <c r="BI73" s="68">
        <f t="shared" si="48"/>
        <v>102.44054012282963</v>
      </c>
      <c r="BJ73" s="68">
        <f t="shared" si="48"/>
        <v>97.734072081505346</v>
      </c>
      <c r="BK73" s="68">
        <f t="shared" si="48"/>
        <v>117.43734696861519</v>
      </c>
      <c r="BL73" s="68">
        <f t="shared" si="48"/>
        <v>136.78010908008849</v>
      </c>
      <c r="BM73" s="68">
        <f t="shared" si="48"/>
        <v>76.945642555390478</v>
      </c>
      <c r="BN73" s="68">
        <f t="shared" si="48"/>
        <v>93.021857496886881</v>
      </c>
      <c r="BO73" s="68">
        <f t="shared" si="48"/>
        <v>143.42406533447354</v>
      </c>
      <c r="BP73" s="68">
        <f>V73/V$7*100</f>
        <v>96.525718987550718</v>
      </c>
      <c r="BQ73" s="68">
        <f t="shared" si="55"/>
        <v>116.21023862902922</v>
      </c>
      <c r="BR73" s="65" t="str">
        <f>X73</f>
        <v>2012/07</v>
      </c>
      <c r="BS73" s="65">
        <v>100</v>
      </c>
      <c r="BT73" s="65">
        <v>101</v>
      </c>
      <c r="BU73" s="65">
        <v>102</v>
      </c>
      <c r="BV73" s="65">
        <v>103</v>
      </c>
      <c r="BW73" s="65">
        <v>104</v>
      </c>
      <c r="BX73" s="65">
        <v>105</v>
      </c>
      <c r="BY73" s="65">
        <v>106</v>
      </c>
      <c r="BZ73" s="65">
        <v>107</v>
      </c>
      <c r="CA73" s="65">
        <v>108</v>
      </c>
      <c r="CB73" s="65">
        <v>109</v>
      </c>
      <c r="CC73" s="65">
        <v>110</v>
      </c>
      <c r="CD73" s="65">
        <v>111</v>
      </c>
      <c r="CE73" s="65">
        <v>112</v>
      </c>
      <c r="CF73" s="65">
        <v>113</v>
      </c>
      <c r="CG73" s="65">
        <v>114</v>
      </c>
      <c r="CH73" s="65">
        <v>115</v>
      </c>
      <c r="CI73" s="65">
        <v>116</v>
      </c>
      <c r="CJ73" s="65">
        <v>117</v>
      </c>
      <c r="CK73" s="65">
        <v>118</v>
      </c>
      <c r="CL73" s="65">
        <v>119</v>
      </c>
      <c r="CM73" s="65">
        <v>120</v>
      </c>
      <c r="CN73" s="65">
        <v>121</v>
      </c>
      <c r="CO73" s="65" t="str">
        <f>BR73</f>
        <v>2012/07</v>
      </c>
      <c r="CP73" s="66">
        <f t="shared" ref="CP73:CY74" si="79">AV73/BS73*100</f>
        <v>110.00985725147233</v>
      </c>
      <c r="CQ73" s="66">
        <f t="shared" si="79"/>
        <v>98.730755333008645</v>
      </c>
      <c r="CR73" s="66">
        <f t="shared" si="79"/>
        <v>133.00150250978402</v>
      </c>
      <c r="CS73" s="66">
        <f t="shared" si="79"/>
        <v>96.336430605534289</v>
      </c>
      <c r="CT73" s="66">
        <f t="shared" si="79"/>
        <v>77.670573031852797</v>
      </c>
      <c r="CU73" s="66">
        <f t="shared" si="79"/>
        <v>98.730462836042705</v>
      </c>
      <c r="CV73" s="66">
        <f t="shared" si="79"/>
        <v>123.65157369545608</v>
      </c>
      <c r="CW73" s="66">
        <f t="shared" si="79"/>
        <v>104.57120382003305</v>
      </c>
      <c r="CX73" s="66">
        <f t="shared" si="79"/>
        <v>99.04284159569859</v>
      </c>
      <c r="CY73" s="66">
        <f t="shared" si="79"/>
        <v>123.09626488994773</v>
      </c>
      <c r="CZ73" s="66">
        <f t="shared" si="63"/>
        <v>84.02355120670677</v>
      </c>
      <c r="DA73" s="66">
        <f t="shared" si="63"/>
        <v>87.533394296077731</v>
      </c>
      <c r="DB73" s="66">
        <f t="shared" si="63"/>
        <v>102.58911175820225</v>
      </c>
      <c r="DC73" s="66">
        <f t="shared" si="63"/>
        <v>90.655345241442149</v>
      </c>
      <c r="DD73" s="66">
        <f t="shared" si="63"/>
        <v>85.731642176759067</v>
      </c>
      <c r="DE73" s="66">
        <f t="shared" si="63"/>
        <v>102.11943214662192</v>
      </c>
      <c r="DF73" s="66">
        <f t="shared" si="63"/>
        <v>117.91388713800733</v>
      </c>
      <c r="DG73" s="66">
        <f t="shared" si="63"/>
        <v>65.765506457598704</v>
      </c>
      <c r="DH73" s="66">
        <f t="shared" si="63"/>
        <v>78.832082624480407</v>
      </c>
      <c r="DI73" s="66">
        <f t="shared" si="63"/>
        <v>120.52442465081809</v>
      </c>
      <c r="DJ73" s="66">
        <f t="shared" si="63"/>
        <v>80.438099156292267</v>
      </c>
      <c r="DK73" s="66">
        <f t="shared" si="63"/>
        <v>96.041519528123317</v>
      </c>
    </row>
    <row r="74" spans="1:149" x14ac:dyDescent="0.2">
      <c r="A74" s="67" t="s">
        <v>396</v>
      </c>
      <c r="B74" s="66">
        <v>128.02407019123001</v>
      </c>
      <c r="C74" s="66">
        <v>113.564632142378</v>
      </c>
      <c r="D74" s="66">
        <v>143.78494715378901</v>
      </c>
      <c r="E74" s="66">
        <v>97.107574166703998</v>
      </c>
      <c r="F74" s="66">
        <v>94.847576726878003</v>
      </c>
      <c r="G74" s="66">
        <v>89.803184370148003</v>
      </c>
      <c r="H74" s="66">
        <v>113.634479846692</v>
      </c>
      <c r="I74" s="66">
        <v>143.52257714624099</v>
      </c>
      <c r="J74" s="66">
        <v>127.59565053323</v>
      </c>
      <c r="K74" s="66">
        <v>134.50663088353701</v>
      </c>
      <c r="L74" s="66">
        <v>99.954722875572003</v>
      </c>
      <c r="M74" s="66">
        <v>105.39255126921999</v>
      </c>
      <c r="N74" s="66">
        <v>132.765598903843</v>
      </c>
      <c r="O74" s="66">
        <v>121.065786613019</v>
      </c>
      <c r="P74" s="66">
        <v>110.514507668866</v>
      </c>
      <c r="Q74" s="66">
        <v>131.09441543515001</v>
      </c>
      <c r="R74" s="66">
        <v>167.31698637203999</v>
      </c>
      <c r="S74" s="66">
        <v>101.831725659857</v>
      </c>
      <c r="T74" s="66">
        <v>129.66526549667299</v>
      </c>
      <c r="U74" s="66">
        <v>189.446994319791</v>
      </c>
      <c r="V74" s="66">
        <v>96.705224893041006</v>
      </c>
      <c r="W74" s="66">
        <v>132.33733413698101</v>
      </c>
      <c r="X74" s="67" t="s">
        <v>396</v>
      </c>
      <c r="Y74" s="65">
        <v>3241400</v>
      </c>
      <c r="Z74" s="65">
        <v>631070</v>
      </c>
      <c r="AA74" s="65">
        <v>126577</v>
      </c>
      <c r="AB74" s="65">
        <v>59032</v>
      </c>
      <c r="AC74" s="65">
        <v>18500</v>
      </c>
      <c r="AD74" s="65">
        <v>147695</v>
      </c>
      <c r="AE74" s="65">
        <v>67136</v>
      </c>
      <c r="AF74" s="65">
        <v>15198</v>
      </c>
      <c r="AG74" s="65">
        <v>69484</v>
      </c>
      <c r="AH74" s="65">
        <v>31932</v>
      </c>
      <c r="AI74" s="65">
        <v>29757</v>
      </c>
      <c r="AJ74" s="65">
        <v>160579</v>
      </c>
      <c r="AK74" s="65">
        <v>186929</v>
      </c>
      <c r="AL74" s="65">
        <v>96280</v>
      </c>
      <c r="AM74" s="65">
        <v>82214</v>
      </c>
      <c r="AN74" s="65">
        <v>217102</v>
      </c>
      <c r="AO74" s="65">
        <v>92318</v>
      </c>
      <c r="AP74" s="65">
        <v>248332</v>
      </c>
      <c r="AQ74" s="65">
        <v>154721</v>
      </c>
      <c r="AR74" s="65">
        <v>614957</v>
      </c>
      <c r="AS74" s="65">
        <v>45285</v>
      </c>
      <c r="AT74" s="65">
        <v>146302</v>
      </c>
      <c r="AU74" s="65" t="str">
        <f>A74</f>
        <v>2012/08</v>
      </c>
      <c r="AV74" s="68">
        <f t="shared" si="77"/>
        <v>113.03914615507873</v>
      </c>
      <c r="AW74" s="68">
        <f t="shared" si="77"/>
        <v>100.32789185064237</v>
      </c>
      <c r="AX74" s="68">
        <f t="shared" si="77"/>
        <v>132.9058468112554</v>
      </c>
      <c r="AY74" s="68">
        <f t="shared" si="77"/>
        <v>111.4058109099005</v>
      </c>
      <c r="AZ74" s="68">
        <f t="shared" si="77"/>
        <v>87.226393309539446</v>
      </c>
      <c r="BA74" s="68">
        <f t="shared" si="77"/>
        <v>109.80259061453364</v>
      </c>
      <c r="BB74" s="68">
        <f t="shared" si="77"/>
        <v>120.6014457406618</v>
      </c>
      <c r="BC74" s="68">
        <f t="shared" si="77"/>
        <v>145.06900618064867</v>
      </c>
      <c r="BD74" s="68">
        <f t="shared" si="77"/>
        <v>106.32143389103874</v>
      </c>
      <c r="BE74" s="68">
        <f t="shared" si="77"/>
        <v>120.08337639299272</v>
      </c>
      <c r="BF74" s="68">
        <f t="shared" si="77"/>
        <v>90.043245788810836</v>
      </c>
      <c r="BG74" s="68">
        <f t="shared" si="77"/>
        <v>92.095117668670952</v>
      </c>
      <c r="BH74" s="68">
        <f t="shared" si="77"/>
        <v>119.50566248734746</v>
      </c>
      <c r="BI74" s="68">
        <f t="shared" si="77"/>
        <v>99.519378026012959</v>
      </c>
      <c r="BJ74" s="68">
        <f t="shared" si="77"/>
        <v>95.885831612903814</v>
      </c>
      <c r="BK74" s="68">
        <f t="shared" si="77"/>
        <v>102.96225065824598</v>
      </c>
      <c r="BL74" s="68">
        <f>R74/R$7*100</f>
        <v>141.75963140642074</v>
      </c>
      <c r="BM74" s="68">
        <f>S74/S$7*100</f>
        <v>91.935439584720129</v>
      </c>
      <c r="BN74" s="68">
        <f>T74/T$7*100</f>
        <v>104.295564245892</v>
      </c>
      <c r="BO74" s="68">
        <f>U74/U$7*100</f>
        <v>159.18562963850488</v>
      </c>
      <c r="BP74" s="68">
        <f>V74/V$7*100</f>
        <v>109.26889961926251</v>
      </c>
      <c r="BQ74" s="68">
        <f t="shared" si="55"/>
        <v>110.70355377223342</v>
      </c>
      <c r="BR74" s="65" t="str">
        <f>X74</f>
        <v>2012/08</v>
      </c>
      <c r="BS74" s="68">
        <f t="shared" ref="BS74:CN74" si="80">Y74/Y$7*100</f>
        <v>98.490135945800333</v>
      </c>
      <c r="BT74" s="68">
        <f t="shared" si="80"/>
        <v>97.639430195551171</v>
      </c>
      <c r="BU74" s="68">
        <f t="shared" si="80"/>
        <v>91.467283303826292</v>
      </c>
      <c r="BV74" s="68">
        <f t="shared" si="80"/>
        <v>77.58181101327375</v>
      </c>
      <c r="BW74" s="68">
        <f t="shared" si="80"/>
        <v>77.241033777295314</v>
      </c>
      <c r="BX74" s="68">
        <f t="shared" si="80"/>
        <v>73.963252490147084</v>
      </c>
      <c r="BY74" s="68">
        <f t="shared" si="80"/>
        <v>100.98828201386905</v>
      </c>
      <c r="BZ74" s="68">
        <f t="shared" si="80"/>
        <v>80.442491928227383</v>
      </c>
      <c r="CA74" s="68">
        <f t="shared" si="80"/>
        <v>101.81253388427329</v>
      </c>
      <c r="CB74" s="68">
        <f t="shared" si="80"/>
        <v>95.914934518803321</v>
      </c>
      <c r="CC74" s="68">
        <f t="shared" si="80"/>
        <v>107.31364275668074</v>
      </c>
      <c r="CD74" s="68">
        <f t="shared" si="80"/>
        <v>98.235686363274866</v>
      </c>
      <c r="CE74" s="68">
        <f t="shared" si="80"/>
        <v>109.16390733311141</v>
      </c>
      <c r="CF74" s="68">
        <f t="shared" si="80"/>
        <v>96.28192563851276</v>
      </c>
      <c r="CG74" s="68">
        <f t="shared" si="80"/>
        <v>112.35411484953673</v>
      </c>
      <c r="CH74" s="68">
        <f t="shared" si="80"/>
        <v>95.022628395353507</v>
      </c>
      <c r="CI74" s="68">
        <f t="shared" si="80"/>
        <v>108.56343195822946</v>
      </c>
      <c r="CJ74" s="68">
        <f t="shared" si="80"/>
        <v>86.482232159026012</v>
      </c>
      <c r="CK74" s="68">
        <f t="shared" si="80"/>
        <v>85.848800110972405</v>
      </c>
      <c r="CL74" s="68">
        <f t="shared" si="80"/>
        <v>118.91131496105625</v>
      </c>
      <c r="CM74" s="68">
        <f t="shared" si="80"/>
        <v>78.234054315527615</v>
      </c>
      <c r="CN74" s="68">
        <f t="shared" si="80"/>
        <v>114.10588382105198</v>
      </c>
      <c r="CO74" s="65" t="str">
        <f>BR74</f>
        <v>2012/08</v>
      </c>
      <c r="CP74" s="66">
        <f t="shared" si="79"/>
        <v>114.7720480528982</v>
      </c>
      <c r="CQ74" s="66">
        <f t="shared" si="79"/>
        <v>102.75345897626276</v>
      </c>
      <c r="CR74" s="66">
        <f t="shared" si="79"/>
        <v>145.30424651378669</v>
      </c>
      <c r="CS74" s="66">
        <f t="shared" si="79"/>
        <v>143.59784781363209</v>
      </c>
      <c r="CT74" s="66">
        <f t="shared" si="79"/>
        <v>112.92753222469076</v>
      </c>
      <c r="CU74" s="66">
        <f t="shared" si="79"/>
        <v>148.45560047425016</v>
      </c>
      <c r="CV74" s="66">
        <f t="shared" si="79"/>
        <v>119.42122723119422</v>
      </c>
      <c r="CW74" s="66">
        <f t="shared" si="79"/>
        <v>180.33877706086295</v>
      </c>
      <c r="CX74" s="66">
        <f t="shared" si="79"/>
        <v>104.42862959475161</v>
      </c>
      <c r="CY74" s="66">
        <f t="shared" si="79"/>
        <v>125.19778801439037</v>
      </c>
      <c r="CZ74" s="66">
        <f t="shared" si="63"/>
        <v>83.906615669520974</v>
      </c>
      <c r="DA74" s="66">
        <f t="shared" si="63"/>
        <v>93.749146647282402</v>
      </c>
      <c r="DB74" s="66">
        <f t="shared" si="63"/>
        <v>109.47360295805315</v>
      </c>
      <c r="DC74" s="66">
        <f t="shared" si="63"/>
        <v>103.36247158127591</v>
      </c>
      <c r="DD74" s="66">
        <f t="shared" si="63"/>
        <v>85.34251882213033</v>
      </c>
      <c r="DE74" s="66">
        <f t="shared" si="63"/>
        <v>108.3555068902732</v>
      </c>
      <c r="DF74" s="66">
        <f t="shared" si="63"/>
        <v>130.57769899993929</v>
      </c>
      <c r="DG74" s="66">
        <f t="shared" si="63"/>
        <v>106.30558126167074</v>
      </c>
      <c r="DH74" s="66">
        <f t="shared" si="63"/>
        <v>121.48750374038354</v>
      </c>
      <c r="DI74" s="66">
        <f t="shared" si="63"/>
        <v>133.86920301961052</v>
      </c>
      <c r="DJ74" s="66">
        <f t="shared" si="63"/>
        <v>139.66922790242663</v>
      </c>
      <c r="DK74" s="66">
        <f t="shared" si="63"/>
        <v>97.018269404797479</v>
      </c>
      <c r="DM74" s="66"/>
      <c r="DN74" s="66"/>
      <c r="DO74" s="66"/>
      <c r="DP74" s="66"/>
      <c r="DQ74" s="66"/>
      <c r="DR74" s="66"/>
      <c r="DS74" s="66"/>
      <c r="DT74" s="66"/>
      <c r="DU74" s="66"/>
      <c r="DV74" s="66"/>
      <c r="DW74" s="66"/>
      <c r="DX74" s="66"/>
      <c r="DY74" s="66"/>
      <c r="DZ74" s="66"/>
      <c r="EA74" s="66"/>
      <c r="EB74" s="66"/>
      <c r="EC74" s="66"/>
      <c r="ED74" s="66"/>
      <c r="EE74" s="66"/>
      <c r="EF74" s="66"/>
      <c r="EG74" s="66"/>
      <c r="EH74" s="66"/>
    </row>
    <row r="75" spans="1:149" x14ac:dyDescent="0.2">
      <c r="DM75" s="68"/>
      <c r="DN75" s="68"/>
      <c r="DO75" s="68"/>
      <c r="DP75" s="68"/>
      <c r="DQ75" s="68"/>
      <c r="DR75" s="68"/>
      <c r="DS75" s="68"/>
      <c r="DT75" s="68"/>
      <c r="DU75" s="68"/>
      <c r="DV75" s="68"/>
      <c r="DW75" s="68"/>
      <c r="DX75" s="68"/>
      <c r="DY75" s="68"/>
      <c r="DZ75" s="68"/>
      <c r="EA75" s="68"/>
      <c r="EB75" s="68"/>
      <c r="EC75" s="68"/>
      <c r="ED75" s="68"/>
      <c r="EE75" s="68"/>
      <c r="EF75" s="68"/>
      <c r="EG75" s="68"/>
      <c r="EH75" s="68"/>
    </row>
    <row r="76" spans="1:149" x14ac:dyDescent="0.2">
      <c r="A76" s="65" t="s">
        <v>802</v>
      </c>
      <c r="X76" s="65" t="s">
        <v>516</v>
      </c>
    </row>
    <row r="77" spans="1:149" x14ac:dyDescent="0.2">
      <c r="A77" s="65" t="s">
        <v>422</v>
      </c>
      <c r="X77" s="65" t="s">
        <v>667</v>
      </c>
    </row>
    <row r="79" spans="1:149" x14ac:dyDescent="0.2">
      <c r="A79" s="65" t="s">
        <v>803</v>
      </c>
      <c r="X79" s="65" t="s">
        <v>804</v>
      </c>
    </row>
    <row r="85" spans="117:117" x14ac:dyDescent="0.2">
      <c r="DM85" s="66"/>
    </row>
  </sheetData>
  <sheetProtection password="DD17" sheet="1" objects="1" scenarios="1" selectLockedCells="1"/>
  <mergeCells count="6">
    <mergeCell ref="DM67:EH67"/>
    <mergeCell ref="DM48:EH48"/>
    <mergeCell ref="DM52:EH52"/>
    <mergeCell ref="DM56:EH56"/>
    <mergeCell ref="DM60:EH60"/>
    <mergeCell ref="DM64:EH6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F0"/>
  </sheetPr>
  <dimension ref="A1:AU76"/>
  <sheetViews>
    <sheetView topLeftCell="AT1" workbookViewId="0">
      <selection activeCell="AV1" sqref="AV1:BG1048576"/>
    </sheetView>
  </sheetViews>
  <sheetFormatPr baseColWidth="10" defaultColWidth="8" defaultRowHeight="11.25" x14ac:dyDescent="0.2"/>
  <cols>
    <col min="1" max="1" width="13.625" style="65" customWidth="1"/>
    <col min="2" max="2" width="3.875" style="65" bestFit="1" customWidth="1"/>
    <col min="3" max="3" width="6.375" style="65" bestFit="1" customWidth="1"/>
    <col min="4" max="4" width="9.125" style="65" bestFit="1" customWidth="1"/>
    <col min="5" max="5" width="5.375" style="65" bestFit="1" customWidth="1"/>
    <col min="6" max="6" width="7.125" style="65" bestFit="1" customWidth="1"/>
    <col min="7" max="7" width="10" style="65" bestFit="1" customWidth="1"/>
    <col min="8" max="8" width="5.375" style="65" bestFit="1" customWidth="1"/>
    <col min="9" max="9" width="5.625" style="65" bestFit="1" customWidth="1"/>
    <col min="10" max="10" width="5" style="65" bestFit="1" customWidth="1"/>
    <col min="11" max="11" width="6.125" style="65" bestFit="1" customWidth="1"/>
    <col min="12" max="12" width="10.125" style="65" bestFit="1" customWidth="1"/>
    <col min="13" max="13" width="5.375" style="65" bestFit="1" customWidth="1"/>
    <col min="14" max="14" width="8.5" style="65" bestFit="1" customWidth="1"/>
    <col min="15" max="15" width="13.125" style="65" bestFit="1" customWidth="1"/>
    <col min="16" max="16" width="10.375" style="65" bestFit="1" customWidth="1"/>
    <col min="17" max="17" width="12" style="65" bestFit="1" customWidth="1"/>
    <col min="18" max="18" width="11.125" style="65" bestFit="1" customWidth="1"/>
    <col min="19" max="19" width="13.125" style="65" bestFit="1" customWidth="1"/>
    <col min="20" max="20" width="16.875" style="65" bestFit="1" customWidth="1"/>
    <col min="21" max="21" width="11.625" style="65" bestFit="1" customWidth="1"/>
    <col min="22" max="22" width="5.5" style="65" bestFit="1" customWidth="1"/>
    <col min="23" max="23" width="9.125" style="65" bestFit="1" customWidth="1"/>
    <col min="24" max="42" width="8" style="65"/>
    <col min="43" max="43" width="14.875" style="65" customWidth="1"/>
    <col min="44" max="244" width="8" style="65"/>
    <col min="245" max="245" width="13.625" style="65" customWidth="1"/>
    <col min="246" max="246" width="3.875" style="65" bestFit="1" customWidth="1"/>
    <col min="247" max="247" width="6.375" style="65" bestFit="1" customWidth="1"/>
    <col min="248" max="248" width="9.125" style="65" bestFit="1" customWidth="1"/>
    <col min="249" max="249" width="5.375" style="65" bestFit="1" customWidth="1"/>
    <col min="250" max="250" width="7.125" style="65" bestFit="1" customWidth="1"/>
    <col min="251" max="251" width="10" style="65" bestFit="1" customWidth="1"/>
    <col min="252" max="252" width="5.375" style="65" bestFit="1" customWidth="1"/>
    <col min="253" max="253" width="5.625" style="65" bestFit="1" customWidth="1"/>
    <col min="254" max="254" width="5" style="65" bestFit="1" customWidth="1"/>
    <col min="255" max="255" width="6.125" style="65" bestFit="1" customWidth="1"/>
    <col min="256" max="256" width="10.125" style="65" bestFit="1" customWidth="1"/>
    <col min="257" max="257" width="5.375" style="65" bestFit="1" customWidth="1"/>
    <col min="258" max="258" width="8.5" style="65" bestFit="1" customWidth="1"/>
    <col min="259" max="259" width="13.125" style="65" bestFit="1" customWidth="1"/>
    <col min="260" max="260" width="10.375" style="65" bestFit="1" customWidth="1"/>
    <col min="261" max="261" width="12" style="65" bestFit="1" customWidth="1"/>
    <col min="262" max="262" width="11.125" style="65" bestFit="1" customWidth="1"/>
    <col min="263" max="263" width="13.125" style="65" bestFit="1" customWidth="1"/>
    <col min="264" max="264" width="16.875" style="65" bestFit="1" customWidth="1"/>
    <col min="265" max="265" width="11.625" style="65" bestFit="1" customWidth="1"/>
    <col min="266" max="266" width="5.5" style="65" bestFit="1" customWidth="1"/>
    <col min="267" max="267" width="9.125" style="65" bestFit="1" customWidth="1"/>
    <col min="268" max="286" width="8" style="65"/>
    <col min="287" max="287" width="14.875" style="65" customWidth="1"/>
    <col min="288" max="500" width="8" style="65"/>
    <col min="501" max="501" width="13.625" style="65" customWidth="1"/>
    <col min="502" max="502" width="3.875" style="65" bestFit="1" customWidth="1"/>
    <col min="503" max="503" width="6.375" style="65" bestFit="1" customWidth="1"/>
    <col min="504" max="504" width="9.125" style="65" bestFit="1" customWidth="1"/>
    <col min="505" max="505" width="5.375" style="65" bestFit="1" customWidth="1"/>
    <col min="506" max="506" width="7.125" style="65" bestFit="1" customWidth="1"/>
    <col min="507" max="507" width="10" style="65" bestFit="1" customWidth="1"/>
    <col min="508" max="508" width="5.375" style="65" bestFit="1" customWidth="1"/>
    <col min="509" max="509" width="5.625" style="65" bestFit="1" customWidth="1"/>
    <col min="510" max="510" width="5" style="65" bestFit="1" customWidth="1"/>
    <col min="511" max="511" width="6.125" style="65" bestFit="1" customWidth="1"/>
    <col min="512" max="512" width="10.125" style="65" bestFit="1" customWidth="1"/>
    <col min="513" max="513" width="5.375" style="65" bestFit="1" customWidth="1"/>
    <col min="514" max="514" width="8.5" style="65" bestFit="1" customWidth="1"/>
    <col min="515" max="515" width="13.125" style="65" bestFit="1" customWidth="1"/>
    <col min="516" max="516" width="10.375" style="65" bestFit="1" customWidth="1"/>
    <col min="517" max="517" width="12" style="65" bestFit="1" customWidth="1"/>
    <col min="518" max="518" width="11.125" style="65" bestFit="1" customWidth="1"/>
    <col min="519" max="519" width="13.125" style="65" bestFit="1" customWidth="1"/>
    <col min="520" max="520" width="16.875" style="65" bestFit="1" customWidth="1"/>
    <col min="521" max="521" width="11.625" style="65" bestFit="1" customWidth="1"/>
    <col min="522" max="522" width="5.5" style="65" bestFit="1" customWidth="1"/>
    <col min="523" max="523" width="9.125" style="65" bestFit="1" customWidth="1"/>
    <col min="524" max="542" width="8" style="65"/>
    <col min="543" max="543" width="14.875" style="65" customWidth="1"/>
    <col min="544" max="756" width="8" style="65"/>
    <col min="757" max="757" width="13.625" style="65" customWidth="1"/>
    <col min="758" max="758" width="3.875" style="65" bestFit="1" customWidth="1"/>
    <col min="759" max="759" width="6.375" style="65" bestFit="1" customWidth="1"/>
    <col min="760" max="760" width="9.125" style="65" bestFit="1" customWidth="1"/>
    <col min="761" max="761" width="5.375" style="65" bestFit="1" customWidth="1"/>
    <col min="762" max="762" width="7.125" style="65" bestFit="1" customWidth="1"/>
    <col min="763" max="763" width="10" style="65" bestFit="1" customWidth="1"/>
    <col min="764" max="764" width="5.375" style="65" bestFit="1" customWidth="1"/>
    <col min="765" max="765" width="5.625" style="65" bestFit="1" customWidth="1"/>
    <col min="766" max="766" width="5" style="65" bestFit="1" customWidth="1"/>
    <col min="767" max="767" width="6.125" style="65" bestFit="1" customWidth="1"/>
    <col min="768" max="768" width="10.125" style="65" bestFit="1" customWidth="1"/>
    <col min="769" max="769" width="5.375" style="65" bestFit="1" customWidth="1"/>
    <col min="770" max="770" width="8.5" style="65" bestFit="1" customWidth="1"/>
    <col min="771" max="771" width="13.125" style="65" bestFit="1" customWidth="1"/>
    <col min="772" max="772" width="10.375" style="65" bestFit="1" customWidth="1"/>
    <col min="773" max="773" width="12" style="65" bestFit="1" customWidth="1"/>
    <col min="774" max="774" width="11.125" style="65" bestFit="1" customWidth="1"/>
    <col min="775" max="775" width="13.125" style="65" bestFit="1" customWidth="1"/>
    <col min="776" max="776" width="16.875" style="65" bestFit="1" customWidth="1"/>
    <col min="777" max="777" width="11.625" style="65" bestFit="1" customWidth="1"/>
    <col min="778" max="778" width="5.5" style="65" bestFit="1" customWidth="1"/>
    <col min="779" max="779" width="9.125" style="65" bestFit="1" customWidth="1"/>
    <col min="780" max="798" width="8" style="65"/>
    <col min="799" max="799" width="14.875" style="65" customWidth="1"/>
    <col min="800" max="1012" width="8" style="65"/>
    <col min="1013" max="1013" width="13.625" style="65" customWidth="1"/>
    <col min="1014" max="1014" width="3.875" style="65" bestFit="1" customWidth="1"/>
    <col min="1015" max="1015" width="6.375" style="65" bestFit="1" customWidth="1"/>
    <col min="1016" max="1016" width="9.125" style="65" bestFit="1" customWidth="1"/>
    <col min="1017" max="1017" width="5.375" style="65" bestFit="1" customWidth="1"/>
    <col min="1018" max="1018" width="7.125" style="65" bestFit="1" customWidth="1"/>
    <col min="1019" max="1019" width="10" style="65" bestFit="1" customWidth="1"/>
    <col min="1020" max="1020" width="5.375" style="65" bestFit="1" customWidth="1"/>
    <col min="1021" max="1021" width="5.625" style="65" bestFit="1" customWidth="1"/>
    <col min="1022" max="1022" width="5" style="65" bestFit="1" customWidth="1"/>
    <col min="1023" max="1023" width="6.125" style="65" bestFit="1" customWidth="1"/>
    <col min="1024" max="1024" width="10.125" style="65" bestFit="1" customWidth="1"/>
    <col min="1025" max="1025" width="5.375" style="65" bestFit="1" customWidth="1"/>
    <col min="1026" max="1026" width="8.5" style="65" bestFit="1" customWidth="1"/>
    <col min="1027" max="1027" width="13.125" style="65" bestFit="1" customWidth="1"/>
    <col min="1028" max="1028" width="10.375" style="65" bestFit="1" customWidth="1"/>
    <col min="1029" max="1029" width="12" style="65" bestFit="1" customWidth="1"/>
    <col min="1030" max="1030" width="11.125" style="65" bestFit="1" customWidth="1"/>
    <col min="1031" max="1031" width="13.125" style="65" bestFit="1" customWidth="1"/>
    <col min="1032" max="1032" width="16.875" style="65" bestFit="1" customWidth="1"/>
    <col min="1033" max="1033" width="11.625" style="65" bestFit="1" customWidth="1"/>
    <col min="1034" max="1034" width="5.5" style="65" bestFit="1" customWidth="1"/>
    <col min="1035" max="1035" width="9.125" style="65" bestFit="1" customWidth="1"/>
    <col min="1036" max="1054" width="8" style="65"/>
    <col min="1055" max="1055" width="14.875" style="65" customWidth="1"/>
    <col min="1056" max="1268" width="8" style="65"/>
    <col min="1269" max="1269" width="13.625" style="65" customWidth="1"/>
    <col min="1270" max="1270" width="3.875" style="65" bestFit="1" customWidth="1"/>
    <col min="1271" max="1271" width="6.375" style="65" bestFit="1" customWidth="1"/>
    <col min="1272" max="1272" width="9.125" style="65" bestFit="1" customWidth="1"/>
    <col min="1273" max="1273" width="5.375" style="65" bestFit="1" customWidth="1"/>
    <col min="1274" max="1274" width="7.125" style="65" bestFit="1" customWidth="1"/>
    <col min="1275" max="1275" width="10" style="65" bestFit="1" customWidth="1"/>
    <col min="1276" max="1276" width="5.375" style="65" bestFit="1" customWidth="1"/>
    <col min="1277" max="1277" width="5.625" style="65" bestFit="1" customWidth="1"/>
    <col min="1278" max="1278" width="5" style="65" bestFit="1" customWidth="1"/>
    <col min="1279" max="1279" width="6.125" style="65" bestFit="1" customWidth="1"/>
    <col min="1280" max="1280" width="10.125" style="65" bestFit="1" customWidth="1"/>
    <col min="1281" max="1281" width="5.375" style="65" bestFit="1" customWidth="1"/>
    <col min="1282" max="1282" width="8.5" style="65" bestFit="1" customWidth="1"/>
    <col min="1283" max="1283" width="13.125" style="65" bestFit="1" customWidth="1"/>
    <col min="1284" max="1284" width="10.375" style="65" bestFit="1" customWidth="1"/>
    <col min="1285" max="1285" width="12" style="65" bestFit="1" customWidth="1"/>
    <col min="1286" max="1286" width="11.125" style="65" bestFit="1" customWidth="1"/>
    <col min="1287" max="1287" width="13.125" style="65" bestFit="1" customWidth="1"/>
    <col min="1288" max="1288" width="16.875" style="65" bestFit="1" customWidth="1"/>
    <col min="1289" max="1289" width="11.625" style="65" bestFit="1" customWidth="1"/>
    <col min="1290" max="1290" width="5.5" style="65" bestFit="1" customWidth="1"/>
    <col min="1291" max="1291" width="9.125" style="65" bestFit="1" customWidth="1"/>
    <col min="1292" max="1310" width="8" style="65"/>
    <col min="1311" max="1311" width="14.875" style="65" customWidth="1"/>
    <col min="1312" max="1524" width="8" style="65"/>
    <col min="1525" max="1525" width="13.625" style="65" customWidth="1"/>
    <col min="1526" max="1526" width="3.875" style="65" bestFit="1" customWidth="1"/>
    <col min="1527" max="1527" width="6.375" style="65" bestFit="1" customWidth="1"/>
    <col min="1528" max="1528" width="9.125" style="65" bestFit="1" customWidth="1"/>
    <col min="1529" max="1529" width="5.375" style="65" bestFit="1" customWidth="1"/>
    <col min="1530" max="1530" width="7.125" style="65" bestFit="1" customWidth="1"/>
    <col min="1531" max="1531" width="10" style="65" bestFit="1" customWidth="1"/>
    <col min="1532" max="1532" width="5.375" style="65" bestFit="1" customWidth="1"/>
    <col min="1533" max="1533" width="5.625" style="65" bestFit="1" customWidth="1"/>
    <col min="1534" max="1534" width="5" style="65" bestFit="1" customWidth="1"/>
    <col min="1535" max="1535" width="6.125" style="65" bestFit="1" customWidth="1"/>
    <col min="1536" max="1536" width="10.125" style="65" bestFit="1" customWidth="1"/>
    <col min="1537" max="1537" width="5.375" style="65" bestFit="1" customWidth="1"/>
    <col min="1538" max="1538" width="8.5" style="65" bestFit="1" customWidth="1"/>
    <col min="1539" max="1539" width="13.125" style="65" bestFit="1" customWidth="1"/>
    <col min="1540" max="1540" width="10.375" style="65" bestFit="1" customWidth="1"/>
    <col min="1541" max="1541" width="12" style="65" bestFit="1" customWidth="1"/>
    <col min="1542" max="1542" width="11.125" style="65" bestFit="1" customWidth="1"/>
    <col min="1543" max="1543" width="13.125" style="65" bestFit="1" customWidth="1"/>
    <col min="1544" max="1544" width="16.875" style="65" bestFit="1" customWidth="1"/>
    <col min="1545" max="1545" width="11.625" style="65" bestFit="1" customWidth="1"/>
    <col min="1546" max="1546" width="5.5" style="65" bestFit="1" customWidth="1"/>
    <col min="1547" max="1547" width="9.125" style="65" bestFit="1" customWidth="1"/>
    <col min="1548" max="1566" width="8" style="65"/>
    <col min="1567" max="1567" width="14.875" style="65" customWidth="1"/>
    <col min="1568" max="1780" width="8" style="65"/>
    <col min="1781" max="1781" width="13.625" style="65" customWidth="1"/>
    <col min="1782" max="1782" width="3.875" style="65" bestFit="1" customWidth="1"/>
    <col min="1783" max="1783" width="6.375" style="65" bestFit="1" customWidth="1"/>
    <col min="1784" max="1784" width="9.125" style="65" bestFit="1" customWidth="1"/>
    <col min="1785" max="1785" width="5.375" style="65" bestFit="1" customWidth="1"/>
    <col min="1786" max="1786" width="7.125" style="65" bestFit="1" customWidth="1"/>
    <col min="1787" max="1787" width="10" style="65" bestFit="1" customWidth="1"/>
    <col min="1788" max="1788" width="5.375" style="65" bestFit="1" customWidth="1"/>
    <col min="1789" max="1789" width="5.625" style="65" bestFit="1" customWidth="1"/>
    <col min="1790" max="1790" width="5" style="65" bestFit="1" customWidth="1"/>
    <col min="1791" max="1791" width="6.125" style="65" bestFit="1" customWidth="1"/>
    <col min="1792" max="1792" width="10.125" style="65" bestFit="1" customWidth="1"/>
    <col min="1793" max="1793" width="5.375" style="65" bestFit="1" customWidth="1"/>
    <col min="1794" max="1794" width="8.5" style="65" bestFit="1" customWidth="1"/>
    <col min="1795" max="1795" width="13.125" style="65" bestFit="1" customWidth="1"/>
    <col min="1796" max="1796" width="10.375" style="65" bestFit="1" customWidth="1"/>
    <col min="1797" max="1797" width="12" style="65" bestFit="1" customWidth="1"/>
    <col min="1798" max="1798" width="11.125" style="65" bestFit="1" customWidth="1"/>
    <col min="1799" max="1799" width="13.125" style="65" bestFit="1" customWidth="1"/>
    <col min="1800" max="1800" width="16.875" style="65" bestFit="1" customWidth="1"/>
    <col min="1801" max="1801" width="11.625" style="65" bestFit="1" customWidth="1"/>
    <col min="1802" max="1802" width="5.5" style="65" bestFit="1" customWidth="1"/>
    <col min="1803" max="1803" width="9.125" style="65" bestFit="1" customWidth="1"/>
    <col min="1804" max="1822" width="8" style="65"/>
    <col min="1823" max="1823" width="14.875" style="65" customWidth="1"/>
    <col min="1824" max="2036" width="8" style="65"/>
    <col min="2037" max="2037" width="13.625" style="65" customWidth="1"/>
    <col min="2038" max="2038" width="3.875" style="65" bestFit="1" customWidth="1"/>
    <col min="2039" max="2039" width="6.375" style="65" bestFit="1" customWidth="1"/>
    <col min="2040" max="2040" width="9.125" style="65" bestFit="1" customWidth="1"/>
    <col min="2041" max="2041" width="5.375" style="65" bestFit="1" customWidth="1"/>
    <col min="2042" max="2042" width="7.125" style="65" bestFit="1" customWidth="1"/>
    <col min="2043" max="2043" width="10" style="65" bestFit="1" customWidth="1"/>
    <col min="2044" max="2044" width="5.375" style="65" bestFit="1" customWidth="1"/>
    <col min="2045" max="2045" width="5.625" style="65" bestFit="1" customWidth="1"/>
    <col min="2046" max="2046" width="5" style="65" bestFit="1" customWidth="1"/>
    <col min="2047" max="2047" width="6.125" style="65" bestFit="1" customWidth="1"/>
    <col min="2048" max="2048" width="10.125" style="65" bestFit="1" customWidth="1"/>
    <col min="2049" max="2049" width="5.375" style="65" bestFit="1" customWidth="1"/>
    <col min="2050" max="2050" width="8.5" style="65" bestFit="1" customWidth="1"/>
    <col min="2051" max="2051" width="13.125" style="65" bestFit="1" customWidth="1"/>
    <col min="2052" max="2052" width="10.375" style="65" bestFit="1" customWidth="1"/>
    <col min="2053" max="2053" width="12" style="65" bestFit="1" customWidth="1"/>
    <col min="2054" max="2054" width="11.125" style="65" bestFit="1" customWidth="1"/>
    <col min="2055" max="2055" width="13.125" style="65" bestFit="1" customWidth="1"/>
    <col min="2056" max="2056" width="16.875" style="65" bestFit="1" customWidth="1"/>
    <col min="2057" max="2057" width="11.625" style="65" bestFit="1" customWidth="1"/>
    <col min="2058" max="2058" width="5.5" style="65" bestFit="1" customWidth="1"/>
    <col min="2059" max="2059" width="9.125" style="65" bestFit="1" customWidth="1"/>
    <col min="2060" max="2078" width="8" style="65"/>
    <col min="2079" max="2079" width="14.875" style="65" customWidth="1"/>
    <col min="2080" max="2292" width="8" style="65"/>
    <col min="2293" max="2293" width="13.625" style="65" customWidth="1"/>
    <col min="2294" max="2294" width="3.875" style="65" bestFit="1" customWidth="1"/>
    <col min="2295" max="2295" width="6.375" style="65" bestFit="1" customWidth="1"/>
    <col min="2296" max="2296" width="9.125" style="65" bestFit="1" customWidth="1"/>
    <col min="2297" max="2297" width="5.375" style="65" bestFit="1" customWidth="1"/>
    <col min="2298" max="2298" width="7.125" style="65" bestFit="1" customWidth="1"/>
    <col min="2299" max="2299" width="10" style="65" bestFit="1" customWidth="1"/>
    <col min="2300" max="2300" width="5.375" style="65" bestFit="1" customWidth="1"/>
    <col min="2301" max="2301" width="5.625" style="65" bestFit="1" customWidth="1"/>
    <col min="2302" max="2302" width="5" style="65" bestFit="1" customWidth="1"/>
    <col min="2303" max="2303" width="6.125" style="65" bestFit="1" customWidth="1"/>
    <col min="2304" max="2304" width="10.125" style="65" bestFit="1" customWidth="1"/>
    <col min="2305" max="2305" width="5.375" style="65" bestFit="1" customWidth="1"/>
    <col min="2306" max="2306" width="8.5" style="65" bestFit="1" customWidth="1"/>
    <col min="2307" max="2307" width="13.125" style="65" bestFit="1" customWidth="1"/>
    <col min="2308" max="2308" width="10.375" style="65" bestFit="1" customWidth="1"/>
    <col min="2309" max="2309" width="12" style="65" bestFit="1" customWidth="1"/>
    <col min="2310" max="2310" width="11.125" style="65" bestFit="1" customWidth="1"/>
    <col min="2311" max="2311" width="13.125" style="65" bestFit="1" customWidth="1"/>
    <col min="2312" max="2312" width="16.875" style="65" bestFit="1" customWidth="1"/>
    <col min="2313" max="2313" width="11.625" style="65" bestFit="1" customWidth="1"/>
    <col min="2314" max="2314" width="5.5" style="65" bestFit="1" customWidth="1"/>
    <col min="2315" max="2315" width="9.125" style="65" bestFit="1" customWidth="1"/>
    <col min="2316" max="2334" width="8" style="65"/>
    <col min="2335" max="2335" width="14.875" style="65" customWidth="1"/>
    <col min="2336" max="2548" width="8" style="65"/>
    <col min="2549" max="2549" width="13.625" style="65" customWidth="1"/>
    <col min="2550" max="2550" width="3.875" style="65" bestFit="1" customWidth="1"/>
    <col min="2551" max="2551" width="6.375" style="65" bestFit="1" customWidth="1"/>
    <col min="2552" max="2552" width="9.125" style="65" bestFit="1" customWidth="1"/>
    <col min="2553" max="2553" width="5.375" style="65" bestFit="1" customWidth="1"/>
    <col min="2554" max="2554" width="7.125" style="65" bestFit="1" customWidth="1"/>
    <col min="2555" max="2555" width="10" style="65" bestFit="1" customWidth="1"/>
    <col min="2556" max="2556" width="5.375" style="65" bestFit="1" customWidth="1"/>
    <col min="2557" max="2557" width="5.625" style="65" bestFit="1" customWidth="1"/>
    <col min="2558" max="2558" width="5" style="65" bestFit="1" customWidth="1"/>
    <col min="2559" max="2559" width="6.125" style="65" bestFit="1" customWidth="1"/>
    <col min="2560" max="2560" width="10.125" style="65" bestFit="1" customWidth="1"/>
    <col min="2561" max="2561" width="5.375" style="65" bestFit="1" customWidth="1"/>
    <col min="2562" max="2562" width="8.5" style="65" bestFit="1" customWidth="1"/>
    <col min="2563" max="2563" width="13.125" style="65" bestFit="1" customWidth="1"/>
    <col min="2564" max="2564" width="10.375" style="65" bestFit="1" customWidth="1"/>
    <col min="2565" max="2565" width="12" style="65" bestFit="1" customWidth="1"/>
    <col min="2566" max="2566" width="11.125" style="65" bestFit="1" customWidth="1"/>
    <col min="2567" max="2567" width="13.125" style="65" bestFit="1" customWidth="1"/>
    <col min="2568" max="2568" width="16.875" style="65" bestFit="1" customWidth="1"/>
    <col min="2569" max="2569" width="11.625" style="65" bestFit="1" customWidth="1"/>
    <col min="2570" max="2570" width="5.5" style="65" bestFit="1" customWidth="1"/>
    <col min="2571" max="2571" width="9.125" style="65" bestFit="1" customWidth="1"/>
    <col min="2572" max="2590" width="8" style="65"/>
    <col min="2591" max="2591" width="14.875" style="65" customWidth="1"/>
    <col min="2592" max="2804" width="8" style="65"/>
    <col min="2805" max="2805" width="13.625" style="65" customWidth="1"/>
    <col min="2806" max="2806" width="3.875" style="65" bestFit="1" customWidth="1"/>
    <col min="2807" max="2807" width="6.375" style="65" bestFit="1" customWidth="1"/>
    <col min="2808" max="2808" width="9.125" style="65" bestFit="1" customWidth="1"/>
    <col min="2809" max="2809" width="5.375" style="65" bestFit="1" customWidth="1"/>
    <col min="2810" max="2810" width="7.125" style="65" bestFit="1" customWidth="1"/>
    <col min="2811" max="2811" width="10" style="65" bestFit="1" customWidth="1"/>
    <col min="2812" max="2812" width="5.375" style="65" bestFit="1" customWidth="1"/>
    <col min="2813" max="2813" width="5.625" style="65" bestFit="1" customWidth="1"/>
    <col min="2814" max="2814" width="5" style="65" bestFit="1" customWidth="1"/>
    <col min="2815" max="2815" width="6.125" style="65" bestFit="1" customWidth="1"/>
    <col min="2816" max="2816" width="10.125" style="65" bestFit="1" customWidth="1"/>
    <col min="2817" max="2817" width="5.375" style="65" bestFit="1" customWidth="1"/>
    <col min="2818" max="2818" width="8.5" style="65" bestFit="1" customWidth="1"/>
    <col min="2819" max="2819" width="13.125" style="65" bestFit="1" customWidth="1"/>
    <col min="2820" max="2820" width="10.375" style="65" bestFit="1" customWidth="1"/>
    <col min="2821" max="2821" width="12" style="65" bestFit="1" customWidth="1"/>
    <col min="2822" max="2822" width="11.125" style="65" bestFit="1" customWidth="1"/>
    <col min="2823" max="2823" width="13.125" style="65" bestFit="1" customWidth="1"/>
    <col min="2824" max="2824" width="16.875" style="65" bestFit="1" customWidth="1"/>
    <col min="2825" max="2825" width="11.625" style="65" bestFit="1" customWidth="1"/>
    <col min="2826" max="2826" width="5.5" style="65" bestFit="1" customWidth="1"/>
    <col min="2827" max="2827" width="9.125" style="65" bestFit="1" customWidth="1"/>
    <col min="2828" max="2846" width="8" style="65"/>
    <col min="2847" max="2847" width="14.875" style="65" customWidth="1"/>
    <col min="2848" max="3060" width="8" style="65"/>
    <col min="3061" max="3061" width="13.625" style="65" customWidth="1"/>
    <col min="3062" max="3062" width="3.875" style="65" bestFit="1" customWidth="1"/>
    <col min="3063" max="3063" width="6.375" style="65" bestFit="1" customWidth="1"/>
    <col min="3064" max="3064" width="9.125" style="65" bestFit="1" customWidth="1"/>
    <col min="3065" max="3065" width="5.375" style="65" bestFit="1" customWidth="1"/>
    <col min="3066" max="3066" width="7.125" style="65" bestFit="1" customWidth="1"/>
    <col min="3067" max="3067" width="10" style="65" bestFit="1" customWidth="1"/>
    <col min="3068" max="3068" width="5.375" style="65" bestFit="1" customWidth="1"/>
    <col min="3069" max="3069" width="5.625" style="65" bestFit="1" customWidth="1"/>
    <col min="3070" max="3070" width="5" style="65" bestFit="1" customWidth="1"/>
    <col min="3071" max="3071" width="6.125" style="65" bestFit="1" customWidth="1"/>
    <col min="3072" max="3072" width="10.125" style="65" bestFit="1" customWidth="1"/>
    <col min="3073" max="3073" width="5.375" style="65" bestFit="1" customWidth="1"/>
    <col min="3074" max="3074" width="8.5" style="65" bestFit="1" customWidth="1"/>
    <col min="3075" max="3075" width="13.125" style="65" bestFit="1" customWidth="1"/>
    <col min="3076" max="3076" width="10.375" style="65" bestFit="1" customWidth="1"/>
    <col min="3077" max="3077" width="12" style="65" bestFit="1" customWidth="1"/>
    <col min="3078" max="3078" width="11.125" style="65" bestFit="1" customWidth="1"/>
    <col min="3079" max="3079" width="13.125" style="65" bestFit="1" customWidth="1"/>
    <col min="3080" max="3080" width="16.875" style="65" bestFit="1" customWidth="1"/>
    <col min="3081" max="3081" width="11.625" style="65" bestFit="1" customWidth="1"/>
    <col min="3082" max="3082" width="5.5" style="65" bestFit="1" customWidth="1"/>
    <col min="3083" max="3083" width="9.125" style="65" bestFit="1" customWidth="1"/>
    <col min="3084" max="3102" width="8" style="65"/>
    <col min="3103" max="3103" width="14.875" style="65" customWidth="1"/>
    <col min="3104" max="3316" width="8" style="65"/>
    <col min="3317" max="3317" width="13.625" style="65" customWidth="1"/>
    <col min="3318" max="3318" width="3.875" style="65" bestFit="1" customWidth="1"/>
    <col min="3319" max="3319" width="6.375" style="65" bestFit="1" customWidth="1"/>
    <col min="3320" max="3320" width="9.125" style="65" bestFit="1" customWidth="1"/>
    <col min="3321" max="3321" width="5.375" style="65" bestFit="1" customWidth="1"/>
    <col min="3322" max="3322" width="7.125" style="65" bestFit="1" customWidth="1"/>
    <col min="3323" max="3323" width="10" style="65" bestFit="1" customWidth="1"/>
    <col min="3324" max="3324" width="5.375" style="65" bestFit="1" customWidth="1"/>
    <col min="3325" max="3325" width="5.625" style="65" bestFit="1" customWidth="1"/>
    <col min="3326" max="3326" width="5" style="65" bestFit="1" customWidth="1"/>
    <col min="3327" max="3327" width="6.125" style="65" bestFit="1" customWidth="1"/>
    <col min="3328" max="3328" width="10.125" style="65" bestFit="1" customWidth="1"/>
    <col min="3329" max="3329" width="5.375" style="65" bestFit="1" customWidth="1"/>
    <col min="3330" max="3330" width="8.5" style="65" bestFit="1" customWidth="1"/>
    <col min="3331" max="3331" width="13.125" style="65" bestFit="1" customWidth="1"/>
    <col min="3332" max="3332" width="10.375" style="65" bestFit="1" customWidth="1"/>
    <col min="3333" max="3333" width="12" style="65" bestFit="1" customWidth="1"/>
    <col min="3334" max="3334" width="11.125" style="65" bestFit="1" customWidth="1"/>
    <col min="3335" max="3335" width="13.125" style="65" bestFit="1" customWidth="1"/>
    <col min="3336" max="3336" width="16.875" style="65" bestFit="1" customWidth="1"/>
    <col min="3337" max="3337" width="11.625" style="65" bestFit="1" customWidth="1"/>
    <col min="3338" max="3338" width="5.5" style="65" bestFit="1" customWidth="1"/>
    <col min="3339" max="3339" width="9.125" style="65" bestFit="1" customWidth="1"/>
    <col min="3340" max="3358" width="8" style="65"/>
    <col min="3359" max="3359" width="14.875" style="65" customWidth="1"/>
    <col min="3360" max="3572" width="8" style="65"/>
    <col min="3573" max="3573" width="13.625" style="65" customWidth="1"/>
    <col min="3574" max="3574" width="3.875" style="65" bestFit="1" customWidth="1"/>
    <col min="3575" max="3575" width="6.375" style="65" bestFit="1" customWidth="1"/>
    <col min="3576" max="3576" width="9.125" style="65" bestFit="1" customWidth="1"/>
    <col min="3577" max="3577" width="5.375" style="65" bestFit="1" customWidth="1"/>
    <col min="3578" max="3578" width="7.125" style="65" bestFit="1" customWidth="1"/>
    <col min="3579" max="3579" width="10" style="65" bestFit="1" customWidth="1"/>
    <col min="3580" max="3580" width="5.375" style="65" bestFit="1" customWidth="1"/>
    <col min="3581" max="3581" width="5.625" style="65" bestFit="1" customWidth="1"/>
    <col min="3582" max="3582" width="5" style="65" bestFit="1" customWidth="1"/>
    <col min="3583" max="3583" width="6.125" style="65" bestFit="1" customWidth="1"/>
    <col min="3584" max="3584" width="10.125" style="65" bestFit="1" customWidth="1"/>
    <col min="3585" max="3585" width="5.375" style="65" bestFit="1" customWidth="1"/>
    <col min="3586" max="3586" width="8.5" style="65" bestFit="1" customWidth="1"/>
    <col min="3587" max="3587" width="13.125" style="65" bestFit="1" customWidth="1"/>
    <col min="3588" max="3588" width="10.375" style="65" bestFit="1" customWidth="1"/>
    <col min="3589" max="3589" width="12" style="65" bestFit="1" customWidth="1"/>
    <col min="3590" max="3590" width="11.125" style="65" bestFit="1" customWidth="1"/>
    <col min="3591" max="3591" width="13.125" style="65" bestFit="1" customWidth="1"/>
    <col min="3592" max="3592" width="16.875" style="65" bestFit="1" customWidth="1"/>
    <col min="3593" max="3593" width="11.625" style="65" bestFit="1" customWidth="1"/>
    <col min="3594" max="3594" width="5.5" style="65" bestFit="1" customWidth="1"/>
    <col min="3595" max="3595" width="9.125" style="65" bestFit="1" customWidth="1"/>
    <col min="3596" max="3614" width="8" style="65"/>
    <col min="3615" max="3615" width="14.875" style="65" customWidth="1"/>
    <col min="3616" max="3828" width="8" style="65"/>
    <col min="3829" max="3829" width="13.625" style="65" customWidth="1"/>
    <col min="3830" max="3830" width="3.875" style="65" bestFit="1" customWidth="1"/>
    <col min="3831" max="3831" width="6.375" style="65" bestFit="1" customWidth="1"/>
    <col min="3832" max="3832" width="9.125" style="65" bestFit="1" customWidth="1"/>
    <col min="3833" max="3833" width="5.375" style="65" bestFit="1" customWidth="1"/>
    <col min="3834" max="3834" width="7.125" style="65" bestFit="1" customWidth="1"/>
    <col min="3835" max="3835" width="10" style="65" bestFit="1" customWidth="1"/>
    <col min="3836" max="3836" width="5.375" style="65" bestFit="1" customWidth="1"/>
    <col min="3837" max="3837" width="5.625" style="65" bestFit="1" customWidth="1"/>
    <col min="3838" max="3838" width="5" style="65" bestFit="1" customWidth="1"/>
    <col min="3839" max="3839" width="6.125" style="65" bestFit="1" customWidth="1"/>
    <col min="3840" max="3840" width="10.125" style="65" bestFit="1" customWidth="1"/>
    <col min="3841" max="3841" width="5.375" style="65" bestFit="1" customWidth="1"/>
    <col min="3842" max="3842" width="8.5" style="65" bestFit="1" customWidth="1"/>
    <col min="3843" max="3843" width="13.125" style="65" bestFit="1" customWidth="1"/>
    <col min="3844" max="3844" width="10.375" style="65" bestFit="1" customWidth="1"/>
    <col min="3845" max="3845" width="12" style="65" bestFit="1" customWidth="1"/>
    <col min="3846" max="3846" width="11.125" style="65" bestFit="1" customWidth="1"/>
    <col min="3847" max="3847" width="13.125" style="65" bestFit="1" customWidth="1"/>
    <col min="3848" max="3848" width="16.875" style="65" bestFit="1" customWidth="1"/>
    <col min="3849" max="3849" width="11.625" style="65" bestFit="1" customWidth="1"/>
    <col min="3850" max="3850" width="5.5" style="65" bestFit="1" customWidth="1"/>
    <col min="3851" max="3851" width="9.125" style="65" bestFit="1" customWidth="1"/>
    <col min="3852" max="3870" width="8" style="65"/>
    <col min="3871" max="3871" width="14.875" style="65" customWidth="1"/>
    <col min="3872" max="4084" width="8" style="65"/>
    <col min="4085" max="4085" width="13.625" style="65" customWidth="1"/>
    <col min="4086" max="4086" width="3.875" style="65" bestFit="1" customWidth="1"/>
    <col min="4087" max="4087" width="6.375" style="65" bestFit="1" customWidth="1"/>
    <col min="4088" max="4088" width="9.125" style="65" bestFit="1" customWidth="1"/>
    <col min="4089" max="4089" width="5.375" style="65" bestFit="1" customWidth="1"/>
    <col min="4090" max="4090" width="7.125" style="65" bestFit="1" customWidth="1"/>
    <col min="4091" max="4091" width="10" style="65" bestFit="1" customWidth="1"/>
    <col min="4092" max="4092" width="5.375" style="65" bestFit="1" customWidth="1"/>
    <col min="4093" max="4093" width="5.625" style="65" bestFit="1" customWidth="1"/>
    <col min="4094" max="4094" width="5" style="65" bestFit="1" customWidth="1"/>
    <col min="4095" max="4095" width="6.125" style="65" bestFit="1" customWidth="1"/>
    <col min="4096" max="4096" width="10.125" style="65" bestFit="1" customWidth="1"/>
    <col min="4097" max="4097" width="5.375" style="65" bestFit="1" customWidth="1"/>
    <col min="4098" max="4098" width="8.5" style="65" bestFit="1" customWidth="1"/>
    <col min="4099" max="4099" width="13.125" style="65" bestFit="1" customWidth="1"/>
    <col min="4100" max="4100" width="10.375" style="65" bestFit="1" customWidth="1"/>
    <col min="4101" max="4101" width="12" style="65" bestFit="1" customWidth="1"/>
    <col min="4102" max="4102" width="11.125" style="65" bestFit="1" customWidth="1"/>
    <col min="4103" max="4103" width="13.125" style="65" bestFit="1" customWidth="1"/>
    <col min="4104" max="4104" width="16.875" style="65" bestFit="1" customWidth="1"/>
    <col min="4105" max="4105" width="11.625" style="65" bestFit="1" customWidth="1"/>
    <col min="4106" max="4106" width="5.5" style="65" bestFit="1" customWidth="1"/>
    <col min="4107" max="4107" width="9.125" style="65" bestFit="1" customWidth="1"/>
    <col min="4108" max="4126" width="8" style="65"/>
    <col min="4127" max="4127" width="14.875" style="65" customWidth="1"/>
    <col min="4128" max="4340" width="8" style="65"/>
    <col min="4341" max="4341" width="13.625" style="65" customWidth="1"/>
    <col min="4342" max="4342" width="3.875" style="65" bestFit="1" customWidth="1"/>
    <col min="4343" max="4343" width="6.375" style="65" bestFit="1" customWidth="1"/>
    <col min="4344" max="4344" width="9.125" style="65" bestFit="1" customWidth="1"/>
    <col min="4345" max="4345" width="5.375" style="65" bestFit="1" customWidth="1"/>
    <col min="4346" max="4346" width="7.125" style="65" bestFit="1" customWidth="1"/>
    <col min="4347" max="4347" width="10" style="65" bestFit="1" customWidth="1"/>
    <col min="4348" max="4348" width="5.375" style="65" bestFit="1" customWidth="1"/>
    <col min="4349" max="4349" width="5.625" style="65" bestFit="1" customWidth="1"/>
    <col min="4350" max="4350" width="5" style="65" bestFit="1" customWidth="1"/>
    <col min="4351" max="4351" width="6.125" style="65" bestFit="1" customWidth="1"/>
    <col min="4352" max="4352" width="10.125" style="65" bestFit="1" customWidth="1"/>
    <col min="4353" max="4353" width="5.375" style="65" bestFit="1" customWidth="1"/>
    <col min="4354" max="4354" width="8.5" style="65" bestFit="1" customWidth="1"/>
    <col min="4355" max="4355" width="13.125" style="65" bestFit="1" customWidth="1"/>
    <col min="4356" max="4356" width="10.375" style="65" bestFit="1" customWidth="1"/>
    <col min="4357" max="4357" width="12" style="65" bestFit="1" customWidth="1"/>
    <col min="4358" max="4358" width="11.125" style="65" bestFit="1" customWidth="1"/>
    <col min="4359" max="4359" width="13.125" style="65" bestFit="1" customWidth="1"/>
    <col min="4360" max="4360" width="16.875" style="65" bestFit="1" customWidth="1"/>
    <col min="4361" max="4361" width="11.625" style="65" bestFit="1" customWidth="1"/>
    <col min="4362" max="4362" width="5.5" style="65" bestFit="1" customWidth="1"/>
    <col min="4363" max="4363" width="9.125" style="65" bestFit="1" customWidth="1"/>
    <col min="4364" max="4382" width="8" style="65"/>
    <col min="4383" max="4383" width="14.875" style="65" customWidth="1"/>
    <col min="4384" max="4596" width="8" style="65"/>
    <col min="4597" max="4597" width="13.625" style="65" customWidth="1"/>
    <col min="4598" max="4598" width="3.875" style="65" bestFit="1" customWidth="1"/>
    <col min="4599" max="4599" width="6.375" style="65" bestFit="1" customWidth="1"/>
    <col min="4600" max="4600" width="9.125" style="65" bestFit="1" customWidth="1"/>
    <col min="4601" max="4601" width="5.375" style="65" bestFit="1" customWidth="1"/>
    <col min="4602" max="4602" width="7.125" style="65" bestFit="1" customWidth="1"/>
    <col min="4603" max="4603" width="10" style="65" bestFit="1" customWidth="1"/>
    <col min="4604" max="4604" width="5.375" style="65" bestFit="1" customWidth="1"/>
    <col min="4605" max="4605" width="5.625" style="65" bestFit="1" customWidth="1"/>
    <col min="4606" max="4606" width="5" style="65" bestFit="1" customWidth="1"/>
    <col min="4607" max="4607" width="6.125" style="65" bestFit="1" customWidth="1"/>
    <col min="4608" max="4608" width="10.125" style="65" bestFit="1" customWidth="1"/>
    <col min="4609" max="4609" width="5.375" style="65" bestFit="1" customWidth="1"/>
    <col min="4610" max="4610" width="8.5" style="65" bestFit="1" customWidth="1"/>
    <col min="4611" max="4611" width="13.125" style="65" bestFit="1" customWidth="1"/>
    <col min="4612" max="4612" width="10.375" style="65" bestFit="1" customWidth="1"/>
    <col min="4613" max="4613" width="12" style="65" bestFit="1" customWidth="1"/>
    <col min="4614" max="4614" width="11.125" style="65" bestFit="1" customWidth="1"/>
    <col min="4615" max="4615" width="13.125" style="65" bestFit="1" customWidth="1"/>
    <col min="4616" max="4616" width="16.875" style="65" bestFit="1" customWidth="1"/>
    <col min="4617" max="4617" width="11.625" style="65" bestFit="1" customWidth="1"/>
    <col min="4618" max="4618" width="5.5" style="65" bestFit="1" customWidth="1"/>
    <col min="4619" max="4619" width="9.125" style="65" bestFit="1" customWidth="1"/>
    <col min="4620" max="4638" width="8" style="65"/>
    <col min="4639" max="4639" width="14.875" style="65" customWidth="1"/>
    <col min="4640" max="4852" width="8" style="65"/>
    <col min="4853" max="4853" width="13.625" style="65" customWidth="1"/>
    <col min="4854" max="4854" width="3.875" style="65" bestFit="1" customWidth="1"/>
    <col min="4855" max="4855" width="6.375" style="65" bestFit="1" customWidth="1"/>
    <col min="4856" max="4856" width="9.125" style="65" bestFit="1" customWidth="1"/>
    <col min="4857" max="4857" width="5.375" style="65" bestFit="1" customWidth="1"/>
    <col min="4858" max="4858" width="7.125" style="65" bestFit="1" customWidth="1"/>
    <col min="4859" max="4859" width="10" style="65" bestFit="1" customWidth="1"/>
    <col min="4860" max="4860" width="5.375" style="65" bestFit="1" customWidth="1"/>
    <col min="4861" max="4861" width="5.625" style="65" bestFit="1" customWidth="1"/>
    <col min="4862" max="4862" width="5" style="65" bestFit="1" customWidth="1"/>
    <col min="4863" max="4863" width="6.125" style="65" bestFit="1" customWidth="1"/>
    <col min="4864" max="4864" width="10.125" style="65" bestFit="1" customWidth="1"/>
    <col min="4865" max="4865" width="5.375" style="65" bestFit="1" customWidth="1"/>
    <col min="4866" max="4866" width="8.5" style="65" bestFit="1" customWidth="1"/>
    <col min="4867" max="4867" width="13.125" style="65" bestFit="1" customWidth="1"/>
    <col min="4868" max="4868" width="10.375" style="65" bestFit="1" customWidth="1"/>
    <col min="4869" max="4869" width="12" style="65" bestFit="1" customWidth="1"/>
    <col min="4870" max="4870" width="11.125" style="65" bestFit="1" customWidth="1"/>
    <col min="4871" max="4871" width="13.125" style="65" bestFit="1" customWidth="1"/>
    <col min="4872" max="4872" width="16.875" style="65" bestFit="1" customWidth="1"/>
    <col min="4873" max="4873" width="11.625" style="65" bestFit="1" customWidth="1"/>
    <col min="4874" max="4874" width="5.5" style="65" bestFit="1" customWidth="1"/>
    <col min="4875" max="4875" width="9.125" style="65" bestFit="1" customWidth="1"/>
    <col min="4876" max="4894" width="8" style="65"/>
    <col min="4895" max="4895" width="14.875" style="65" customWidth="1"/>
    <col min="4896" max="5108" width="8" style="65"/>
    <col min="5109" max="5109" width="13.625" style="65" customWidth="1"/>
    <col min="5110" max="5110" width="3.875" style="65" bestFit="1" customWidth="1"/>
    <col min="5111" max="5111" width="6.375" style="65" bestFit="1" customWidth="1"/>
    <col min="5112" max="5112" width="9.125" style="65" bestFit="1" customWidth="1"/>
    <col min="5113" max="5113" width="5.375" style="65" bestFit="1" customWidth="1"/>
    <col min="5114" max="5114" width="7.125" style="65" bestFit="1" customWidth="1"/>
    <col min="5115" max="5115" width="10" style="65" bestFit="1" customWidth="1"/>
    <col min="5116" max="5116" width="5.375" style="65" bestFit="1" customWidth="1"/>
    <col min="5117" max="5117" width="5.625" style="65" bestFit="1" customWidth="1"/>
    <col min="5118" max="5118" width="5" style="65" bestFit="1" customWidth="1"/>
    <col min="5119" max="5119" width="6.125" style="65" bestFit="1" customWidth="1"/>
    <col min="5120" max="5120" width="10.125" style="65" bestFit="1" customWidth="1"/>
    <col min="5121" max="5121" width="5.375" style="65" bestFit="1" customWidth="1"/>
    <col min="5122" max="5122" width="8.5" style="65" bestFit="1" customWidth="1"/>
    <col min="5123" max="5123" width="13.125" style="65" bestFit="1" customWidth="1"/>
    <col min="5124" max="5124" width="10.375" style="65" bestFit="1" customWidth="1"/>
    <col min="5125" max="5125" width="12" style="65" bestFit="1" customWidth="1"/>
    <col min="5126" max="5126" width="11.125" style="65" bestFit="1" customWidth="1"/>
    <col min="5127" max="5127" width="13.125" style="65" bestFit="1" customWidth="1"/>
    <col min="5128" max="5128" width="16.875" style="65" bestFit="1" customWidth="1"/>
    <col min="5129" max="5129" width="11.625" style="65" bestFit="1" customWidth="1"/>
    <col min="5130" max="5130" width="5.5" style="65" bestFit="1" customWidth="1"/>
    <col min="5131" max="5131" width="9.125" style="65" bestFit="1" customWidth="1"/>
    <col min="5132" max="5150" width="8" style="65"/>
    <col min="5151" max="5151" width="14.875" style="65" customWidth="1"/>
    <col min="5152" max="5364" width="8" style="65"/>
    <col min="5365" max="5365" width="13.625" style="65" customWidth="1"/>
    <col min="5366" max="5366" width="3.875" style="65" bestFit="1" customWidth="1"/>
    <col min="5367" max="5367" width="6.375" style="65" bestFit="1" customWidth="1"/>
    <col min="5368" max="5368" width="9.125" style="65" bestFit="1" customWidth="1"/>
    <col min="5369" max="5369" width="5.375" style="65" bestFit="1" customWidth="1"/>
    <col min="5370" max="5370" width="7.125" style="65" bestFit="1" customWidth="1"/>
    <col min="5371" max="5371" width="10" style="65" bestFit="1" customWidth="1"/>
    <col min="5372" max="5372" width="5.375" style="65" bestFit="1" customWidth="1"/>
    <col min="5373" max="5373" width="5.625" style="65" bestFit="1" customWidth="1"/>
    <col min="5374" max="5374" width="5" style="65" bestFit="1" customWidth="1"/>
    <col min="5375" max="5375" width="6.125" style="65" bestFit="1" customWidth="1"/>
    <col min="5376" max="5376" width="10.125" style="65" bestFit="1" customWidth="1"/>
    <col min="5377" max="5377" width="5.375" style="65" bestFit="1" customWidth="1"/>
    <col min="5378" max="5378" width="8.5" style="65" bestFit="1" customWidth="1"/>
    <col min="5379" max="5379" width="13.125" style="65" bestFit="1" customWidth="1"/>
    <col min="5380" max="5380" width="10.375" style="65" bestFit="1" customWidth="1"/>
    <col min="5381" max="5381" width="12" style="65" bestFit="1" customWidth="1"/>
    <col min="5382" max="5382" width="11.125" style="65" bestFit="1" customWidth="1"/>
    <col min="5383" max="5383" width="13.125" style="65" bestFit="1" customWidth="1"/>
    <col min="5384" max="5384" width="16.875" style="65" bestFit="1" customWidth="1"/>
    <col min="5385" max="5385" width="11.625" style="65" bestFit="1" customWidth="1"/>
    <col min="5386" max="5386" width="5.5" style="65" bestFit="1" customWidth="1"/>
    <col min="5387" max="5387" width="9.125" style="65" bestFit="1" customWidth="1"/>
    <col min="5388" max="5406" width="8" style="65"/>
    <col min="5407" max="5407" width="14.875" style="65" customWidth="1"/>
    <col min="5408" max="5620" width="8" style="65"/>
    <col min="5621" max="5621" width="13.625" style="65" customWidth="1"/>
    <col min="5622" max="5622" width="3.875" style="65" bestFit="1" customWidth="1"/>
    <col min="5623" max="5623" width="6.375" style="65" bestFit="1" customWidth="1"/>
    <col min="5624" max="5624" width="9.125" style="65" bestFit="1" customWidth="1"/>
    <col min="5625" max="5625" width="5.375" style="65" bestFit="1" customWidth="1"/>
    <col min="5626" max="5626" width="7.125" style="65" bestFit="1" customWidth="1"/>
    <col min="5627" max="5627" width="10" style="65" bestFit="1" customWidth="1"/>
    <col min="5628" max="5628" width="5.375" style="65" bestFit="1" customWidth="1"/>
    <col min="5629" max="5629" width="5.625" style="65" bestFit="1" customWidth="1"/>
    <col min="5630" max="5630" width="5" style="65" bestFit="1" customWidth="1"/>
    <col min="5631" max="5631" width="6.125" style="65" bestFit="1" customWidth="1"/>
    <col min="5632" max="5632" width="10.125" style="65" bestFit="1" customWidth="1"/>
    <col min="5633" max="5633" width="5.375" style="65" bestFit="1" customWidth="1"/>
    <col min="5634" max="5634" width="8.5" style="65" bestFit="1" customWidth="1"/>
    <col min="5635" max="5635" width="13.125" style="65" bestFit="1" customWidth="1"/>
    <col min="5636" max="5636" width="10.375" style="65" bestFit="1" customWidth="1"/>
    <col min="5637" max="5637" width="12" style="65" bestFit="1" customWidth="1"/>
    <col min="5638" max="5638" width="11.125" style="65" bestFit="1" customWidth="1"/>
    <col min="5639" max="5639" width="13.125" style="65" bestFit="1" customWidth="1"/>
    <col min="5640" max="5640" width="16.875" style="65" bestFit="1" customWidth="1"/>
    <col min="5641" max="5641" width="11.625" style="65" bestFit="1" customWidth="1"/>
    <col min="5642" max="5642" width="5.5" style="65" bestFit="1" customWidth="1"/>
    <col min="5643" max="5643" width="9.125" style="65" bestFit="1" customWidth="1"/>
    <col min="5644" max="5662" width="8" style="65"/>
    <col min="5663" max="5663" width="14.875" style="65" customWidth="1"/>
    <col min="5664" max="5876" width="8" style="65"/>
    <col min="5877" max="5877" width="13.625" style="65" customWidth="1"/>
    <col min="5878" max="5878" width="3.875" style="65" bestFit="1" customWidth="1"/>
    <col min="5879" max="5879" width="6.375" style="65" bestFit="1" customWidth="1"/>
    <col min="5880" max="5880" width="9.125" style="65" bestFit="1" customWidth="1"/>
    <col min="5881" max="5881" width="5.375" style="65" bestFit="1" customWidth="1"/>
    <col min="5882" max="5882" width="7.125" style="65" bestFit="1" customWidth="1"/>
    <col min="5883" max="5883" width="10" style="65" bestFit="1" customWidth="1"/>
    <col min="5884" max="5884" width="5.375" style="65" bestFit="1" customWidth="1"/>
    <col min="5885" max="5885" width="5.625" style="65" bestFit="1" customWidth="1"/>
    <col min="5886" max="5886" width="5" style="65" bestFit="1" customWidth="1"/>
    <col min="5887" max="5887" width="6.125" style="65" bestFit="1" customWidth="1"/>
    <col min="5888" max="5888" width="10.125" style="65" bestFit="1" customWidth="1"/>
    <col min="5889" max="5889" width="5.375" style="65" bestFit="1" customWidth="1"/>
    <col min="5890" max="5890" width="8.5" style="65" bestFit="1" customWidth="1"/>
    <col min="5891" max="5891" width="13.125" style="65" bestFit="1" customWidth="1"/>
    <col min="5892" max="5892" width="10.375" style="65" bestFit="1" customWidth="1"/>
    <col min="5893" max="5893" width="12" style="65" bestFit="1" customWidth="1"/>
    <col min="5894" max="5894" width="11.125" style="65" bestFit="1" customWidth="1"/>
    <col min="5895" max="5895" width="13.125" style="65" bestFit="1" customWidth="1"/>
    <col min="5896" max="5896" width="16.875" style="65" bestFit="1" customWidth="1"/>
    <col min="5897" max="5897" width="11.625" style="65" bestFit="1" customWidth="1"/>
    <col min="5898" max="5898" width="5.5" style="65" bestFit="1" customWidth="1"/>
    <col min="5899" max="5899" width="9.125" style="65" bestFit="1" customWidth="1"/>
    <col min="5900" max="5918" width="8" style="65"/>
    <col min="5919" max="5919" width="14.875" style="65" customWidth="1"/>
    <col min="5920" max="6132" width="8" style="65"/>
    <col min="6133" max="6133" width="13.625" style="65" customWidth="1"/>
    <col min="6134" max="6134" width="3.875" style="65" bestFit="1" customWidth="1"/>
    <col min="6135" max="6135" width="6.375" style="65" bestFit="1" customWidth="1"/>
    <col min="6136" max="6136" width="9.125" style="65" bestFit="1" customWidth="1"/>
    <col min="6137" max="6137" width="5.375" style="65" bestFit="1" customWidth="1"/>
    <col min="6138" max="6138" width="7.125" style="65" bestFit="1" customWidth="1"/>
    <col min="6139" max="6139" width="10" style="65" bestFit="1" customWidth="1"/>
    <col min="6140" max="6140" width="5.375" style="65" bestFit="1" customWidth="1"/>
    <col min="6141" max="6141" width="5.625" style="65" bestFit="1" customWidth="1"/>
    <col min="6142" max="6142" width="5" style="65" bestFit="1" customWidth="1"/>
    <col min="6143" max="6143" width="6.125" style="65" bestFit="1" customWidth="1"/>
    <col min="6144" max="6144" width="10.125" style="65" bestFit="1" customWidth="1"/>
    <col min="6145" max="6145" width="5.375" style="65" bestFit="1" customWidth="1"/>
    <col min="6146" max="6146" width="8.5" style="65" bestFit="1" customWidth="1"/>
    <col min="6147" max="6147" width="13.125" style="65" bestFit="1" customWidth="1"/>
    <col min="6148" max="6148" width="10.375" style="65" bestFit="1" customWidth="1"/>
    <col min="6149" max="6149" width="12" style="65" bestFit="1" customWidth="1"/>
    <col min="6150" max="6150" width="11.125" style="65" bestFit="1" customWidth="1"/>
    <col min="6151" max="6151" width="13.125" style="65" bestFit="1" customWidth="1"/>
    <col min="6152" max="6152" width="16.875" style="65" bestFit="1" customWidth="1"/>
    <col min="6153" max="6153" width="11.625" style="65" bestFit="1" customWidth="1"/>
    <col min="6154" max="6154" width="5.5" style="65" bestFit="1" customWidth="1"/>
    <col min="6155" max="6155" width="9.125" style="65" bestFit="1" customWidth="1"/>
    <col min="6156" max="6174" width="8" style="65"/>
    <col min="6175" max="6175" width="14.875" style="65" customWidth="1"/>
    <col min="6176" max="6388" width="8" style="65"/>
    <col min="6389" max="6389" width="13.625" style="65" customWidth="1"/>
    <col min="6390" max="6390" width="3.875" style="65" bestFit="1" customWidth="1"/>
    <col min="6391" max="6391" width="6.375" style="65" bestFit="1" customWidth="1"/>
    <col min="6392" max="6392" width="9.125" style="65" bestFit="1" customWidth="1"/>
    <col min="6393" max="6393" width="5.375" style="65" bestFit="1" customWidth="1"/>
    <col min="6394" max="6394" width="7.125" style="65" bestFit="1" customWidth="1"/>
    <col min="6395" max="6395" width="10" style="65" bestFit="1" customWidth="1"/>
    <col min="6396" max="6396" width="5.375" style="65" bestFit="1" customWidth="1"/>
    <col min="6397" max="6397" width="5.625" style="65" bestFit="1" customWidth="1"/>
    <col min="6398" max="6398" width="5" style="65" bestFit="1" customWidth="1"/>
    <col min="6399" max="6399" width="6.125" style="65" bestFit="1" customWidth="1"/>
    <col min="6400" max="6400" width="10.125" style="65" bestFit="1" customWidth="1"/>
    <col min="6401" max="6401" width="5.375" style="65" bestFit="1" customWidth="1"/>
    <col min="6402" max="6402" width="8.5" style="65" bestFit="1" customWidth="1"/>
    <col min="6403" max="6403" width="13.125" style="65" bestFit="1" customWidth="1"/>
    <col min="6404" max="6404" width="10.375" style="65" bestFit="1" customWidth="1"/>
    <col min="6405" max="6405" width="12" style="65" bestFit="1" customWidth="1"/>
    <col min="6406" max="6406" width="11.125" style="65" bestFit="1" customWidth="1"/>
    <col min="6407" max="6407" width="13.125" style="65" bestFit="1" customWidth="1"/>
    <col min="6408" max="6408" width="16.875" style="65" bestFit="1" customWidth="1"/>
    <col min="6409" max="6409" width="11.625" style="65" bestFit="1" customWidth="1"/>
    <col min="6410" max="6410" width="5.5" style="65" bestFit="1" customWidth="1"/>
    <col min="6411" max="6411" width="9.125" style="65" bestFit="1" customWidth="1"/>
    <col min="6412" max="6430" width="8" style="65"/>
    <col min="6431" max="6431" width="14.875" style="65" customWidth="1"/>
    <col min="6432" max="6644" width="8" style="65"/>
    <col min="6645" max="6645" width="13.625" style="65" customWidth="1"/>
    <col min="6646" max="6646" width="3.875" style="65" bestFit="1" customWidth="1"/>
    <col min="6647" max="6647" width="6.375" style="65" bestFit="1" customWidth="1"/>
    <col min="6648" max="6648" width="9.125" style="65" bestFit="1" customWidth="1"/>
    <col min="6649" max="6649" width="5.375" style="65" bestFit="1" customWidth="1"/>
    <col min="6650" max="6650" width="7.125" style="65" bestFit="1" customWidth="1"/>
    <col min="6651" max="6651" width="10" style="65" bestFit="1" customWidth="1"/>
    <col min="6652" max="6652" width="5.375" style="65" bestFit="1" customWidth="1"/>
    <col min="6653" max="6653" width="5.625" style="65" bestFit="1" customWidth="1"/>
    <col min="6654" max="6654" width="5" style="65" bestFit="1" customWidth="1"/>
    <col min="6655" max="6655" width="6.125" style="65" bestFit="1" customWidth="1"/>
    <col min="6656" max="6656" width="10.125" style="65" bestFit="1" customWidth="1"/>
    <col min="6657" max="6657" width="5.375" style="65" bestFit="1" customWidth="1"/>
    <col min="6658" max="6658" width="8.5" style="65" bestFit="1" customWidth="1"/>
    <col min="6659" max="6659" width="13.125" style="65" bestFit="1" customWidth="1"/>
    <col min="6660" max="6660" width="10.375" style="65" bestFit="1" customWidth="1"/>
    <col min="6661" max="6661" width="12" style="65" bestFit="1" customWidth="1"/>
    <col min="6662" max="6662" width="11.125" style="65" bestFit="1" customWidth="1"/>
    <col min="6663" max="6663" width="13.125" style="65" bestFit="1" customWidth="1"/>
    <col min="6664" max="6664" width="16.875" style="65" bestFit="1" customWidth="1"/>
    <col min="6665" max="6665" width="11.625" style="65" bestFit="1" customWidth="1"/>
    <col min="6666" max="6666" width="5.5" style="65" bestFit="1" customWidth="1"/>
    <col min="6667" max="6667" width="9.125" style="65" bestFit="1" customWidth="1"/>
    <col min="6668" max="6686" width="8" style="65"/>
    <col min="6687" max="6687" width="14.875" style="65" customWidth="1"/>
    <col min="6688" max="6900" width="8" style="65"/>
    <col min="6901" max="6901" width="13.625" style="65" customWidth="1"/>
    <col min="6902" max="6902" width="3.875" style="65" bestFit="1" customWidth="1"/>
    <col min="6903" max="6903" width="6.375" style="65" bestFit="1" customWidth="1"/>
    <col min="6904" max="6904" width="9.125" style="65" bestFit="1" customWidth="1"/>
    <col min="6905" max="6905" width="5.375" style="65" bestFit="1" customWidth="1"/>
    <col min="6906" max="6906" width="7.125" style="65" bestFit="1" customWidth="1"/>
    <col min="6907" max="6907" width="10" style="65" bestFit="1" customWidth="1"/>
    <col min="6908" max="6908" width="5.375" style="65" bestFit="1" customWidth="1"/>
    <col min="6909" max="6909" width="5.625" style="65" bestFit="1" customWidth="1"/>
    <col min="6910" max="6910" width="5" style="65" bestFit="1" customWidth="1"/>
    <col min="6911" max="6911" width="6.125" style="65" bestFit="1" customWidth="1"/>
    <col min="6912" max="6912" width="10.125" style="65" bestFit="1" customWidth="1"/>
    <col min="6913" max="6913" width="5.375" style="65" bestFit="1" customWidth="1"/>
    <col min="6914" max="6914" width="8.5" style="65" bestFit="1" customWidth="1"/>
    <col min="6915" max="6915" width="13.125" style="65" bestFit="1" customWidth="1"/>
    <col min="6916" max="6916" width="10.375" style="65" bestFit="1" customWidth="1"/>
    <col min="6917" max="6917" width="12" style="65" bestFit="1" customWidth="1"/>
    <col min="6918" max="6918" width="11.125" style="65" bestFit="1" customWidth="1"/>
    <col min="6919" max="6919" width="13.125" style="65" bestFit="1" customWidth="1"/>
    <col min="6920" max="6920" width="16.875" style="65" bestFit="1" customWidth="1"/>
    <col min="6921" max="6921" width="11.625" style="65" bestFit="1" customWidth="1"/>
    <col min="6922" max="6922" width="5.5" style="65" bestFit="1" customWidth="1"/>
    <col min="6923" max="6923" width="9.125" style="65" bestFit="1" customWidth="1"/>
    <col min="6924" max="6942" width="8" style="65"/>
    <col min="6943" max="6943" width="14.875" style="65" customWidth="1"/>
    <col min="6944" max="7156" width="8" style="65"/>
    <col min="7157" max="7157" width="13.625" style="65" customWidth="1"/>
    <col min="7158" max="7158" width="3.875" style="65" bestFit="1" customWidth="1"/>
    <col min="7159" max="7159" width="6.375" style="65" bestFit="1" customWidth="1"/>
    <col min="7160" max="7160" width="9.125" style="65" bestFit="1" customWidth="1"/>
    <col min="7161" max="7161" width="5.375" style="65" bestFit="1" customWidth="1"/>
    <col min="7162" max="7162" width="7.125" style="65" bestFit="1" customWidth="1"/>
    <col min="7163" max="7163" width="10" style="65" bestFit="1" customWidth="1"/>
    <col min="7164" max="7164" width="5.375" style="65" bestFit="1" customWidth="1"/>
    <col min="7165" max="7165" width="5.625" style="65" bestFit="1" customWidth="1"/>
    <col min="7166" max="7166" width="5" style="65" bestFit="1" customWidth="1"/>
    <col min="7167" max="7167" width="6.125" style="65" bestFit="1" customWidth="1"/>
    <col min="7168" max="7168" width="10.125" style="65" bestFit="1" customWidth="1"/>
    <col min="7169" max="7169" width="5.375" style="65" bestFit="1" customWidth="1"/>
    <col min="7170" max="7170" width="8.5" style="65" bestFit="1" customWidth="1"/>
    <col min="7171" max="7171" width="13.125" style="65" bestFit="1" customWidth="1"/>
    <col min="7172" max="7172" width="10.375" style="65" bestFit="1" customWidth="1"/>
    <col min="7173" max="7173" width="12" style="65" bestFit="1" customWidth="1"/>
    <col min="7174" max="7174" width="11.125" style="65" bestFit="1" customWidth="1"/>
    <col min="7175" max="7175" width="13.125" style="65" bestFit="1" customWidth="1"/>
    <col min="7176" max="7176" width="16.875" style="65" bestFit="1" customWidth="1"/>
    <col min="7177" max="7177" width="11.625" style="65" bestFit="1" customWidth="1"/>
    <col min="7178" max="7178" width="5.5" style="65" bestFit="1" customWidth="1"/>
    <col min="7179" max="7179" width="9.125" style="65" bestFit="1" customWidth="1"/>
    <col min="7180" max="7198" width="8" style="65"/>
    <col min="7199" max="7199" width="14.875" style="65" customWidth="1"/>
    <col min="7200" max="7412" width="8" style="65"/>
    <col min="7413" max="7413" width="13.625" style="65" customWidth="1"/>
    <col min="7414" max="7414" width="3.875" style="65" bestFit="1" customWidth="1"/>
    <col min="7415" max="7415" width="6.375" style="65" bestFit="1" customWidth="1"/>
    <col min="7416" max="7416" width="9.125" style="65" bestFit="1" customWidth="1"/>
    <col min="7417" max="7417" width="5.375" style="65" bestFit="1" customWidth="1"/>
    <col min="7418" max="7418" width="7.125" style="65" bestFit="1" customWidth="1"/>
    <col min="7419" max="7419" width="10" style="65" bestFit="1" customWidth="1"/>
    <col min="7420" max="7420" width="5.375" style="65" bestFit="1" customWidth="1"/>
    <col min="7421" max="7421" width="5.625" style="65" bestFit="1" customWidth="1"/>
    <col min="7422" max="7422" width="5" style="65" bestFit="1" customWidth="1"/>
    <col min="7423" max="7423" width="6.125" style="65" bestFit="1" customWidth="1"/>
    <col min="7424" max="7424" width="10.125" style="65" bestFit="1" customWidth="1"/>
    <col min="7425" max="7425" width="5.375" style="65" bestFit="1" customWidth="1"/>
    <col min="7426" max="7426" width="8.5" style="65" bestFit="1" customWidth="1"/>
    <col min="7427" max="7427" width="13.125" style="65" bestFit="1" customWidth="1"/>
    <col min="7428" max="7428" width="10.375" style="65" bestFit="1" customWidth="1"/>
    <col min="7429" max="7429" width="12" style="65" bestFit="1" customWidth="1"/>
    <col min="7430" max="7430" width="11.125" style="65" bestFit="1" customWidth="1"/>
    <col min="7431" max="7431" width="13.125" style="65" bestFit="1" customWidth="1"/>
    <col min="7432" max="7432" width="16.875" style="65" bestFit="1" customWidth="1"/>
    <col min="7433" max="7433" width="11.625" style="65" bestFit="1" customWidth="1"/>
    <col min="7434" max="7434" width="5.5" style="65" bestFit="1" customWidth="1"/>
    <col min="7435" max="7435" width="9.125" style="65" bestFit="1" customWidth="1"/>
    <col min="7436" max="7454" width="8" style="65"/>
    <col min="7455" max="7455" width="14.875" style="65" customWidth="1"/>
    <col min="7456" max="7668" width="8" style="65"/>
    <col min="7669" max="7669" width="13.625" style="65" customWidth="1"/>
    <col min="7670" max="7670" width="3.875" style="65" bestFit="1" customWidth="1"/>
    <col min="7671" max="7671" width="6.375" style="65" bestFit="1" customWidth="1"/>
    <col min="7672" max="7672" width="9.125" style="65" bestFit="1" customWidth="1"/>
    <col min="7673" max="7673" width="5.375" style="65" bestFit="1" customWidth="1"/>
    <col min="7674" max="7674" width="7.125" style="65" bestFit="1" customWidth="1"/>
    <col min="7675" max="7675" width="10" style="65" bestFit="1" customWidth="1"/>
    <col min="7676" max="7676" width="5.375" style="65" bestFit="1" customWidth="1"/>
    <col min="7677" max="7677" width="5.625" style="65" bestFit="1" customWidth="1"/>
    <col min="7678" max="7678" width="5" style="65" bestFit="1" customWidth="1"/>
    <col min="7679" max="7679" width="6.125" style="65" bestFit="1" customWidth="1"/>
    <col min="7680" max="7680" width="10.125" style="65" bestFit="1" customWidth="1"/>
    <col min="7681" max="7681" width="5.375" style="65" bestFit="1" customWidth="1"/>
    <col min="7682" max="7682" width="8.5" style="65" bestFit="1" customWidth="1"/>
    <col min="7683" max="7683" width="13.125" style="65" bestFit="1" customWidth="1"/>
    <col min="7684" max="7684" width="10.375" style="65" bestFit="1" customWidth="1"/>
    <col min="7685" max="7685" width="12" style="65" bestFit="1" customWidth="1"/>
    <col min="7686" max="7686" width="11.125" style="65" bestFit="1" customWidth="1"/>
    <col min="7687" max="7687" width="13.125" style="65" bestFit="1" customWidth="1"/>
    <col min="7688" max="7688" width="16.875" style="65" bestFit="1" customWidth="1"/>
    <col min="7689" max="7689" width="11.625" style="65" bestFit="1" customWidth="1"/>
    <col min="7690" max="7690" width="5.5" style="65" bestFit="1" customWidth="1"/>
    <col min="7691" max="7691" width="9.125" style="65" bestFit="1" customWidth="1"/>
    <col min="7692" max="7710" width="8" style="65"/>
    <col min="7711" max="7711" width="14.875" style="65" customWidth="1"/>
    <col min="7712" max="7924" width="8" style="65"/>
    <col min="7925" max="7925" width="13.625" style="65" customWidth="1"/>
    <col min="7926" max="7926" width="3.875" style="65" bestFit="1" customWidth="1"/>
    <col min="7927" max="7927" width="6.375" style="65" bestFit="1" customWidth="1"/>
    <col min="7928" max="7928" width="9.125" style="65" bestFit="1" customWidth="1"/>
    <col min="7929" max="7929" width="5.375" style="65" bestFit="1" customWidth="1"/>
    <col min="7930" max="7930" width="7.125" style="65" bestFit="1" customWidth="1"/>
    <col min="7931" max="7931" width="10" style="65" bestFit="1" customWidth="1"/>
    <col min="7932" max="7932" width="5.375" style="65" bestFit="1" customWidth="1"/>
    <col min="7933" max="7933" width="5.625" style="65" bestFit="1" customWidth="1"/>
    <col min="7934" max="7934" width="5" style="65" bestFit="1" customWidth="1"/>
    <col min="7935" max="7935" width="6.125" style="65" bestFit="1" customWidth="1"/>
    <col min="7936" max="7936" width="10.125" style="65" bestFit="1" customWidth="1"/>
    <col min="7937" max="7937" width="5.375" style="65" bestFit="1" customWidth="1"/>
    <col min="7938" max="7938" width="8.5" style="65" bestFit="1" customWidth="1"/>
    <col min="7939" max="7939" width="13.125" style="65" bestFit="1" customWidth="1"/>
    <col min="7940" max="7940" width="10.375" style="65" bestFit="1" customWidth="1"/>
    <col min="7941" max="7941" width="12" style="65" bestFit="1" customWidth="1"/>
    <col min="7942" max="7942" width="11.125" style="65" bestFit="1" customWidth="1"/>
    <col min="7943" max="7943" width="13.125" style="65" bestFit="1" customWidth="1"/>
    <col min="7944" max="7944" width="16.875" style="65" bestFit="1" customWidth="1"/>
    <col min="7945" max="7945" width="11.625" style="65" bestFit="1" customWidth="1"/>
    <col min="7946" max="7946" width="5.5" style="65" bestFit="1" customWidth="1"/>
    <col min="7947" max="7947" width="9.125" style="65" bestFit="1" customWidth="1"/>
    <col min="7948" max="7966" width="8" style="65"/>
    <col min="7967" max="7967" width="14.875" style="65" customWidth="1"/>
    <col min="7968" max="8180" width="8" style="65"/>
    <col min="8181" max="8181" width="13.625" style="65" customWidth="1"/>
    <col min="8182" max="8182" width="3.875" style="65" bestFit="1" customWidth="1"/>
    <col min="8183" max="8183" width="6.375" style="65" bestFit="1" customWidth="1"/>
    <col min="8184" max="8184" width="9.125" style="65" bestFit="1" customWidth="1"/>
    <col min="8185" max="8185" width="5.375" style="65" bestFit="1" customWidth="1"/>
    <col min="8186" max="8186" width="7.125" style="65" bestFit="1" customWidth="1"/>
    <col min="8187" max="8187" width="10" style="65" bestFit="1" customWidth="1"/>
    <col min="8188" max="8188" width="5.375" style="65" bestFit="1" customWidth="1"/>
    <col min="8189" max="8189" width="5.625" style="65" bestFit="1" customWidth="1"/>
    <col min="8190" max="8190" width="5" style="65" bestFit="1" customWidth="1"/>
    <col min="8191" max="8191" width="6.125" style="65" bestFit="1" customWidth="1"/>
    <col min="8192" max="8192" width="10.125" style="65" bestFit="1" customWidth="1"/>
    <col min="8193" max="8193" width="5.375" style="65" bestFit="1" customWidth="1"/>
    <col min="8194" max="8194" width="8.5" style="65" bestFit="1" customWidth="1"/>
    <col min="8195" max="8195" width="13.125" style="65" bestFit="1" customWidth="1"/>
    <col min="8196" max="8196" width="10.375" style="65" bestFit="1" customWidth="1"/>
    <col min="8197" max="8197" width="12" style="65" bestFit="1" customWidth="1"/>
    <col min="8198" max="8198" width="11.125" style="65" bestFit="1" customWidth="1"/>
    <col min="8199" max="8199" width="13.125" style="65" bestFit="1" customWidth="1"/>
    <col min="8200" max="8200" width="16.875" style="65" bestFit="1" customWidth="1"/>
    <col min="8201" max="8201" width="11.625" style="65" bestFit="1" customWidth="1"/>
    <col min="8202" max="8202" width="5.5" style="65" bestFit="1" customWidth="1"/>
    <col min="8203" max="8203" width="9.125" style="65" bestFit="1" customWidth="1"/>
    <col min="8204" max="8222" width="8" style="65"/>
    <col min="8223" max="8223" width="14.875" style="65" customWidth="1"/>
    <col min="8224" max="8436" width="8" style="65"/>
    <col min="8437" max="8437" width="13.625" style="65" customWidth="1"/>
    <col min="8438" max="8438" width="3.875" style="65" bestFit="1" customWidth="1"/>
    <col min="8439" max="8439" width="6.375" style="65" bestFit="1" customWidth="1"/>
    <col min="8440" max="8440" width="9.125" style="65" bestFit="1" customWidth="1"/>
    <col min="8441" max="8441" width="5.375" style="65" bestFit="1" customWidth="1"/>
    <col min="8442" max="8442" width="7.125" style="65" bestFit="1" customWidth="1"/>
    <col min="8443" max="8443" width="10" style="65" bestFit="1" customWidth="1"/>
    <col min="8444" max="8444" width="5.375" style="65" bestFit="1" customWidth="1"/>
    <col min="8445" max="8445" width="5.625" style="65" bestFit="1" customWidth="1"/>
    <col min="8446" max="8446" width="5" style="65" bestFit="1" customWidth="1"/>
    <col min="8447" max="8447" width="6.125" style="65" bestFit="1" customWidth="1"/>
    <col min="8448" max="8448" width="10.125" style="65" bestFit="1" customWidth="1"/>
    <col min="8449" max="8449" width="5.375" style="65" bestFit="1" customWidth="1"/>
    <col min="8450" max="8450" width="8.5" style="65" bestFit="1" customWidth="1"/>
    <col min="8451" max="8451" width="13.125" style="65" bestFit="1" customWidth="1"/>
    <col min="8452" max="8452" width="10.375" style="65" bestFit="1" customWidth="1"/>
    <col min="8453" max="8453" width="12" style="65" bestFit="1" customWidth="1"/>
    <col min="8454" max="8454" width="11.125" style="65" bestFit="1" customWidth="1"/>
    <col min="8455" max="8455" width="13.125" style="65" bestFit="1" customWidth="1"/>
    <col min="8456" max="8456" width="16.875" style="65" bestFit="1" customWidth="1"/>
    <col min="8457" max="8457" width="11.625" style="65" bestFit="1" customWidth="1"/>
    <col min="8458" max="8458" width="5.5" style="65" bestFit="1" customWidth="1"/>
    <col min="8459" max="8459" width="9.125" style="65" bestFit="1" customWidth="1"/>
    <col min="8460" max="8478" width="8" style="65"/>
    <col min="8479" max="8479" width="14.875" style="65" customWidth="1"/>
    <col min="8480" max="8692" width="8" style="65"/>
    <col min="8693" max="8693" width="13.625" style="65" customWidth="1"/>
    <col min="8694" max="8694" width="3.875" style="65" bestFit="1" customWidth="1"/>
    <col min="8695" max="8695" width="6.375" style="65" bestFit="1" customWidth="1"/>
    <col min="8696" max="8696" width="9.125" style="65" bestFit="1" customWidth="1"/>
    <col min="8697" max="8697" width="5.375" style="65" bestFit="1" customWidth="1"/>
    <col min="8698" max="8698" width="7.125" style="65" bestFit="1" customWidth="1"/>
    <col min="8699" max="8699" width="10" style="65" bestFit="1" customWidth="1"/>
    <col min="8700" max="8700" width="5.375" style="65" bestFit="1" customWidth="1"/>
    <col min="8701" max="8701" width="5.625" style="65" bestFit="1" customWidth="1"/>
    <col min="8702" max="8702" width="5" style="65" bestFit="1" customWidth="1"/>
    <col min="8703" max="8703" width="6.125" style="65" bestFit="1" customWidth="1"/>
    <col min="8704" max="8704" width="10.125" style="65" bestFit="1" customWidth="1"/>
    <col min="8705" max="8705" width="5.375" style="65" bestFit="1" customWidth="1"/>
    <col min="8706" max="8706" width="8.5" style="65" bestFit="1" customWidth="1"/>
    <col min="8707" max="8707" width="13.125" style="65" bestFit="1" customWidth="1"/>
    <col min="8708" max="8708" width="10.375" style="65" bestFit="1" customWidth="1"/>
    <col min="8709" max="8709" width="12" style="65" bestFit="1" customWidth="1"/>
    <col min="8710" max="8710" width="11.125" style="65" bestFit="1" customWidth="1"/>
    <col min="8711" max="8711" width="13.125" style="65" bestFit="1" customWidth="1"/>
    <col min="8712" max="8712" width="16.875" style="65" bestFit="1" customWidth="1"/>
    <col min="8713" max="8713" width="11.625" style="65" bestFit="1" customWidth="1"/>
    <col min="8714" max="8714" width="5.5" style="65" bestFit="1" customWidth="1"/>
    <col min="8715" max="8715" width="9.125" style="65" bestFit="1" customWidth="1"/>
    <col min="8716" max="8734" width="8" style="65"/>
    <col min="8735" max="8735" width="14.875" style="65" customWidth="1"/>
    <col min="8736" max="8948" width="8" style="65"/>
    <col min="8949" max="8949" width="13.625" style="65" customWidth="1"/>
    <col min="8950" max="8950" width="3.875" style="65" bestFit="1" customWidth="1"/>
    <col min="8951" max="8951" width="6.375" style="65" bestFit="1" customWidth="1"/>
    <col min="8952" max="8952" width="9.125" style="65" bestFit="1" customWidth="1"/>
    <col min="8953" max="8953" width="5.375" style="65" bestFit="1" customWidth="1"/>
    <col min="8954" max="8954" width="7.125" style="65" bestFit="1" customWidth="1"/>
    <col min="8955" max="8955" width="10" style="65" bestFit="1" customWidth="1"/>
    <col min="8956" max="8956" width="5.375" style="65" bestFit="1" customWidth="1"/>
    <col min="8957" max="8957" width="5.625" style="65" bestFit="1" customWidth="1"/>
    <col min="8958" max="8958" width="5" style="65" bestFit="1" customWidth="1"/>
    <col min="8959" max="8959" width="6.125" style="65" bestFit="1" customWidth="1"/>
    <col min="8960" max="8960" width="10.125" style="65" bestFit="1" customWidth="1"/>
    <col min="8961" max="8961" width="5.375" style="65" bestFit="1" customWidth="1"/>
    <col min="8962" max="8962" width="8.5" style="65" bestFit="1" customWidth="1"/>
    <col min="8963" max="8963" width="13.125" style="65" bestFit="1" customWidth="1"/>
    <col min="8964" max="8964" width="10.375" style="65" bestFit="1" customWidth="1"/>
    <col min="8965" max="8965" width="12" style="65" bestFit="1" customWidth="1"/>
    <col min="8966" max="8966" width="11.125" style="65" bestFit="1" customWidth="1"/>
    <col min="8967" max="8967" width="13.125" style="65" bestFit="1" customWidth="1"/>
    <col min="8968" max="8968" width="16.875" style="65" bestFit="1" customWidth="1"/>
    <col min="8969" max="8969" width="11.625" style="65" bestFit="1" customWidth="1"/>
    <col min="8970" max="8970" width="5.5" style="65" bestFit="1" customWidth="1"/>
    <col min="8971" max="8971" width="9.125" style="65" bestFit="1" customWidth="1"/>
    <col min="8972" max="8990" width="8" style="65"/>
    <col min="8991" max="8991" width="14.875" style="65" customWidth="1"/>
    <col min="8992" max="9204" width="8" style="65"/>
    <col min="9205" max="9205" width="13.625" style="65" customWidth="1"/>
    <col min="9206" max="9206" width="3.875" style="65" bestFit="1" customWidth="1"/>
    <col min="9207" max="9207" width="6.375" style="65" bestFit="1" customWidth="1"/>
    <col min="9208" max="9208" width="9.125" style="65" bestFit="1" customWidth="1"/>
    <col min="9209" max="9209" width="5.375" style="65" bestFit="1" customWidth="1"/>
    <col min="9210" max="9210" width="7.125" style="65" bestFit="1" customWidth="1"/>
    <col min="9211" max="9211" width="10" style="65" bestFit="1" customWidth="1"/>
    <col min="9212" max="9212" width="5.375" style="65" bestFit="1" customWidth="1"/>
    <col min="9213" max="9213" width="5.625" style="65" bestFit="1" customWidth="1"/>
    <col min="9214" max="9214" width="5" style="65" bestFit="1" customWidth="1"/>
    <col min="9215" max="9215" width="6.125" style="65" bestFit="1" customWidth="1"/>
    <col min="9216" max="9216" width="10.125" style="65" bestFit="1" customWidth="1"/>
    <col min="9217" max="9217" width="5.375" style="65" bestFit="1" customWidth="1"/>
    <col min="9218" max="9218" width="8.5" style="65" bestFit="1" customWidth="1"/>
    <col min="9219" max="9219" width="13.125" style="65" bestFit="1" customWidth="1"/>
    <col min="9220" max="9220" width="10.375" style="65" bestFit="1" customWidth="1"/>
    <col min="9221" max="9221" width="12" style="65" bestFit="1" customWidth="1"/>
    <col min="9222" max="9222" width="11.125" style="65" bestFit="1" customWidth="1"/>
    <col min="9223" max="9223" width="13.125" style="65" bestFit="1" customWidth="1"/>
    <col min="9224" max="9224" width="16.875" style="65" bestFit="1" customWidth="1"/>
    <col min="9225" max="9225" width="11.625" style="65" bestFit="1" customWidth="1"/>
    <col min="9226" max="9226" width="5.5" style="65" bestFit="1" customWidth="1"/>
    <col min="9227" max="9227" width="9.125" style="65" bestFit="1" customWidth="1"/>
    <col min="9228" max="9246" width="8" style="65"/>
    <col min="9247" max="9247" width="14.875" style="65" customWidth="1"/>
    <col min="9248" max="9460" width="8" style="65"/>
    <col min="9461" max="9461" width="13.625" style="65" customWidth="1"/>
    <col min="9462" max="9462" width="3.875" style="65" bestFit="1" customWidth="1"/>
    <col min="9463" max="9463" width="6.375" style="65" bestFit="1" customWidth="1"/>
    <col min="9464" max="9464" width="9.125" style="65" bestFit="1" customWidth="1"/>
    <col min="9465" max="9465" width="5.375" style="65" bestFit="1" customWidth="1"/>
    <col min="9466" max="9466" width="7.125" style="65" bestFit="1" customWidth="1"/>
    <col min="9467" max="9467" width="10" style="65" bestFit="1" customWidth="1"/>
    <col min="9468" max="9468" width="5.375" style="65" bestFit="1" customWidth="1"/>
    <col min="9469" max="9469" width="5.625" style="65" bestFit="1" customWidth="1"/>
    <col min="9470" max="9470" width="5" style="65" bestFit="1" customWidth="1"/>
    <col min="9471" max="9471" width="6.125" style="65" bestFit="1" customWidth="1"/>
    <col min="9472" max="9472" width="10.125" style="65" bestFit="1" customWidth="1"/>
    <col min="9473" max="9473" width="5.375" style="65" bestFit="1" customWidth="1"/>
    <col min="9474" max="9474" width="8.5" style="65" bestFit="1" customWidth="1"/>
    <col min="9475" max="9475" width="13.125" style="65" bestFit="1" customWidth="1"/>
    <col min="9476" max="9476" width="10.375" style="65" bestFit="1" customWidth="1"/>
    <col min="9477" max="9477" width="12" style="65" bestFit="1" customWidth="1"/>
    <col min="9478" max="9478" width="11.125" style="65" bestFit="1" customWidth="1"/>
    <col min="9479" max="9479" width="13.125" style="65" bestFit="1" customWidth="1"/>
    <col min="9480" max="9480" width="16.875" style="65" bestFit="1" customWidth="1"/>
    <col min="9481" max="9481" width="11.625" style="65" bestFit="1" customWidth="1"/>
    <col min="9482" max="9482" width="5.5" style="65" bestFit="1" customWidth="1"/>
    <col min="9483" max="9483" width="9.125" style="65" bestFit="1" customWidth="1"/>
    <col min="9484" max="9502" width="8" style="65"/>
    <col min="9503" max="9503" width="14.875" style="65" customWidth="1"/>
    <col min="9504" max="9716" width="8" style="65"/>
    <col min="9717" max="9717" width="13.625" style="65" customWidth="1"/>
    <col min="9718" max="9718" width="3.875" style="65" bestFit="1" customWidth="1"/>
    <col min="9719" max="9719" width="6.375" style="65" bestFit="1" customWidth="1"/>
    <col min="9720" max="9720" width="9.125" style="65" bestFit="1" customWidth="1"/>
    <col min="9721" max="9721" width="5.375" style="65" bestFit="1" customWidth="1"/>
    <col min="9722" max="9722" width="7.125" style="65" bestFit="1" customWidth="1"/>
    <col min="9723" max="9723" width="10" style="65" bestFit="1" customWidth="1"/>
    <col min="9724" max="9724" width="5.375" style="65" bestFit="1" customWidth="1"/>
    <col min="9725" max="9725" width="5.625" style="65" bestFit="1" customWidth="1"/>
    <col min="9726" max="9726" width="5" style="65" bestFit="1" customWidth="1"/>
    <col min="9727" max="9727" width="6.125" style="65" bestFit="1" customWidth="1"/>
    <col min="9728" max="9728" width="10.125" style="65" bestFit="1" customWidth="1"/>
    <col min="9729" max="9729" width="5.375" style="65" bestFit="1" customWidth="1"/>
    <col min="9730" max="9730" width="8.5" style="65" bestFit="1" customWidth="1"/>
    <col min="9731" max="9731" width="13.125" style="65" bestFit="1" customWidth="1"/>
    <col min="9732" max="9732" width="10.375" style="65" bestFit="1" customWidth="1"/>
    <col min="9733" max="9733" width="12" style="65" bestFit="1" customWidth="1"/>
    <col min="9734" max="9734" width="11.125" style="65" bestFit="1" customWidth="1"/>
    <col min="9735" max="9735" width="13.125" style="65" bestFit="1" customWidth="1"/>
    <col min="9736" max="9736" width="16.875" style="65" bestFit="1" customWidth="1"/>
    <col min="9737" max="9737" width="11.625" style="65" bestFit="1" customWidth="1"/>
    <col min="9738" max="9738" width="5.5" style="65" bestFit="1" customWidth="1"/>
    <col min="9739" max="9739" width="9.125" style="65" bestFit="1" customWidth="1"/>
    <col min="9740" max="9758" width="8" style="65"/>
    <col min="9759" max="9759" width="14.875" style="65" customWidth="1"/>
    <col min="9760" max="9972" width="8" style="65"/>
    <col min="9973" max="9973" width="13.625" style="65" customWidth="1"/>
    <col min="9974" max="9974" width="3.875" style="65" bestFit="1" customWidth="1"/>
    <col min="9975" max="9975" width="6.375" style="65" bestFit="1" customWidth="1"/>
    <col min="9976" max="9976" width="9.125" style="65" bestFit="1" customWidth="1"/>
    <col min="9977" max="9977" width="5.375" style="65" bestFit="1" customWidth="1"/>
    <col min="9978" max="9978" width="7.125" style="65" bestFit="1" customWidth="1"/>
    <col min="9979" max="9979" width="10" style="65" bestFit="1" customWidth="1"/>
    <col min="9980" max="9980" width="5.375" style="65" bestFit="1" customWidth="1"/>
    <col min="9981" max="9981" width="5.625" style="65" bestFit="1" customWidth="1"/>
    <col min="9982" max="9982" width="5" style="65" bestFit="1" customWidth="1"/>
    <col min="9983" max="9983" width="6.125" style="65" bestFit="1" customWidth="1"/>
    <col min="9984" max="9984" width="10.125" style="65" bestFit="1" customWidth="1"/>
    <col min="9985" max="9985" width="5.375" style="65" bestFit="1" customWidth="1"/>
    <col min="9986" max="9986" width="8.5" style="65" bestFit="1" customWidth="1"/>
    <col min="9987" max="9987" width="13.125" style="65" bestFit="1" customWidth="1"/>
    <col min="9988" max="9988" width="10.375" style="65" bestFit="1" customWidth="1"/>
    <col min="9989" max="9989" width="12" style="65" bestFit="1" customWidth="1"/>
    <col min="9990" max="9990" width="11.125" style="65" bestFit="1" customWidth="1"/>
    <col min="9991" max="9991" width="13.125" style="65" bestFit="1" customWidth="1"/>
    <col min="9992" max="9992" width="16.875" style="65" bestFit="1" customWidth="1"/>
    <col min="9993" max="9993" width="11.625" style="65" bestFit="1" customWidth="1"/>
    <col min="9994" max="9994" width="5.5" style="65" bestFit="1" customWidth="1"/>
    <col min="9995" max="9995" width="9.125" style="65" bestFit="1" customWidth="1"/>
    <col min="9996" max="10014" width="8" style="65"/>
    <col min="10015" max="10015" width="14.875" style="65" customWidth="1"/>
    <col min="10016" max="10228" width="8" style="65"/>
    <col min="10229" max="10229" width="13.625" style="65" customWidth="1"/>
    <col min="10230" max="10230" width="3.875" style="65" bestFit="1" customWidth="1"/>
    <col min="10231" max="10231" width="6.375" style="65" bestFit="1" customWidth="1"/>
    <col min="10232" max="10232" width="9.125" style="65" bestFit="1" customWidth="1"/>
    <col min="10233" max="10233" width="5.375" style="65" bestFit="1" customWidth="1"/>
    <col min="10234" max="10234" width="7.125" style="65" bestFit="1" customWidth="1"/>
    <col min="10235" max="10235" width="10" style="65" bestFit="1" customWidth="1"/>
    <col min="10236" max="10236" width="5.375" style="65" bestFit="1" customWidth="1"/>
    <col min="10237" max="10237" width="5.625" style="65" bestFit="1" customWidth="1"/>
    <col min="10238" max="10238" width="5" style="65" bestFit="1" customWidth="1"/>
    <col min="10239" max="10239" width="6.125" style="65" bestFit="1" customWidth="1"/>
    <col min="10240" max="10240" width="10.125" style="65" bestFit="1" customWidth="1"/>
    <col min="10241" max="10241" width="5.375" style="65" bestFit="1" customWidth="1"/>
    <col min="10242" max="10242" width="8.5" style="65" bestFit="1" customWidth="1"/>
    <col min="10243" max="10243" width="13.125" style="65" bestFit="1" customWidth="1"/>
    <col min="10244" max="10244" width="10.375" style="65" bestFit="1" customWidth="1"/>
    <col min="10245" max="10245" width="12" style="65" bestFit="1" customWidth="1"/>
    <col min="10246" max="10246" width="11.125" style="65" bestFit="1" customWidth="1"/>
    <col min="10247" max="10247" width="13.125" style="65" bestFit="1" customWidth="1"/>
    <col min="10248" max="10248" width="16.875" style="65" bestFit="1" customWidth="1"/>
    <col min="10249" max="10249" width="11.625" style="65" bestFit="1" customWidth="1"/>
    <col min="10250" max="10250" width="5.5" style="65" bestFit="1" customWidth="1"/>
    <col min="10251" max="10251" width="9.125" style="65" bestFit="1" customWidth="1"/>
    <col min="10252" max="10270" width="8" style="65"/>
    <col min="10271" max="10271" width="14.875" style="65" customWidth="1"/>
    <col min="10272" max="10484" width="8" style="65"/>
    <col min="10485" max="10485" width="13.625" style="65" customWidth="1"/>
    <col min="10486" max="10486" width="3.875" style="65" bestFit="1" customWidth="1"/>
    <col min="10487" max="10487" width="6.375" style="65" bestFit="1" customWidth="1"/>
    <col min="10488" max="10488" width="9.125" style="65" bestFit="1" customWidth="1"/>
    <col min="10489" max="10489" width="5.375" style="65" bestFit="1" customWidth="1"/>
    <col min="10490" max="10490" width="7.125" style="65" bestFit="1" customWidth="1"/>
    <col min="10491" max="10491" width="10" style="65" bestFit="1" customWidth="1"/>
    <col min="10492" max="10492" width="5.375" style="65" bestFit="1" customWidth="1"/>
    <col min="10493" max="10493" width="5.625" style="65" bestFit="1" customWidth="1"/>
    <col min="10494" max="10494" width="5" style="65" bestFit="1" customWidth="1"/>
    <col min="10495" max="10495" width="6.125" style="65" bestFit="1" customWidth="1"/>
    <col min="10496" max="10496" width="10.125" style="65" bestFit="1" customWidth="1"/>
    <col min="10497" max="10497" width="5.375" style="65" bestFit="1" customWidth="1"/>
    <col min="10498" max="10498" width="8.5" style="65" bestFit="1" customWidth="1"/>
    <col min="10499" max="10499" width="13.125" style="65" bestFit="1" customWidth="1"/>
    <col min="10500" max="10500" width="10.375" style="65" bestFit="1" customWidth="1"/>
    <col min="10501" max="10501" width="12" style="65" bestFit="1" customWidth="1"/>
    <col min="10502" max="10502" width="11.125" style="65" bestFit="1" customWidth="1"/>
    <col min="10503" max="10503" width="13.125" style="65" bestFit="1" customWidth="1"/>
    <col min="10504" max="10504" width="16.875" style="65" bestFit="1" customWidth="1"/>
    <col min="10505" max="10505" width="11.625" style="65" bestFit="1" customWidth="1"/>
    <col min="10506" max="10506" width="5.5" style="65" bestFit="1" customWidth="1"/>
    <col min="10507" max="10507" width="9.125" style="65" bestFit="1" customWidth="1"/>
    <col min="10508" max="10526" width="8" style="65"/>
    <col min="10527" max="10527" width="14.875" style="65" customWidth="1"/>
    <col min="10528" max="10740" width="8" style="65"/>
    <col min="10741" max="10741" width="13.625" style="65" customWidth="1"/>
    <col min="10742" max="10742" width="3.875" style="65" bestFit="1" customWidth="1"/>
    <col min="10743" max="10743" width="6.375" style="65" bestFit="1" customWidth="1"/>
    <col min="10744" max="10744" width="9.125" style="65" bestFit="1" customWidth="1"/>
    <col min="10745" max="10745" width="5.375" style="65" bestFit="1" customWidth="1"/>
    <col min="10746" max="10746" width="7.125" style="65" bestFit="1" customWidth="1"/>
    <col min="10747" max="10747" width="10" style="65" bestFit="1" customWidth="1"/>
    <col min="10748" max="10748" width="5.375" style="65" bestFit="1" customWidth="1"/>
    <col min="10749" max="10749" width="5.625" style="65" bestFit="1" customWidth="1"/>
    <col min="10750" max="10750" width="5" style="65" bestFit="1" customWidth="1"/>
    <col min="10751" max="10751" width="6.125" style="65" bestFit="1" customWidth="1"/>
    <col min="10752" max="10752" width="10.125" style="65" bestFit="1" customWidth="1"/>
    <col min="10753" max="10753" width="5.375" style="65" bestFit="1" customWidth="1"/>
    <col min="10754" max="10754" width="8.5" style="65" bestFit="1" customWidth="1"/>
    <col min="10755" max="10755" width="13.125" style="65" bestFit="1" customWidth="1"/>
    <col min="10756" max="10756" width="10.375" style="65" bestFit="1" customWidth="1"/>
    <col min="10757" max="10757" width="12" style="65" bestFit="1" customWidth="1"/>
    <col min="10758" max="10758" width="11.125" style="65" bestFit="1" customWidth="1"/>
    <col min="10759" max="10759" width="13.125" style="65" bestFit="1" customWidth="1"/>
    <col min="10760" max="10760" width="16.875" style="65" bestFit="1" customWidth="1"/>
    <col min="10761" max="10761" width="11.625" style="65" bestFit="1" customWidth="1"/>
    <col min="10762" max="10762" width="5.5" style="65" bestFit="1" customWidth="1"/>
    <col min="10763" max="10763" width="9.125" style="65" bestFit="1" customWidth="1"/>
    <col min="10764" max="10782" width="8" style="65"/>
    <col min="10783" max="10783" width="14.875" style="65" customWidth="1"/>
    <col min="10784" max="10996" width="8" style="65"/>
    <col min="10997" max="10997" width="13.625" style="65" customWidth="1"/>
    <col min="10998" max="10998" width="3.875" style="65" bestFit="1" customWidth="1"/>
    <col min="10999" max="10999" width="6.375" style="65" bestFit="1" customWidth="1"/>
    <col min="11000" max="11000" width="9.125" style="65" bestFit="1" customWidth="1"/>
    <col min="11001" max="11001" width="5.375" style="65" bestFit="1" customWidth="1"/>
    <col min="11002" max="11002" width="7.125" style="65" bestFit="1" customWidth="1"/>
    <col min="11003" max="11003" width="10" style="65" bestFit="1" customWidth="1"/>
    <col min="11004" max="11004" width="5.375" style="65" bestFit="1" customWidth="1"/>
    <col min="11005" max="11005" width="5.625" style="65" bestFit="1" customWidth="1"/>
    <col min="11006" max="11006" width="5" style="65" bestFit="1" customWidth="1"/>
    <col min="11007" max="11007" width="6.125" style="65" bestFit="1" customWidth="1"/>
    <col min="11008" max="11008" width="10.125" style="65" bestFit="1" customWidth="1"/>
    <col min="11009" max="11009" width="5.375" style="65" bestFit="1" customWidth="1"/>
    <col min="11010" max="11010" width="8.5" style="65" bestFit="1" customWidth="1"/>
    <col min="11011" max="11011" width="13.125" style="65" bestFit="1" customWidth="1"/>
    <col min="11012" max="11012" width="10.375" style="65" bestFit="1" customWidth="1"/>
    <col min="11013" max="11013" width="12" style="65" bestFit="1" customWidth="1"/>
    <col min="11014" max="11014" width="11.125" style="65" bestFit="1" customWidth="1"/>
    <col min="11015" max="11015" width="13.125" style="65" bestFit="1" customWidth="1"/>
    <col min="11016" max="11016" width="16.875" style="65" bestFit="1" customWidth="1"/>
    <col min="11017" max="11017" width="11.625" style="65" bestFit="1" customWidth="1"/>
    <col min="11018" max="11018" width="5.5" style="65" bestFit="1" customWidth="1"/>
    <col min="11019" max="11019" width="9.125" style="65" bestFit="1" customWidth="1"/>
    <col min="11020" max="11038" width="8" style="65"/>
    <col min="11039" max="11039" width="14.875" style="65" customWidth="1"/>
    <col min="11040" max="11252" width="8" style="65"/>
    <col min="11253" max="11253" width="13.625" style="65" customWidth="1"/>
    <col min="11254" max="11254" width="3.875" style="65" bestFit="1" customWidth="1"/>
    <col min="11255" max="11255" width="6.375" style="65" bestFit="1" customWidth="1"/>
    <col min="11256" max="11256" width="9.125" style="65" bestFit="1" customWidth="1"/>
    <col min="11257" max="11257" width="5.375" style="65" bestFit="1" customWidth="1"/>
    <col min="11258" max="11258" width="7.125" style="65" bestFit="1" customWidth="1"/>
    <col min="11259" max="11259" width="10" style="65" bestFit="1" customWidth="1"/>
    <col min="11260" max="11260" width="5.375" style="65" bestFit="1" customWidth="1"/>
    <col min="11261" max="11261" width="5.625" style="65" bestFit="1" customWidth="1"/>
    <col min="11262" max="11262" width="5" style="65" bestFit="1" customWidth="1"/>
    <col min="11263" max="11263" width="6.125" style="65" bestFit="1" customWidth="1"/>
    <col min="11264" max="11264" width="10.125" style="65" bestFit="1" customWidth="1"/>
    <col min="11265" max="11265" width="5.375" style="65" bestFit="1" customWidth="1"/>
    <col min="11266" max="11266" width="8.5" style="65" bestFit="1" customWidth="1"/>
    <col min="11267" max="11267" width="13.125" style="65" bestFit="1" customWidth="1"/>
    <col min="11268" max="11268" width="10.375" style="65" bestFit="1" customWidth="1"/>
    <col min="11269" max="11269" width="12" style="65" bestFit="1" customWidth="1"/>
    <col min="11270" max="11270" width="11.125" style="65" bestFit="1" customWidth="1"/>
    <col min="11271" max="11271" width="13.125" style="65" bestFit="1" customWidth="1"/>
    <col min="11272" max="11272" width="16.875" style="65" bestFit="1" customWidth="1"/>
    <col min="11273" max="11273" width="11.625" style="65" bestFit="1" customWidth="1"/>
    <col min="11274" max="11274" width="5.5" style="65" bestFit="1" customWidth="1"/>
    <col min="11275" max="11275" width="9.125" style="65" bestFit="1" customWidth="1"/>
    <col min="11276" max="11294" width="8" style="65"/>
    <col min="11295" max="11295" width="14.875" style="65" customWidth="1"/>
    <col min="11296" max="11508" width="8" style="65"/>
    <col min="11509" max="11509" width="13.625" style="65" customWidth="1"/>
    <col min="11510" max="11510" width="3.875" style="65" bestFit="1" customWidth="1"/>
    <col min="11511" max="11511" width="6.375" style="65" bestFit="1" customWidth="1"/>
    <col min="11512" max="11512" width="9.125" style="65" bestFit="1" customWidth="1"/>
    <col min="11513" max="11513" width="5.375" style="65" bestFit="1" customWidth="1"/>
    <col min="11514" max="11514" width="7.125" style="65" bestFit="1" customWidth="1"/>
    <col min="11515" max="11515" width="10" style="65" bestFit="1" customWidth="1"/>
    <col min="11516" max="11516" width="5.375" style="65" bestFit="1" customWidth="1"/>
    <col min="11517" max="11517" width="5.625" style="65" bestFit="1" customWidth="1"/>
    <col min="11518" max="11518" width="5" style="65" bestFit="1" customWidth="1"/>
    <col min="11519" max="11519" width="6.125" style="65" bestFit="1" customWidth="1"/>
    <col min="11520" max="11520" width="10.125" style="65" bestFit="1" customWidth="1"/>
    <col min="11521" max="11521" width="5.375" style="65" bestFit="1" customWidth="1"/>
    <col min="11522" max="11522" width="8.5" style="65" bestFit="1" customWidth="1"/>
    <col min="11523" max="11523" width="13.125" style="65" bestFit="1" customWidth="1"/>
    <col min="11524" max="11524" width="10.375" style="65" bestFit="1" customWidth="1"/>
    <col min="11525" max="11525" width="12" style="65" bestFit="1" customWidth="1"/>
    <col min="11526" max="11526" width="11.125" style="65" bestFit="1" customWidth="1"/>
    <col min="11527" max="11527" width="13.125" style="65" bestFit="1" customWidth="1"/>
    <col min="11528" max="11528" width="16.875" style="65" bestFit="1" customWidth="1"/>
    <col min="11529" max="11529" width="11.625" style="65" bestFit="1" customWidth="1"/>
    <col min="11530" max="11530" width="5.5" style="65" bestFit="1" customWidth="1"/>
    <col min="11531" max="11531" width="9.125" style="65" bestFit="1" customWidth="1"/>
    <col min="11532" max="11550" width="8" style="65"/>
    <col min="11551" max="11551" width="14.875" style="65" customWidth="1"/>
    <col min="11552" max="11764" width="8" style="65"/>
    <col min="11765" max="11765" width="13.625" style="65" customWidth="1"/>
    <col min="11766" max="11766" width="3.875" style="65" bestFit="1" customWidth="1"/>
    <col min="11767" max="11767" width="6.375" style="65" bestFit="1" customWidth="1"/>
    <col min="11768" max="11768" width="9.125" style="65" bestFit="1" customWidth="1"/>
    <col min="11769" max="11769" width="5.375" style="65" bestFit="1" customWidth="1"/>
    <col min="11770" max="11770" width="7.125" style="65" bestFit="1" customWidth="1"/>
    <col min="11771" max="11771" width="10" style="65" bestFit="1" customWidth="1"/>
    <col min="11772" max="11772" width="5.375" style="65" bestFit="1" customWidth="1"/>
    <col min="11773" max="11773" width="5.625" style="65" bestFit="1" customWidth="1"/>
    <col min="11774" max="11774" width="5" style="65" bestFit="1" customWidth="1"/>
    <col min="11775" max="11775" width="6.125" style="65" bestFit="1" customWidth="1"/>
    <col min="11776" max="11776" width="10.125" style="65" bestFit="1" customWidth="1"/>
    <col min="11777" max="11777" width="5.375" style="65" bestFit="1" customWidth="1"/>
    <col min="11778" max="11778" width="8.5" style="65" bestFit="1" customWidth="1"/>
    <col min="11779" max="11779" width="13.125" style="65" bestFit="1" customWidth="1"/>
    <col min="11780" max="11780" width="10.375" style="65" bestFit="1" customWidth="1"/>
    <col min="11781" max="11781" width="12" style="65" bestFit="1" customWidth="1"/>
    <col min="11782" max="11782" width="11.125" style="65" bestFit="1" customWidth="1"/>
    <col min="11783" max="11783" width="13.125" style="65" bestFit="1" customWidth="1"/>
    <col min="11784" max="11784" width="16.875" style="65" bestFit="1" customWidth="1"/>
    <col min="11785" max="11785" width="11.625" style="65" bestFit="1" customWidth="1"/>
    <col min="11786" max="11786" width="5.5" style="65" bestFit="1" customWidth="1"/>
    <col min="11787" max="11787" width="9.125" style="65" bestFit="1" customWidth="1"/>
    <col min="11788" max="11806" width="8" style="65"/>
    <col min="11807" max="11807" width="14.875" style="65" customWidth="1"/>
    <col min="11808" max="12020" width="8" style="65"/>
    <col min="12021" max="12021" width="13.625" style="65" customWidth="1"/>
    <col min="12022" max="12022" width="3.875" style="65" bestFit="1" customWidth="1"/>
    <col min="12023" max="12023" width="6.375" style="65" bestFit="1" customWidth="1"/>
    <col min="12024" max="12024" width="9.125" style="65" bestFit="1" customWidth="1"/>
    <col min="12025" max="12025" width="5.375" style="65" bestFit="1" customWidth="1"/>
    <col min="12026" max="12026" width="7.125" style="65" bestFit="1" customWidth="1"/>
    <col min="12027" max="12027" width="10" style="65" bestFit="1" customWidth="1"/>
    <col min="12028" max="12028" width="5.375" style="65" bestFit="1" customWidth="1"/>
    <col min="12029" max="12029" width="5.625" style="65" bestFit="1" customWidth="1"/>
    <col min="12030" max="12030" width="5" style="65" bestFit="1" customWidth="1"/>
    <col min="12031" max="12031" width="6.125" style="65" bestFit="1" customWidth="1"/>
    <col min="12032" max="12032" width="10.125" style="65" bestFit="1" customWidth="1"/>
    <col min="12033" max="12033" width="5.375" style="65" bestFit="1" customWidth="1"/>
    <col min="12034" max="12034" width="8.5" style="65" bestFit="1" customWidth="1"/>
    <col min="12035" max="12035" width="13.125" style="65" bestFit="1" customWidth="1"/>
    <col min="12036" max="12036" width="10.375" style="65" bestFit="1" customWidth="1"/>
    <col min="12037" max="12037" width="12" style="65" bestFit="1" customWidth="1"/>
    <col min="12038" max="12038" width="11.125" style="65" bestFit="1" customWidth="1"/>
    <col min="12039" max="12039" width="13.125" style="65" bestFit="1" customWidth="1"/>
    <col min="12040" max="12040" width="16.875" style="65" bestFit="1" customWidth="1"/>
    <col min="12041" max="12041" width="11.625" style="65" bestFit="1" customWidth="1"/>
    <col min="12042" max="12042" width="5.5" style="65" bestFit="1" customWidth="1"/>
    <col min="12043" max="12043" width="9.125" style="65" bestFit="1" customWidth="1"/>
    <col min="12044" max="12062" width="8" style="65"/>
    <col min="12063" max="12063" width="14.875" style="65" customWidth="1"/>
    <col min="12064" max="12276" width="8" style="65"/>
    <col min="12277" max="12277" width="13.625" style="65" customWidth="1"/>
    <col min="12278" max="12278" width="3.875" style="65" bestFit="1" customWidth="1"/>
    <col min="12279" max="12279" width="6.375" style="65" bestFit="1" customWidth="1"/>
    <col min="12280" max="12280" width="9.125" style="65" bestFit="1" customWidth="1"/>
    <col min="12281" max="12281" width="5.375" style="65" bestFit="1" customWidth="1"/>
    <col min="12282" max="12282" width="7.125" style="65" bestFit="1" customWidth="1"/>
    <col min="12283" max="12283" width="10" style="65" bestFit="1" customWidth="1"/>
    <col min="12284" max="12284" width="5.375" style="65" bestFit="1" customWidth="1"/>
    <col min="12285" max="12285" width="5.625" style="65" bestFit="1" customWidth="1"/>
    <col min="12286" max="12286" width="5" style="65" bestFit="1" customWidth="1"/>
    <col min="12287" max="12287" width="6.125" style="65" bestFit="1" customWidth="1"/>
    <col min="12288" max="12288" width="10.125" style="65" bestFit="1" customWidth="1"/>
    <col min="12289" max="12289" width="5.375" style="65" bestFit="1" customWidth="1"/>
    <col min="12290" max="12290" width="8.5" style="65" bestFit="1" customWidth="1"/>
    <col min="12291" max="12291" width="13.125" style="65" bestFit="1" customWidth="1"/>
    <col min="12292" max="12292" width="10.375" style="65" bestFit="1" customWidth="1"/>
    <col min="12293" max="12293" width="12" style="65" bestFit="1" customWidth="1"/>
    <col min="12294" max="12294" width="11.125" style="65" bestFit="1" customWidth="1"/>
    <col min="12295" max="12295" width="13.125" style="65" bestFit="1" customWidth="1"/>
    <col min="12296" max="12296" width="16.875" style="65" bestFit="1" customWidth="1"/>
    <col min="12297" max="12297" width="11.625" style="65" bestFit="1" customWidth="1"/>
    <col min="12298" max="12298" width="5.5" style="65" bestFit="1" customWidth="1"/>
    <col min="12299" max="12299" width="9.125" style="65" bestFit="1" customWidth="1"/>
    <col min="12300" max="12318" width="8" style="65"/>
    <col min="12319" max="12319" width="14.875" style="65" customWidth="1"/>
    <col min="12320" max="12532" width="8" style="65"/>
    <col min="12533" max="12533" width="13.625" style="65" customWidth="1"/>
    <col min="12534" max="12534" width="3.875" style="65" bestFit="1" customWidth="1"/>
    <col min="12535" max="12535" width="6.375" style="65" bestFit="1" customWidth="1"/>
    <col min="12536" max="12536" width="9.125" style="65" bestFit="1" customWidth="1"/>
    <col min="12537" max="12537" width="5.375" style="65" bestFit="1" customWidth="1"/>
    <col min="12538" max="12538" width="7.125" style="65" bestFit="1" customWidth="1"/>
    <col min="12539" max="12539" width="10" style="65" bestFit="1" customWidth="1"/>
    <col min="12540" max="12540" width="5.375" style="65" bestFit="1" customWidth="1"/>
    <col min="12541" max="12541" width="5.625" style="65" bestFit="1" customWidth="1"/>
    <col min="12542" max="12542" width="5" style="65" bestFit="1" customWidth="1"/>
    <col min="12543" max="12543" width="6.125" style="65" bestFit="1" customWidth="1"/>
    <col min="12544" max="12544" width="10.125" style="65" bestFit="1" customWidth="1"/>
    <col min="12545" max="12545" width="5.375" style="65" bestFit="1" customWidth="1"/>
    <col min="12546" max="12546" width="8.5" style="65" bestFit="1" customWidth="1"/>
    <col min="12547" max="12547" width="13.125" style="65" bestFit="1" customWidth="1"/>
    <col min="12548" max="12548" width="10.375" style="65" bestFit="1" customWidth="1"/>
    <col min="12549" max="12549" width="12" style="65" bestFit="1" customWidth="1"/>
    <col min="12550" max="12550" width="11.125" style="65" bestFit="1" customWidth="1"/>
    <col min="12551" max="12551" width="13.125" style="65" bestFit="1" customWidth="1"/>
    <col min="12552" max="12552" width="16.875" style="65" bestFit="1" customWidth="1"/>
    <col min="12553" max="12553" width="11.625" style="65" bestFit="1" customWidth="1"/>
    <col min="12554" max="12554" width="5.5" style="65" bestFit="1" customWidth="1"/>
    <col min="12555" max="12555" width="9.125" style="65" bestFit="1" customWidth="1"/>
    <col min="12556" max="12574" width="8" style="65"/>
    <col min="12575" max="12575" width="14.875" style="65" customWidth="1"/>
    <col min="12576" max="12788" width="8" style="65"/>
    <col min="12789" max="12789" width="13.625" style="65" customWidth="1"/>
    <col min="12790" max="12790" width="3.875" style="65" bestFit="1" customWidth="1"/>
    <col min="12791" max="12791" width="6.375" style="65" bestFit="1" customWidth="1"/>
    <col min="12792" max="12792" width="9.125" style="65" bestFit="1" customWidth="1"/>
    <col min="12793" max="12793" width="5.375" style="65" bestFit="1" customWidth="1"/>
    <col min="12794" max="12794" width="7.125" style="65" bestFit="1" customWidth="1"/>
    <col min="12795" max="12795" width="10" style="65" bestFit="1" customWidth="1"/>
    <col min="12796" max="12796" width="5.375" style="65" bestFit="1" customWidth="1"/>
    <col min="12797" max="12797" width="5.625" style="65" bestFit="1" customWidth="1"/>
    <col min="12798" max="12798" width="5" style="65" bestFit="1" customWidth="1"/>
    <col min="12799" max="12799" width="6.125" style="65" bestFit="1" customWidth="1"/>
    <col min="12800" max="12800" width="10.125" style="65" bestFit="1" customWidth="1"/>
    <col min="12801" max="12801" width="5.375" style="65" bestFit="1" customWidth="1"/>
    <col min="12802" max="12802" width="8.5" style="65" bestFit="1" customWidth="1"/>
    <col min="12803" max="12803" width="13.125" style="65" bestFit="1" customWidth="1"/>
    <col min="12804" max="12804" width="10.375" style="65" bestFit="1" customWidth="1"/>
    <col min="12805" max="12805" width="12" style="65" bestFit="1" customWidth="1"/>
    <col min="12806" max="12806" width="11.125" style="65" bestFit="1" customWidth="1"/>
    <col min="12807" max="12807" width="13.125" style="65" bestFit="1" customWidth="1"/>
    <col min="12808" max="12808" width="16.875" style="65" bestFit="1" customWidth="1"/>
    <col min="12809" max="12809" width="11.625" style="65" bestFit="1" customWidth="1"/>
    <col min="12810" max="12810" width="5.5" style="65" bestFit="1" customWidth="1"/>
    <col min="12811" max="12811" width="9.125" style="65" bestFit="1" customWidth="1"/>
    <col min="12812" max="12830" width="8" style="65"/>
    <col min="12831" max="12831" width="14.875" style="65" customWidth="1"/>
    <col min="12832" max="13044" width="8" style="65"/>
    <col min="13045" max="13045" width="13.625" style="65" customWidth="1"/>
    <col min="13046" max="13046" width="3.875" style="65" bestFit="1" customWidth="1"/>
    <col min="13047" max="13047" width="6.375" style="65" bestFit="1" customWidth="1"/>
    <col min="13048" max="13048" width="9.125" style="65" bestFit="1" customWidth="1"/>
    <col min="13049" max="13049" width="5.375" style="65" bestFit="1" customWidth="1"/>
    <col min="13050" max="13050" width="7.125" style="65" bestFit="1" customWidth="1"/>
    <col min="13051" max="13051" width="10" style="65" bestFit="1" customWidth="1"/>
    <col min="13052" max="13052" width="5.375" style="65" bestFit="1" customWidth="1"/>
    <col min="13053" max="13053" width="5.625" style="65" bestFit="1" customWidth="1"/>
    <col min="13054" max="13054" width="5" style="65" bestFit="1" customWidth="1"/>
    <col min="13055" max="13055" width="6.125" style="65" bestFit="1" customWidth="1"/>
    <col min="13056" max="13056" width="10.125" style="65" bestFit="1" customWidth="1"/>
    <col min="13057" max="13057" width="5.375" style="65" bestFit="1" customWidth="1"/>
    <col min="13058" max="13058" width="8.5" style="65" bestFit="1" customWidth="1"/>
    <col min="13059" max="13059" width="13.125" style="65" bestFit="1" customWidth="1"/>
    <col min="13060" max="13060" width="10.375" style="65" bestFit="1" customWidth="1"/>
    <col min="13061" max="13061" width="12" style="65" bestFit="1" customWidth="1"/>
    <col min="13062" max="13062" width="11.125" style="65" bestFit="1" customWidth="1"/>
    <col min="13063" max="13063" width="13.125" style="65" bestFit="1" customWidth="1"/>
    <col min="13064" max="13064" width="16.875" style="65" bestFit="1" customWidth="1"/>
    <col min="13065" max="13065" width="11.625" style="65" bestFit="1" customWidth="1"/>
    <col min="13066" max="13066" width="5.5" style="65" bestFit="1" customWidth="1"/>
    <col min="13067" max="13067" width="9.125" style="65" bestFit="1" customWidth="1"/>
    <col min="13068" max="13086" width="8" style="65"/>
    <col min="13087" max="13087" width="14.875" style="65" customWidth="1"/>
    <col min="13088" max="13300" width="8" style="65"/>
    <col min="13301" max="13301" width="13.625" style="65" customWidth="1"/>
    <col min="13302" max="13302" width="3.875" style="65" bestFit="1" customWidth="1"/>
    <col min="13303" max="13303" width="6.375" style="65" bestFit="1" customWidth="1"/>
    <col min="13304" max="13304" width="9.125" style="65" bestFit="1" customWidth="1"/>
    <col min="13305" max="13305" width="5.375" style="65" bestFit="1" customWidth="1"/>
    <col min="13306" max="13306" width="7.125" style="65" bestFit="1" customWidth="1"/>
    <col min="13307" max="13307" width="10" style="65" bestFit="1" customWidth="1"/>
    <col min="13308" max="13308" width="5.375" style="65" bestFit="1" customWidth="1"/>
    <col min="13309" max="13309" width="5.625" style="65" bestFit="1" customWidth="1"/>
    <col min="13310" max="13310" width="5" style="65" bestFit="1" customWidth="1"/>
    <col min="13311" max="13311" width="6.125" style="65" bestFit="1" customWidth="1"/>
    <col min="13312" max="13312" width="10.125" style="65" bestFit="1" customWidth="1"/>
    <col min="13313" max="13313" width="5.375" style="65" bestFit="1" customWidth="1"/>
    <col min="13314" max="13314" width="8.5" style="65" bestFit="1" customWidth="1"/>
    <col min="13315" max="13315" width="13.125" style="65" bestFit="1" customWidth="1"/>
    <col min="13316" max="13316" width="10.375" style="65" bestFit="1" customWidth="1"/>
    <col min="13317" max="13317" width="12" style="65" bestFit="1" customWidth="1"/>
    <col min="13318" max="13318" width="11.125" style="65" bestFit="1" customWidth="1"/>
    <col min="13319" max="13319" width="13.125" style="65" bestFit="1" customWidth="1"/>
    <col min="13320" max="13320" width="16.875" style="65" bestFit="1" customWidth="1"/>
    <col min="13321" max="13321" width="11.625" style="65" bestFit="1" customWidth="1"/>
    <col min="13322" max="13322" width="5.5" style="65" bestFit="1" customWidth="1"/>
    <col min="13323" max="13323" width="9.125" style="65" bestFit="1" customWidth="1"/>
    <col min="13324" max="13342" width="8" style="65"/>
    <col min="13343" max="13343" width="14.875" style="65" customWidth="1"/>
    <col min="13344" max="13556" width="8" style="65"/>
    <col min="13557" max="13557" width="13.625" style="65" customWidth="1"/>
    <col min="13558" max="13558" width="3.875" style="65" bestFit="1" customWidth="1"/>
    <col min="13559" max="13559" width="6.375" style="65" bestFit="1" customWidth="1"/>
    <col min="13560" max="13560" width="9.125" style="65" bestFit="1" customWidth="1"/>
    <col min="13561" max="13561" width="5.375" style="65" bestFit="1" customWidth="1"/>
    <col min="13562" max="13562" width="7.125" style="65" bestFit="1" customWidth="1"/>
    <col min="13563" max="13563" width="10" style="65" bestFit="1" customWidth="1"/>
    <col min="13564" max="13564" width="5.375" style="65" bestFit="1" customWidth="1"/>
    <col min="13565" max="13565" width="5.625" style="65" bestFit="1" customWidth="1"/>
    <col min="13566" max="13566" width="5" style="65" bestFit="1" customWidth="1"/>
    <col min="13567" max="13567" width="6.125" style="65" bestFit="1" customWidth="1"/>
    <col min="13568" max="13568" width="10.125" style="65" bestFit="1" customWidth="1"/>
    <col min="13569" max="13569" width="5.375" style="65" bestFit="1" customWidth="1"/>
    <col min="13570" max="13570" width="8.5" style="65" bestFit="1" customWidth="1"/>
    <col min="13571" max="13571" width="13.125" style="65" bestFit="1" customWidth="1"/>
    <col min="13572" max="13572" width="10.375" style="65" bestFit="1" customWidth="1"/>
    <col min="13573" max="13573" width="12" style="65" bestFit="1" customWidth="1"/>
    <col min="13574" max="13574" width="11.125" style="65" bestFit="1" customWidth="1"/>
    <col min="13575" max="13575" width="13.125" style="65" bestFit="1" customWidth="1"/>
    <col min="13576" max="13576" width="16.875" style="65" bestFit="1" customWidth="1"/>
    <col min="13577" max="13577" width="11.625" style="65" bestFit="1" customWidth="1"/>
    <col min="13578" max="13578" width="5.5" style="65" bestFit="1" customWidth="1"/>
    <col min="13579" max="13579" width="9.125" style="65" bestFit="1" customWidth="1"/>
    <col min="13580" max="13598" width="8" style="65"/>
    <col min="13599" max="13599" width="14.875" style="65" customWidth="1"/>
    <col min="13600" max="13812" width="8" style="65"/>
    <col min="13813" max="13813" width="13.625" style="65" customWidth="1"/>
    <col min="13814" max="13814" width="3.875" style="65" bestFit="1" customWidth="1"/>
    <col min="13815" max="13815" width="6.375" style="65" bestFit="1" customWidth="1"/>
    <col min="13816" max="13816" width="9.125" style="65" bestFit="1" customWidth="1"/>
    <col min="13817" max="13817" width="5.375" style="65" bestFit="1" customWidth="1"/>
    <col min="13818" max="13818" width="7.125" style="65" bestFit="1" customWidth="1"/>
    <col min="13819" max="13819" width="10" style="65" bestFit="1" customWidth="1"/>
    <col min="13820" max="13820" width="5.375" style="65" bestFit="1" customWidth="1"/>
    <col min="13821" max="13821" width="5.625" style="65" bestFit="1" customWidth="1"/>
    <col min="13822" max="13822" width="5" style="65" bestFit="1" customWidth="1"/>
    <col min="13823" max="13823" width="6.125" style="65" bestFit="1" customWidth="1"/>
    <col min="13824" max="13824" width="10.125" style="65" bestFit="1" customWidth="1"/>
    <col min="13825" max="13825" width="5.375" style="65" bestFit="1" customWidth="1"/>
    <col min="13826" max="13826" width="8.5" style="65" bestFit="1" customWidth="1"/>
    <col min="13827" max="13827" width="13.125" style="65" bestFit="1" customWidth="1"/>
    <col min="13828" max="13828" width="10.375" style="65" bestFit="1" customWidth="1"/>
    <col min="13829" max="13829" width="12" style="65" bestFit="1" customWidth="1"/>
    <col min="13830" max="13830" width="11.125" style="65" bestFit="1" customWidth="1"/>
    <col min="13831" max="13831" width="13.125" style="65" bestFit="1" customWidth="1"/>
    <col min="13832" max="13832" width="16.875" style="65" bestFit="1" customWidth="1"/>
    <col min="13833" max="13833" width="11.625" style="65" bestFit="1" customWidth="1"/>
    <col min="13834" max="13834" width="5.5" style="65" bestFit="1" customWidth="1"/>
    <col min="13835" max="13835" width="9.125" style="65" bestFit="1" customWidth="1"/>
    <col min="13836" max="13854" width="8" style="65"/>
    <col min="13855" max="13855" width="14.875" style="65" customWidth="1"/>
    <col min="13856" max="14068" width="8" style="65"/>
    <col min="14069" max="14069" width="13.625" style="65" customWidth="1"/>
    <col min="14070" max="14070" width="3.875" style="65" bestFit="1" customWidth="1"/>
    <col min="14071" max="14071" width="6.375" style="65" bestFit="1" customWidth="1"/>
    <col min="14072" max="14072" width="9.125" style="65" bestFit="1" customWidth="1"/>
    <col min="14073" max="14073" width="5.375" style="65" bestFit="1" customWidth="1"/>
    <col min="14074" max="14074" width="7.125" style="65" bestFit="1" customWidth="1"/>
    <col min="14075" max="14075" width="10" style="65" bestFit="1" customWidth="1"/>
    <col min="14076" max="14076" width="5.375" style="65" bestFit="1" customWidth="1"/>
    <col min="14077" max="14077" width="5.625" style="65" bestFit="1" customWidth="1"/>
    <col min="14078" max="14078" width="5" style="65" bestFit="1" customWidth="1"/>
    <col min="14079" max="14079" width="6.125" style="65" bestFit="1" customWidth="1"/>
    <col min="14080" max="14080" width="10.125" style="65" bestFit="1" customWidth="1"/>
    <col min="14081" max="14081" width="5.375" style="65" bestFit="1" customWidth="1"/>
    <col min="14082" max="14082" width="8.5" style="65" bestFit="1" customWidth="1"/>
    <col min="14083" max="14083" width="13.125" style="65" bestFit="1" customWidth="1"/>
    <col min="14084" max="14084" width="10.375" style="65" bestFit="1" customWidth="1"/>
    <col min="14085" max="14085" width="12" style="65" bestFit="1" customWidth="1"/>
    <col min="14086" max="14086" width="11.125" style="65" bestFit="1" customWidth="1"/>
    <col min="14087" max="14087" width="13.125" style="65" bestFit="1" customWidth="1"/>
    <col min="14088" max="14088" width="16.875" style="65" bestFit="1" customWidth="1"/>
    <col min="14089" max="14089" width="11.625" style="65" bestFit="1" customWidth="1"/>
    <col min="14090" max="14090" width="5.5" style="65" bestFit="1" customWidth="1"/>
    <col min="14091" max="14091" width="9.125" style="65" bestFit="1" customWidth="1"/>
    <col min="14092" max="14110" width="8" style="65"/>
    <col min="14111" max="14111" width="14.875" style="65" customWidth="1"/>
    <col min="14112" max="14324" width="8" style="65"/>
    <col min="14325" max="14325" width="13.625" style="65" customWidth="1"/>
    <col min="14326" max="14326" width="3.875" style="65" bestFit="1" customWidth="1"/>
    <col min="14327" max="14327" width="6.375" style="65" bestFit="1" customWidth="1"/>
    <col min="14328" max="14328" width="9.125" style="65" bestFit="1" customWidth="1"/>
    <col min="14329" max="14329" width="5.375" style="65" bestFit="1" customWidth="1"/>
    <col min="14330" max="14330" width="7.125" style="65" bestFit="1" customWidth="1"/>
    <col min="14331" max="14331" width="10" style="65" bestFit="1" customWidth="1"/>
    <col min="14332" max="14332" width="5.375" style="65" bestFit="1" customWidth="1"/>
    <col min="14333" max="14333" width="5.625" style="65" bestFit="1" customWidth="1"/>
    <col min="14334" max="14334" width="5" style="65" bestFit="1" customWidth="1"/>
    <col min="14335" max="14335" width="6.125" style="65" bestFit="1" customWidth="1"/>
    <col min="14336" max="14336" width="10.125" style="65" bestFit="1" customWidth="1"/>
    <col min="14337" max="14337" width="5.375" style="65" bestFit="1" customWidth="1"/>
    <col min="14338" max="14338" width="8.5" style="65" bestFit="1" customWidth="1"/>
    <col min="14339" max="14339" width="13.125" style="65" bestFit="1" customWidth="1"/>
    <col min="14340" max="14340" width="10.375" style="65" bestFit="1" customWidth="1"/>
    <col min="14341" max="14341" width="12" style="65" bestFit="1" customWidth="1"/>
    <col min="14342" max="14342" width="11.125" style="65" bestFit="1" customWidth="1"/>
    <col min="14343" max="14343" width="13.125" style="65" bestFit="1" customWidth="1"/>
    <col min="14344" max="14344" width="16.875" style="65" bestFit="1" customWidth="1"/>
    <col min="14345" max="14345" width="11.625" style="65" bestFit="1" customWidth="1"/>
    <col min="14346" max="14346" width="5.5" style="65" bestFit="1" customWidth="1"/>
    <col min="14347" max="14347" width="9.125" style="65" bestFit="1" customWidth="1"/>
    <col min="14348" max="14366" width="8" style="65"/>
    <col min="14367" max="14367" width="14.875" style="65" customWidth="1"/>
    <col min="14368" max="14580" width="8" style="65"/>
    <col min="14581" max="14581" width="13.625" style="65" customWidth="1"/>
    <col min="14582" max="14582" width="3.875" style="65" bestFit="1" customWidth="1"/>
    <col min="14583" max="14583" width="6.375" style="65" bestFit="1" customWidth="1"/>
    <col min="14584" max="14584" width="9.125" style="65" bestFit="1" customWidth="1"/>
    <col min="14585" max="14585" width="5.375" style="65" bestFit="1" customWidth="1"/>
    <col min="14586" max="14586" width="7.125" style="65" bestFit="1" customWidth="1"/>
    <col min="14587" max="14587" width="10" style="65" bestFit="1" customWidth="1"/>
    <col min="14588" max="14588" width="5.375" style="65" bestFit="1" customWidth="1"/>
    <col min="14589" max="14589" width="5.625" style="65" bestFit="1" customWidth="1"/>
    <col min="14590" max="14590" width="5" style="65" bestFit="1" customWidth="1"/>
    <col min="14591" max="14591" width="6.125" style="65" bestFit="1" customWidth="1"/>
    <col min="14592" max="14592" width="10.125" style="65" bestFit="1" customWidth="1"/>
    <col min="14593" max="14593" width="5.375" style="65" bestFit="1" customWidth="1"/>
    <col min="14594" max="14594" width="8.5" style="65" bestFit="1" customWidth="1"/>
    <col min="14595" max="14595" width="13.125" style="65" bestFit="1" customWidth="1"/>
    <col min="14596" max="14596" width="10.375" style="65" bestFit="1" customWidth="1"/>
    <col min="14597" max="14597" width="12" style="65" bestFit="1" customWidth="1"/>
    <col min="14598" max="14598" width="11.125" style="65" bestFit="1" customWidth="1"/>
    <col min="14599" max="14599" width="13.125" style="65" bestFit="1" customWidth="1"/>
    <col min="14600" max="14600" width="16.875" style="65" bestFit="1" customWidth="1"/>
    <col min="14601" max="14601" width="11.625" style="65" bestFit="1" customWidth="1"/>
    <col min="14602" max="14602" width="5.5" style="65" bestFit="1" customWidth="1"/>
    <col min="14603" max="14603" width="9.125" style="65" bestFit="1" customWidth="1"/>
    <col min="14604" max="14622" width="8" style="65"/>
    <col min="14623" max="14623" width="14.875" style="65" customWidth="1"/>
    <col min="14624" max="14836" width="8" style="65"/>
    <col min="14837" max="14837" width="13.625" style="65" customWidth="1"/>
    <col min="14838" max="14838" width="3.875" style="65" bestFit="1" customWidth="1"/>
    <col min="14839" max="14839" width="6.375" style="65" bestFit="1" customWidth="1"/>
    <col min="14840" max="14840" width="9.125" style="65" bestFit="1" customWidth="1"/>
    <col min="14841" max="14841" width="5.375" style="65" bestFit="1" customWidth="1"/>
    <col min="14842" max="14842" width="7.125" style="65" bestFit="1" customWidth="1"/>
    <col min="14843" max="14843" width="10" style="65" bestFit="1" customWidth="1"/>
    <col min="14844" max="14844" width="5.375" style="65" bestFit="1" customWidth="1"/>
    <col min="14845" max="14845" width="5.625" style="65" bestFit="1" customWidth="1"/>
    <col min="14846" max="14846" width="5" style="65" bestFit="1" customWidth="1"/>
    <col min="14847" max="14847" width="6.125" style="65" bestFit="1" customWidth="1"/>
    <col min="14848" max="14848" width="10.125" style="65" bestFit="1" customWidth="1"/>
    <col min="14849" max="14849" width="5.375" style="65" bestFit="1" customWidth="1"/>
    <col min="14850" max="14850" width="8.5" style="65" bestFit="1" customWidth="1"/>
    <col min="14851" max="14851" width="13.125" style="65" bestFit="1" customWidth="1"/>
    <col min="14852" max="14852" width="10.375" style="65" bestFit="1" customWidth="1"/>
    <col min="14853" max="14853" width="12" style="65" bestFit="1" customWidth="1"/>
    <col min="14854" max="14854" width="11.125" style="65" bestFit="1" customWidth="1"/>
    <col min="14855" max="14855" width="13.125" style="65" bestFit="1" customWidth="1"/>
    <col min="14856" max="14856" width="16.875" style="65" bestFit="1" customWidth="1"/>
    <col min="14857" max="14857" width="11.625" style="65" bestFit="1" customWidth="1"/>
    <col min="14858" max="14858" width="5.5" style="65" bestFit="1" customWidth="1"/>
    <col min="14859" max="14859" width="9.125" style="65" bestFit="1" customWidth="1"/>
    <col min="14860" max="14878" width="8" style="65"/>
    <col min="14879" max="14879" width="14.875" style="65" customWidth="1"/>
    <col min="14880" max="15092" width="8" style="65"/>
    <col min="15093" max="15093" width="13.625" style="65" customWidth="1"/>
    <col min="15094" max="15094" width="3.875" style="65" bestFit="1" customWidth="1"/>
    <col min="15095" max="15095" width="6.375" style="65" bestFit="1" customWidth="1"/>
    <col min="15096" max="15096" width="9.125" style="65" bestFit="1" customWidth="1"/>
    <col min="15097" max="15097" width="5.375" style="65" bestFit="1" customWidth="1"/>
    <col min="15098" max="15098" width="7.125" style="65" bestFit="1" customWidth="1"/>
    <col min="15099" max="15099" width="10" style="65" bestFit="1" customWidth="1"/>
    <col min="15100" max="15100" width="5.375" style="65" bestFit="1" customWidth="1"/>
    <col min="15101" max="15101" width="5.625" style="65" bestFit="1" customWidth="1"/>
    <col min="15102" max="15102" width="5" style="65" bestFit="1" customWidth="1"/>
    <col min="15103" max="15103" width="6.125" style="65" bestFit="1" customWidth="1"/>
    <col min="15104" max="15104" width="10.125" style="65" bestFit="1" customWidth="1"/>
    <col min="15105" max="15105" width="5.375" style="65" bestFit="1" customWidth="1"/>
    <col min="15106" max="15106" width="8.5" style="65" bestFit="1" customWidth="1"/>
    <col min="15107" max="15107" width="13.125" style="65" bestFit="1" customWidth="1"/>
    <col min="15108" max="15108" width="10.375" style="65" bestFit="1" customWidth="1"/>
    <col min="15109" max="15109" width="12" style="65" bestFit="1" customWidth="1"/>
    <col min="15110" max="15110" width="11.125" style="65" bestFit="1" customWidth="1"/>
    <col min="15111" max="15111" width="13.125" style="65" bestFit="1" customWidth="1"/>
    <col min="15112" max="15112" width="16.875" style="65" bestFit="1" customWidth="1"/>
    <col min="15113" max="15113" width="11.625" style="65" bestFit="1" customWidth="1"/>
    <col min="15114" max="15114" width="5.5" style="65" bestFit="1" customWidth="1"/>
    <col min="15115" max="15115" width="9.125" style="65" bestFit="1" customWidth="1"/>
    <col min="15116" max="15134" width="8" style="65"/>
    <col min="15135" max="15135" width="14.875" style="65" customWidth="1"/>
    <col min="15136" max="15348" width="8" style="65"/>
    <col min="15349" max="15349" width="13.625" style="65" customWidth="1"/>
    <col min="15350" max="15350" width="3.875" style="65" bestFit="1" customWidth="1"/>
    <col min="15351" max="15351" width="6.375" style="65" bestFit="1" customWidth="1"/>
    <col min="15352" max="15352" width="9.125" style="65" bestFit="1" customWidth="1"/>
    <col min="15353" max="15353" width="5.375" style="65" bestFit="1" customWidth="1"/>
    <col min="15354" max="15354" width="7.125" style="65" bestFit="1" customWidth="1"/>
    <col min="15355" max="15355" width="10" style="65" bestFit="1" customWidth="1"/>
    <col min="15356" max="15356" width="5.375" style="65" bestFit="1" customWidth="1"/>
    <col min="15357" max="15357" width="5.625" style="65" bestFit="1" customWidth="1"/>
    <col min="15358" max="15358" width="5" style="65" bestFit="1" customWidth="1"/>
    <col min="15359" max="15359" width="6.125" style="65" bestFit="1" customWidth="1"/>
    <col min="15360" max="15360" width="10.125" style="65" bestFit="1" customWidth="1"/>
    <col min="15361" max="15361" width="5.375" style="65" bestFit="1" customWidth="1"/>
    <col min="15362" max="15362" width="8.5" style="65" bestFit="1" customWidth="1"/>
    <col min="15363" max="15363" width="13.125" style="65" bestFit="1" customWidth="1"/>
    <col min="15364" max="15364" width="10.375" style="65" bestFit="1" customWidth="1"/>
    <col min="15365" max="15365" width="12" style="65" bestFit="1" customWidth="1"/>
    <col min="15366" max="15366" width="11.125" style="65" bestFit="1" customWidth="1"/>
    <col min="15367" max="15367" width="13.125" style="65" bestFit="1" customWidth="1"/>
    <col min="15368" max="15368" width="16.875" style="65" bestFit="1" customWidth="1"/>
    <col min="15369" max="15369" width="11.625" style="65" bestFit="1" customWidth="1"/>
    <col min="15370" max="15370" width="5.5" style="65" bestFit="1" customWidth="1"/>
    <col min="15371" max="15371" width="9.125" style="65" bestFit="1" customWidth="1"/>
    <col min="15372" max="15390" width="8" style="65"/>
    <col min="15391" max="15391" width="14.875" style="65" customWidth="1"/>
    <col min="15392" max="15604" width="8" style="65"/>
    <col min="15605" max="15605" width="13.625" style="65" customWidth="1"/>
    <col min="15606" max="15606" width="3.875" style="65" bestFit="1" customWidth="1"/>
    <col min="15607" max="15607" width="6.375" style="65" bestFit="1" customWidth="1"/>
    <col min="15608" max="15608" width="9.125" style="65" bestFit="1" customWidth="1"/>
    <col min="15609" max="15609" width="5.375" style="65" bestFit="1" customWidth="1"/>
    <col min="15610" max="15610" width="7.125" style="65" bestFit="1" customWidth="1"/>
    <col min="15611" max="15611" width="10" style="65" bestFit="1" customWidth="1"/>
    <col min="15612" max="15612" width="5.375" style="65" bestFit="1" customWidth="1"/>
    <col min="15613" max="15613" width="5.625" style="65" bestFit="1" customWidth="1"/>
    <col min="15614" max="15614" width="5" style="65" bestFit="1" customWidth="1"/>
    <col min="15615" max="15615" width="6.125" style="65" bestFit="1" customWidth="1"/>
    <col min="15616" max="15616" width="10.125" style="65" bestFit="1" customWidth="1"/>
    <col min="15617" max="15617" width="5.375" style="65" bestFit="1" customWidth="1"/>
    <col min="15618" max="15618" width="8.5" style="65" bestFit="1" customWidth="1"/>
    <col min="15619" max="15619" width="13.125" style="65" bestFit="1" customWidth="1"/>
    <col min="15620" max="15620" width="10.375" style="65" bestFit="1" customWidth="1"/>
    <col min="15621" max="15621" width="12" style="65" bestFit="1" customWidth="1"/>
    <col min="15622" max="15622" width="11.125" style="65" bestFit="1" customWidth="1"/>
    <col min="15623" max="15623" width="13.125" style="65" bestFit="1" customWidth="1"/>
    <col min="15624" max="15624" width="16.875" style="65" bestFit="1" customWidth="1"/>
    <col min="15625" max="15625" width="11.625" style="65" bestFit="1" customWidth="1"/>
    <col min="15626" max="15626" width="5.5" style="65" bestFit="1" customWidth="1"/>
    <col min="15627" max="15627" width="9.125" style="65" bestFit="1" customWidth="1"/>
    <col min="15628" max="15646" width="8" style="65"/>
    <col min="15647" max="15647" width="14.875" style="65" customWidth="1"/>
    <col min="15648" max="15860" width="8" style="65"/>
    <col min="15861" max="15861" width="13.625" style="65" customWidth="1"/>
    <col min="15862" max="15862" width="3.875" style="65" bestFit="1" customWidth="1"/>
    <col min="15863" max="15863" width="6.375" style="65" bestFit="1" customWidth="1"/>
    <col min="15864" max="15864" width="9.125" style="65" bestFit="1" customWidth="1"/>
    <col min="15865" max="15865" width="5.375" style="65" bestFit="1" customWidth="1"/>
    <col min="15866" max="15866" width="7.125" style="65" bestFit="1" customWidth="1"/>
    <col min="15867" max="15867" width="10" style="65" bestFit="1" customWidth="1"/>
    <col min="15868" max="15868" width="5.375" style="65" bestFit="1" customWidth="1"/>
    <col min="15869" max="15869" width="5.625" style="65" bestFit="1" customWidth="1"/>
    <col min="15870" max="15870" width="5" style="65" bestFit="1" customWidth="1"/>
    <col min="15871" max="15871" width="6.125" style="65" bestFit="1" customWidth="1"/>
    <col min="15872" max="15872" width="10.125" style="65" bestFit="1" customWidth="1"/>
    <col min="15873" max="15873" width="5.375" style="65" bestFit="1" customWidth="1"/>
    <col min="15874" max="15874" width="8.5" style="65" bestFit="1" customWidth="1"/>
    <col min="15875" max="15875" width="13.125" style="65" bestFit="1" customWidth="1"/>
    <col min="15876" max="15876" width="10.375" style="65" bestFit="1" customWidth="1"/>
    <col min="15877" max="15877" width="12" style="65" bestFit="1" customWidth="1"/>
    <col min="15878" max="15878" width="11.125" style="65" bestFit="1" customWidth="1"/>
    <col min="15879" max="15879" width="13.125" style="65" bestFit="1" customWidth="1"/>
    <col min="15880" max="15880" width="16.875" style="65" bestFit="1" customWidth="1"/>
    <col min="15881" max="15881" width="11.625" style="65" bestFit="1" customWidth="1"/>
    <col min="15882" max="15882" width="5.5" style="65" bestFit="1" customWidth="1"/>
    <col min="15883" max="15883" width="9.125" style="65" bestFit="1" customWidth="1"/>
    <col min="15884" max="15902" width="8" style="65"/>
    <col min="15903" max="15903" width="14.875" style="65" customWidth="1"/>
    <col min="15904" max="16116" width="8" style="65"/>
    <col min="16117" max="16117" width="13.625" style="65" customWidth="1"/>
    <col min="16118" max="16118" width="3.875" style="65" bestFit="1" customWidth="1"/>
    <col min="16119" max="16119" width="6.375" style="65" bestFit="1" customWidth="1"/>
    <col min="16120" max="16120" width="9.125" style="65" bestFit="1" customWidth="1"/>
    <col min="16121" max="16121" width="5.375" style="65" bestFit="1" customWidth="1"/>
    <col min="16122" max="16122" width="7.125" style="65" bestFit="1" customWidth="1"/>
    <col min="16123" max="16123" width="10" style="65" bestFit="1" customWidth="1"/>
    <col min="16124" max="16124" width="5.375" style="65" bestFit="1" customWidth="1"/>
    <col min="16125" max="16125" width="5.625" style="65" bestFit="1" customWidth="1"/>
    <col min="16126" max="16126" width="5" style="65" bestFit="1" customWidth="1"/>
    <col min="16127" max="16127" width="6.125" style="65" bestFit="1" customWidth="1"/>
    <col min="16128" max="16128" width="10.125" style="65" bestFit="1" customWidth="1"/>
    <col min="16129" max="16129" width="5.375" style="65" bestFit="1" customWidth="1"/>
    <col min="16130" max="16130" width="8.5" style="65" bestFit="1" customWidth="1"/>
    <col min="16131" max="16131" width="13.125" style="65" bestFit="1" customWidth="1"/>
    <col min="16132" max="16132" width="10.375" style="65" bestFit="1" customWidth="1"/>
    <col min="16133" max="16133" width="12" style="65" bestFit="1" customWidth="1"/>
    <col min="16134" max="16134" width="11.125" style="65" bestFit="1" customWidth="1"/>
    <col min="16135" max="16135" width="13.125" style="65" bestFit="1" customWidth="1"/>
    <col min="16136" max="16136" width="16.875" style="65" bestFit="1" customWidth="1"/>
    <col min="16137" max="16137" width="11.625" style="65" bestFit="1" customWidth="1"/>
    <col min="16138" max="16138" width="5.5" style="65" bestFit="1" customWidth="1"/>
    <col min="16139" max="16139" width="9.125" style="65" bestFit="1" customWidth="1"/>
    <col min="16140" max="16158" width="8" style="65"/>
    <col min="16159" max="16159" width="14.875" style="65" customWidth="1"/>
    <col min="16160" max="16384" width="8" style="65"/>
  </cols>
  <sheetData>
    <row r="1" spans="1:47" x14ac:dyDescent="0.2">
      <c r="A1" s="65" t="s">
        <v>805</v>
      </c>
    </row>
    <row r="2" spans="1:47" x14ac:dyDescent="0.2">
      <c r="A2" s="65" t="s">
        <v>440</v>
      </c>
    </row>
    <row r="3" spans="1:47" ht="18.75" x14ac:dyDescent="0.2">
      <c r="A3" s="33" t="s">
        <v>311</v>
      </c>
      <c r="B3" s="33" t="s">
        <v>251</v>
      </c>
      <c r="C3" s="34" t="s">
        <v>25</v>
      </c>
      <c r="D3" s="34" t="s">
        <v>26</v>
      </c>
      <c r="E3" s="34" t="s">
        <v>27</v>
      </c>
      <c r="F3" s="34" t="s">
        <v>28</v>
      </c>
      <c r="G3" s="34" t="s">
        <v>29</v>
      </c>
      <c r="H3" s="34" t="s">
        <v>30</v>
      </c>
      <c r="I3" s="34" t="s">
        <v>31</v>
      </c>
      <c r="J3" s="34" t="s">
        <v>32</v>
      </c>
      <c r="K3" s="34" t="s">
        <v>33</v>
      </c>
      <c r="L3" s="34" t="s">
        <v>34</v>
      </c>
      <c r="M3" s="34" t="s">
        <v>35</v>
      </c>
      <c r="N3" s="34" t="s">
        <v>36</v>
      </c>
      <c r="O3" s="34" t="s">
        <v>37</v>
      </c>
      <c r="P3" s="34" t="s">
        <v>38</v>
      </c>
      <c r="Q3" s="34" t="s">
        <v>39</v>
      </c>
      <c r="R3" s="34" t="s">
        <v>40</v>
      </c>
      <c r="S3" s="34" t="s">
        <v>49</v>
      </c>
      <c r="T3" s="34" t="s">
        <v>41</v>
      </c>
      <c r="U3" s="34" t="s">
        <v>42</v>
      </c>
      <c r="V3" s="34" t="s">
        <v>43</v>
      </c>
      <c r="W3" s="34" t="s">
        <v>44</v>
      </c>
      <c r="X3" s="33" t="s">
        <v>311</v>
      </c>
      <c r="Y3" s="33" t="s">
        <v>251</v>
      </c>
      <c r="Z3" s="34" t="s">
        <v>25</v>
      </c>
      <c r="AA3" s="34" t="s">
        <v>26</v>
      </c>
      <c r="AB3" s="34" t="s">
        <v>27</v>
      </c>
      <c r="AC3" s="34" t="s">
        <v>28</v>
      </c>
      <c r="AD3" s="34" t="s">
        <v>29</v>
      </c>
      <c r="AE3" s="34" t="s">
        <v>30</v>
      </c>
      <c r="AF3" s="34" t="s">
        <v>31</v>
      </c>
      <c r="AG3" s="34" t="s">
        <v>32</v>
      </c>
      <c r="AH3" s="34" t="s">
        <v>33</v>
      </c>
      <c r="AI3" s="34" t="s">
        <v>34</v>
      </c>
      <c r="AJ3" s="34" t="s">
        <v>35</v>
      </c>
      <c r="AK3" s="34" t="s">
        <v>36</v>
      </c>
      <c r="AL3" s="34" t="s">
        <v>37</v>
      </c>
      <c r="AM3" s="34" t="s">
        <v>38</v>
      </c>
      <c r="AN3" s="34" t="s">
        <v>39</v>
      </c>
      <c r="AO3" s="34" t="s">
        <v>40</v>
      </c>
      <c r="AP3" s="34" t="s">
        <v>49</v>
      </c>
      <c r="AQ3" s="34" t="s">
        <v>41</v>
      </c>
      <c r="AR3" s="34" t="s">
        <v>42</v>
      </c>
      <c r="AS3" s="34" t="s">
        <v>43</v>
      </c>
      <c r="AT3" s="34" t="s">
        <v>44</v>
      </c>
      <c r="AU3" s="65" t="s">
        <v>806</v>
      </c>
    </row>
    <row r="4" spans="1:47" x14ac:dyDescent="0.2">
      <c r="A4" s="67" t="s">
        <v>220</v>
      </c>
      <c r="B4" s="65">
        <v>79.900000000000006</v>
      </c>
      <c r="C4" s="65">
        <v>80.099999999999994</v>
      </c>
      <c r="D4" s="65">
        <v>75.3</v>
      </c>
      <c r="E4" s="65">
        <v>81</v>
      </c>
      <c r="F4" s="65">
        <v>80.2</v>
      </c>
      <c r="G4" s="65">
        <v>78.099999999999994</v>
      </c>
      <c r="H4" s="65">
        <v>79.3</v>
      </c>
      <c r="I4" s="65">
        <v>75.900000000000006</v>
      </c>
      <c r="J4" s="65">
        <v>81.2</v>
      </c>
      <c r="K4" s="65">
        <v>76.7</v>
      </c>
      <c r="L4" s="65">
        <v>83.2</v>
      </c>
      <c r="M4" s="65">
        <v>77.099999999999994</v>
      </c>
      <c r="N4" s="65">
        <v>77.099999999999994</v>
      </c>
      <c r="O4" s="65">
        <v>83.9</v>
      </c>
      <c r="P4" s="65">
        <v>87.1</v>
      </c>
      <c r="Q4" s="65">
        <v>76.900000000000006</v>
      </c>
      <c r="R4" s="65">
        <v>79.3</v>
      </c>
      <c r="S4" s="65">
        <v>79.599999999999994</v>
      </c>
      <c r="T4" s="65">
        <v>79.7</v>
      </c>
      <c r="U4" s="65">
        <v>79.5</v>
      </c>
      <c r="V4" s="65">
        <v>75.8</v>
      </c>
      <c r="W4" s="65">
        <v>80.400000000000006</v>
      </c>
      <c r="X4" s="65">
        <v>2007</v>
      </c>
      <c r="Y4" s="66">
        <f>AVERAGE(B4:B11)</f>
        <v>79.900000000000006</v>
      </c>
      <c r="Z4" s="66">
        <f t="shared" ref="Z4:AT4" si="0">AVERAGE(C4:C11)</f>
        <v>79.162500000000009</v>
      </c>
      <c r="AA4" s="66">
        <f t="shared" si="0"/>
        <v>79.124999999999986</v>
      </c>
      <c r="AB4" s="66">
        <f t="shared" si="0"/>
        <v>81.612499999999997</v>
      </c>
      <c r="AC4" s="66">
        <f t="shared" si="0"/>
        <v>79.037499999999994</v>
      </c>
      <c r="AD4" s="66">
        <f t="shared" si="0"/>
        <v>78.799999999999983</v>
      </c>
      <c r="AE4" s="66">
        <f t="shared" si="0"/>
        <v>79.875</v>
      </c>
      <c r="AF4" s="66">
        <f t="shared" si="0"/>
        <v>77.600000000000009</v>
      </c>
      <c r="AG4" s="66">
        <f t="shared" si="0"/>
        <v>80.862499999999997</v>
      </c>
      <c r="AH4" s="66">
        <f t="shared" si="0"/>
        <v>77.712499999999991</v>
      </c>
      <c r="AI4" s="66">
        <f t="shared" si="0"/>
        <v>80.900000000000006</v>
      </c>
      <c r="AJ4" s="66">
        <f t="shared" si="0"/>
        <v>76.399999999999991</v>
      </c>
      <c r="AK4" s="66">
        <f t="shared" si="0"/>
        <v>77.462500000000006</v>
      </c>
      <c r="AL4" s="66">
        <f t="shared" si="0"/>
        <v>83.837500000000006</v>
      </c>
      <c r="AM4" s="66">
        <f t="shared" si="0"/>
        <v>85</v>
      </c>
      <c r="AN4" s="66">
        <f t="shared" si="0"/>
        <v>77.587500000000006</v>
      </c>
      <c r="AO4" s="66">
        <f t="shared" si="0"/>
        <v>77.8125</v>
      </c>
      <c r="AP4" s="66">
        <f t="shared" si="0"/>
        <v>80.275000000000006</v>
      </c>
      <c r="AQ4" s="66">
        <f t="shared" si="0"/>
        <v>80.174999999999997</v>
      </c>
      <c r="AR4" s="66">
        <f t="shared" si="0"/>
        <v>80.762500000000003</v>
      </c>
      <c r="AS4" s="66">
        <f t="shared" si="0"/>
        <v>77</v>
      </c>
      <c r="AT4" s="66">
        <f t="shared" si="0"/>
        <v>81.412499999999994</v>
      </c>
      <c r="AU4" s="65">
        <v>78.8</v>
      </c>
    </row>
    <row r="5" spans="1:47" x14ac:dyDescent="0.2">
      <c r="A5" s="67" t="s">
        <v>221</v>
      </c>
      <c r="B5" s="65">
        <v>79</v>
      </c>
      <c r="C5" s="65">
        <v>78.3</v>
      </c>
      <c r="D5" s="65">
        <v>75.099999999999994</v>
      </c>
      <c r="E5" s="65">
        <v>79.599999999999994</v>
      </c>
      <c r="F5" s="65">
        <v>80</v>
      </c>
      <c r="G5" s="65">
        <v>79.400000000000006</v>
      </c>
      <c r="H5" s="65">
        <v>79.7</v>
      </c>
      <c r="I5" s="65">
        <v>75.900000000000006</v>
      </c>
      <c r="J5" s="65">
        <v>79.900000000000006</v>
      </c>
      <c r="K5" s="65">
        <v>77.099999999999994</v>
      </c>
      <c r="L5" s="65">
        <v>82.1</v>
      </c>
      <c r="M5" s="65">
        <v>76.099999999999994</v>
      </c>
      <c r="N5" s="65">
        <v>75.099999999999994</v>
      </c>
      <c r="O5" s="65">
        <v>81.8</v>
      </c>
      <c r="P5" s="65">
        <v>83.9</v>
      </c>
      <c r="Q5" s="65">
        <v>77.099999999999994</v>
      </c>
      <c r="R5" s="65">
        <v>78.400000000000006</v>
      </c>
      <c r="S5" s="65">
        <v>79.099999999999994</v>
      </c>
      <c r="T5" s="65">
        <v>79.3</v>
      </c>
      <c r="U5" s="65">
        <v>80.400000000000006</v>
      </c>
      <c r="V5" s="65">
        <v>76.599999999999994</v>
      </c>
      <c r="W5" s="65">
        <v>80.099999999999994</v>
      </c>
      <c r="X5" s="65">
        <f>X4+1</f>
        <v>2008</v>
      </c>
      <c r="Y5" s="66">
        <f>AVERAGE(B16:B23)</f>
        <v>79.387500000000003</v>
      </c>
      <c r="Z5" s="66">
        <f t="shared" ref="Z5:AT5" si="1">AVERAGE(C16:C23)</f>
        <v>80.199999999999989</v>
      </c>
      <c r="AA5" s="66">
        <f t="shared" si="1"/>
        <v>78.212499999999991</v>
      </c>
      <c r="AB5" s="66">
        <f t="shared" si="1"/>
        <v>80.512500000000003</v>
      </c>
      <c r="AC5" s="66">
        <f t="shared" si="1"/>
        <v>77.100000000000009</v>
      </c>
      <c r="AD5" s="66">
        <f t="shared" si="1"/>
        <v>76.612499999999997</v>
      </c>
      <c r="AE5" s="66">
        <f t="shared" si="1"/>
        <v>78.7</v>
      </c>
      <c r="AF5" s="66">
        <f t="shared" si="1"/>
        <v>77.912500000000009</v>
      </c>
      <c r="AG5" s="66">
        <f t="shared" si="1"/>
        <v>81.112500000000011</v>
      </c>
      <c r="AH5" s="66">
        <f t="shared" si="1"/>
        <v>77.174999999999997</v>
      </c>
      <c r="AI5" s="66">
        <f t="shared" si="1"/>
        <v>79.925000000000011</v>
      </c>
      <c r="AJ5" s="66">
        <f t="shared" si="1"/>
        <v>74.125</v>
      </c>
      <c r="AK5" s="66">
        <f t="shared" si="1"/>
        <v>75.75</v>
      </c>
      <c r="AL5" s="66">
        <f t="shared" si="1"/>
        <v>83.6875</v>
      </c>
      <c r="AM5" s="66">
        <f t="shared" si="1"/>
        <v>86.362499999999997</v>
      </c>
      <c r="AN5" s="66">
        <f t="shared" si="1"/>
        <v>76.375</v>
      </c>
      <c r="AO5" s="66">
        <f t="shared" si="1"/>
        <v>77.825000000000003</v>
      </c>
      <c r="AP5" s="66">
        <f t="shared" si="1"/>
        <v>80.474999999999994</v>
      </c>
      <c r="AQ5" s="66">
        <f t="shared" si="1"/>
        <v>80.6875</v>
      </c>
      <c r="AR5" s="66">
        <f t="shared" si="1"/>
        <v>80.25</v>
      </c>
      <c r="AS5" s="66">
        <f t="shared" si="1"/>
        <v>76.525000000000006</v>
      </c>
      <c r="AT5" s="66">
        <f t="shared" si="1"/>
        <v>79.624999999999986</v>
      </c>
      <c r="AU5" s="65">
        <v>78.8</v>
      </c>
    </row>
    <row r="6" spans="1:47" x14ac:dyDescent="0.2">
      <c r="A6" s="67" t="s">
        <v>222</v>
      </c>
      <c r="B6" s="65">
        <v>80.900000000000006</v>
      </c>
      <c r="C6" s="65">
        <v>81.5</v>
      </c>
      <c r="D6" s="65">
        <v>79.2</v>
      </c>
      <c r="E6" s="65">
        <v>82.4</v>
      </c>
      <c r="F6" s="65">
        <v>81.900000000000006</v>
      </c>
      <c r="G6" s="65">
        <v>80.400000000000006</v>
      </c>
      <c r="H6" s="65">
        <v>80.2</v>
      </c>
      <c r="I6" s="65">
        <v>77.7</v>
      </c>
      <c r="J6" s="65">
        <v>81.400000000000006</v>
      </c>
      <c r="K6" s="65">
        <v>78.900000000000006</v>
      </c>
      <c r="L6" s="65">
        <v>83.3</v>
      </c>
      <c r="M6" s="65">
        <v>77.599999999999994</v>
      </c>
      <c r="N6" s="65">
        <v>78.099999999999994</v>
      </c>
      <c r="O6" s="65">
        <v>85.8</v>
      </c>
      <c r="P6" s="65">
        <v>84.8</v>
      </c>
      <c r="Q6" s="65">
        <v>79</v>
      </c>
      <c r="R6" s="65">
        <v>78.900000000000006</v>
      </c>
      <c r="S6" s="65">
        <v>81.2</v>
      </c>
      <c r="T6" s="65">
        <v>80.2</v>
      </c>
      <c r="U6" s="65">
        <v>82.2</v>
      </c>
      <c r="V6" s="65">
        <v>79.5</v>
      </c>
      <c r="W6" s="65">
        <v>81.8</v>
      </c>
      <c r="X6" s="65">
        <f>X5+1</f>
        <v>2009</v>
      </c>
      <c r="Y6" s="66">
        <f>AVERAGE(B28:B35)</f>
        <v>75.299999999999983</v>
      </c>
      <c r="Z6" s="66">
        <f t="shared" ref="Z6:AT6" si="2">AVERAGE(C28:C35)</f>
        <v>78.224999999999994</v>
      </c>
      <c r="AA6" s="66">
        <f t="shared" si="2"/>
        <v>76.287500000000009</v>
      </c>
      <c r="AB6" s="66">
        <f t="shared" si="2"/>
        <v>76.187500000000014</v>
      </c>
      <c r="AC6" s="66">
        <f t="shared" si="2"/>
        <v>77.225000000000009</v>
      </c>
      <c r="AD6" s="66">
        <f t="shared" si="2"/>
        <v>74.400000000000006</v>
      </c>
      <c r="AE6" s="66">
        <f t="shared" si="2"/>
        <v>75.637500000000003</v>
      </c>
      <c r="AF6" s="66">
        <f t="shared" si="2"/>
        <v>74.675000000000011</v>
      </c>
      <c r="AG6" s="66">
        <f t="shared" si="2"/>
        <v>80.775000000000006</v>
      </c>
      <c r="AH6" s="66">
        <f t="shared" si="2"/>
        <v>75.400000000000006</v>
      </c>
      <c r="AI6" s="66">
        <f t="shared" si="2"/>
        <v>83.837500000000006</v>
      </c>
      <c r="AJ6" s="66">
        <f t="shared" si="2"/>
        <v>72.124999999999986</v>
      </c>
      <c r="AK6" s="66">
        <f t="shared" si="2"/>
        <v>70.112500000000011</v>
      </c>
      <c r="AL6" s="66">
        <f t="shared" si="2"/>
        <v>81.2</v>
      </c>
      <c r="AM6" s="66">
        <f t="shared" si="2"/>
        <v>77.225000000000009</v>
      </c>
      <c r="AN6" s="66">
        <f t="shared" si="2"/>
        <v>69.674999999999997</v>
      </c>
      <c r="AO6" s="66">
        <f t="shared" si="2"/>
        <v>71.487499999999997</v>
      </c>
      <c r="AP6" s="66">
        <f t="shared" si="2"/>
        <v>71.899999999999991</v>
      </c>
      <c r="AQ6" s="66">
        <f t="shared" si="2"/>
        <v>76.900000000000006</v>
      </c>
      <c r="AR6" s="66">
        <f t="shared" si="2"/>
        <v>70.8125</v>
      </c>
      <c r="AS6" s="66">
        <f t="shared" si="2"/>
        <v>73.55</v>
      </c>
      <c r="AT6" s="66">
        <f t="shared" si="2"/>
        <v>77.25</v>
      </c>
      <c r="AU6" s="65">
        <v>78.8</v>
      </c>
    </row>
    <row r="7" spans="1:47" x14ac:dyDescent="0.2">
      <c r="A7" s="67" t="s">
        <v>223</v>
      </c>
      <c r="B7" s="65">
        <v>79.400000000000006</v>
      </c>
      <c r="C7" s="65">
        <v>78.599999999999994</v>
      </c>
      <c r="D7" s="65">
        <v>78.8</v>
      </c>
      <c r="E7" s="65">
        <v>80.5</v>
      </c>
      <c r="F7" s="65">
        <v>75.7</v>
      </c>
      <c r="G7" s="65">
        <v>78.900000000000006</v>
      </c>
      <c r="H7" s="65">
        <v>76.900000000000006</v>
      </c>
      <c r="I7" s="65">
        <v>76</v>
      </c>
      <c r="J7" s="65">
        <v>80.3</v>
      </c>
      <c r="K7" s="65">
        <v>77.599999999999994</v>
      </c>
      <c r="L7" s="65">
        <v>80.099999999999994</v>
      </c>
      <c r="M7" s="65">
        <v>76.2</v>
      </c>
      <c r="N7" s="65">
        <v>75.599999999999994</v>
      </c>
      <c r="O7" s="65">
        <v>82</v>
      </c>
      <c r="P7" s="65">
        <v>83.4</v>
      </c>
      <c r="Q7" s="65">
        <v>75.900000000000006</v>
      </c>
      <c r="R7" s="65">
        <v>76.7</v>
      </c>
      <c r="S7" s="65">
        <v>79.3</v>
      </c>
      <c r="T7" s="65">
        <v>78.7</v>
      </c>
      <c r="U7" s="65">
        <v>81.099999999999994</v>
      </c>
      <c r="V7" s="65">
        <v>77.400000000000006</v>
      </c>
      <c r="W7" s="65">
        <v>81.8</v>
      </c>
      <c r="X7" s="65">
        <f>X6+1</f>
        <v>2010</v>
      </c>
      <c r="Y7" s="66">
        <f>AVERAGE(B40:B47)</f>
        <v>77.924999999999997</v>
      </c>
      <c r="Z7" s="66">
        <f t="shared" ref="Z7:AT7" si="3">AVERAGE(C40:C47)</f>
        <v>77.449999999999989</v>
      </c>
      <c r="AA7" s="66">
        <f t="shared" si="3"/>
        <v>77.274999999999991</v>
      </c>
      <c r="AB7" s="66">
        <f t="shared" si="3"/>
        <v>79.087500000000006</v>
      </c>
      <c r="AC7" s="66">
        <f t="shared" si="3"/>
        <v>75.8</v>
      </c>
      <c r="AD7" s="66">
        <f t="shared" si="3"/>
        <v>76.3125</v>
      </c>
      <c r="AE7" s="66">
        <f t="shared" si="3"/>
        <v>80.737499999999997</v>
      </c>
      <c r="AF7" s="66">
        <f t="shared" si="3"/>
        <v>73.724999999999994</v>
      </c>
      <c r="AG7" s="66">
        <f t="shared" si="3"/>
        <v>82.850000000000009</v>
      </c>
      <c r="AH7" s="66">
        <f t="shared" si="3"/>
        <v>76.599999999999994</v>
      </c>
      <c r="AI7" s="66">
        <f t="shared" si="3"/>
        <v>81.149999999999991</v>
      </c>
      <c r="AJ7" s="66">
        <f t="shared" si="3"/>
        <v>72.637499999999989</v>
      </c>
      <c r="AK7" s="66">
        <f t="shared" si="3"/>
        <v>73.087500000000006</v>
      </c>
      <c r="AL7" s="66">
        <f t="shared" si="3"/>
        <v>81.45</v>
      </c>
      <c r="AM7" s="66">
        <f t="shared" si="3"/>
        <v>82.737499999999997</v>
      </c>
      <c r="AN7" s="66">
        <f t="shared" si="3"/>
        <v>69.024999999999991</v>
      </c>
      <c r="AO7" s="66">
        <f t="shared" si="3"/>
        <v>76.399999999999991</v>
      </c>
      <c r="AP7" s="66">
        <f t="shared" si="3"/>
        <v>79.037500000000009</v>
      </c>
      <c r="AQ7" s="66">
        <f t="shared" si="3"/>
        <v>78.7</v>
      </c>
      <c r="AR7" s="66">
        <f t="shared" si="3"/>
        <v>79.224999999999994</v>
      </c>
      <c r="AS7" s="66">
        <f t="shared" si="3"/>
        <v>77.212499999999991</v>
      </c>
      <c r="AT7" s="66">
        <f t="shared" si="3"/>
        <v>78.949999999999989</v>
      </c>
      <c r="AU7" s="65">
        <v>78.8</v>
      </c>
    </row>
    <row r="8" spans="1:47" x14ac:dyDescent="0.2">
      <c r="A8" s="67" t="s">
        <v>224</v>
      </c>
      <c r="B8" s="65">
        <v>80.599999999999994</v>
      </c>
      <c r="C8" s="65">
        <v>79.599999999999994</v>
      </c>
      <c r="D8" s="65">
        <v>81.900000000000006</v>
      </c>
      <c r="E8" s="65">
        <v>83.9</v>
      </c>
      <c r="F8" s="65">
        <v>78.900000000000006</v>
      </c>
      <c r="G8" s="65">
        <v>78.099999999999994</v>
      </c>
      <c r="H8" s="65">
        <v>79.8</v>
      </c>
      <c r="I8" s="65">
        <v>79</v>
      </c>
      <c r="J8" s="65">
        <v>80.900000000000006</v>
      </c>
      <c r="K8" s="65">
        <v>79</v>
      </c>
      <c r="L8" s="65">
        <v>79.599999999999994</v>
      </c>
      <c r="M8" s="65">
        <v>75.900000000000006</v>
      </c>
      <c r="N8" s="65">
        <v>77.7</v>
      </c>
      <c r="O8" s="65">
        <v>84.7</v>
      </c>
      <c r="P8" s="65">
        <v>87.8</v>
      </c>
      <c r="Q8" s="65">
        <v>77.2</v>
      </c>
      <c r="R8" s="65">
        <v>77.400000000000006</v>
      </c>
      <c r="S8" s="65">
        <v>81.3</v>
      </c>
      <c r="T8" s="65">
        <v>80.8</v>
      </c>
      <c r="U8" s="65">
        <v>81.900000000000006</v>
      </c>
      <c r="V8" s="65">
        <v>77.099999999999994</v>
      </c>
      <c r="W8" s="65">
        <v>81.8</v>
      </c>
      <c r="X8" s="65">
        <f>X7+1</f>
        <v>2011</v>
      </c>
      <c r="Y8" s="66">
        <f>AVERAGE(B52:B59)</f>
        <v>79.324999999999989</v>
      </c>
      <c r="Z8" s="66">
        <f t="shared" ref="Z8:AT8" si="4">AVERAGE(C52:C59)</f>
        <v>77.225000000000009</v>
      </c>
      <c r="AA8" s="66">
        <f t="shared" si="4"/>
        <v>77.712500000000006</v>
      </c>
      <c r="AB8" s="66">
        <f t="shared" si="4"/>
        <v>79.224999999999994</v>
      </c>
      <c r="AC8" s="66">
        <f t="shared" si="4"/>
        <v>78.537499999999994</v>
      </c>
      <c r="AD8" s="66">
        <f t="shared" si="4"/>
        <v>79.6875</v>
      </c>
      <c r="AE8" s="66">
        <f t="shared" si="4"/>
        <v>80.850000000000009</v>
      </c>
      <c r="AF8" s="66">
        <f t="shared" si="4"/>
        <v>74.45</v>
      </c>
      <c r="AG8" s="66">
        <f t="shared" si="4"/>
        <v>83.3</v>
      </c>
      <c r="AH8" s="66">
        <f t="shared" si="4"/>
        <v>79.325000000000003</v>
      </c>
      <c r="AI8" s="66">
        <f t="shared" si="4"/>
        <v>77.900000000000006</v>
      </c>
      <c r="AJ8" s="66">
        <f t="shared" si="4"/>
        <v>73.274999999999991</v>
      </c>
      <c r="AK8" s="66">
        <f t="shared" si="4"/>
        <v>79.112500000000011</v>
      </c>
      <c r="AL8" s="66">
        <f t="shared" si="4"/>
        <v>82.662500000000009</v>
      </c>
      <c r="AM8" s="66">
        <f t="shared" si="4"/>
        <v>85.149999999999991</v>
      </c>
      <c r="AN8" s="66">
        <f t="shared" si="4"/>
        <v>73.0625</v>
      </c>
      <c r="AO8" s="66">
        <f t="shared" si="4"/>
        <v>81.412500000000009</v>
      </c>
      <c r="AP8" s="66">
        <f t="shared" si="4"/>
        <v>80.4375</v>
      </c>
      <c r="AQ8" s="66">
        <f t="shared" si="4"/>
        <v>77.774999999999991</v>
      </c>
      <c r="AR8" s="66">
        <f t="shared" si="4"/>
        <v>82.3125</v>
      </c>
      <c r="AS8" s="66">
        <f t="shared" si="4"/>
        <v>80.449999999999989</v>
      </c>
      <c r="AT8" s="66">
        <f t="shared" si="4"/>
        <v>80.362499999999997</v>
      </c>
      <c r="AU8" s="65">
        <v>78.8</v>
      </c>
    </row>
    <row r="9" spans="1:47" x14ac:dyDescent="0.2">
      <c r="A9" s="67" t="s">
        <v>225</v>
      </c>
      <c r="B9" s="65">
        <v>80.3</v>
      </c>
      <c r="C9" s="65">
        <v>77.8</v>
      </c>
      <c r="D9" s="65">
        <v>80.8</v>
      </c>
      <c r="E9" s="65">
        <v>84</v>
      </c>
      <c r="F9" s="65">
        <v>77.900000000000006</v>
      </c>
      <c r="G9" s="65">
        <v>77.400000000000006</v>
      </c>
      <c r="H9" s="65">
        <v>79.2</v>
      </c>
      <c r="I9" s="65">
        <v>79.2</v>
      </c>
      <c r="J9" s="65">
        <v>81</v>
      </c>
      <c r="K9" s="65">
        <v>77.099999999999994</v>
      </c>
      <c r="L9" s="65">
        <v>79.900000000000006</v>
      </c>
      <c r="M9" s="65">
        <v>77.5</v>
      </c>
      <c r="N9" s="65">
        <v>78.3</v>
      </c>
      <c r="O9" s="65">
        <v>85.1</v>
      </c>
      <c r="P9" s="65">
        <v>84.1</v>
      </c>
      <c r="Q9" s="65">
        <v>77.900000000000006</v>
      </c>
      <c r="R9" s="65">
        <v>78.2</v>
      </c>
      <c r="S9" s="65">
        <v>80.7</v>
      </c>
      <c r="T9" s="65">
        <v>79.2</v>
      </c>
      <c r="U9" s="65">
        <v>82</v>
      </c>
      <c r="V9" s="65">
        <v>75.5</v>
      </c>
      <c r="W9" s="65">
        <v>82</v>
      </c>
      <c r="X9" s="65" t="s">
        <v>396</v>
      </c>
      <c r="Y9" s="66">
        <f>AVERAGE(B64:B71)</f>
        <v>80.875000000000014</v>
      </c>
      <c r="Z9" s="66">
        <f t="shared" ref="Z9:AT9" si="5">AVERAGE(C64:C71)</f>
        <v>78.499999999999986</v>
      </c>
      <c r="AA9" s="66">
        <f t="shared" si="5"/>
        <v>79.55</v>
      </c>
      <c r="AB9" s="66">
        <f t="shared" si="5"/>
        <v>80.150000000000006</v>
      </c>
      <c r="AC9" s="66">
        <f t="shared" si="5"/>
        <v>79.625</v>
      </c>
      <c r="AD9" s="66">
        <f t="shared" si="5"/>
        <v>80.662500000000009</v>
      </c>
      <c r="AE9" s="66">
        <f t="shared" si="5"/>
        <v>84.262500000000003</v>
      </c>
      <c r="AF9" s="66">
        <f t="shared" si="5"/>
        <v>75.737499999999997</v>
      </c>
      <c r="AG9" s="66">
        <f t="shared" si="5"/>
        <v>85.587500000000006</v>
      </c>
      <c r="AH9" s="66">
        <f t="shared" si="5"/>
        <v>79.850000000000009</v>
      </c>
      <c r="AI9" s="66">
        <f t="shared" si="5"/>
        <v>78.962499999999991</v>
      </c>
      <c r="AJ9" s="66">
        <f t="shared" si="5"/>
        <v>73.925000000000011</v>
      </c>
      <c r="AK9" s="66">
        <f t="shared" si="5"/>
        <v>81.537499999999994</v>
      </c>
      <c r="AL9" s="66">
        <f t="shared" si="5"/>
        <v>84.199999999999989</v>
      </c>
      <c r="AM9" s="66">
        <f t="shared" si="5"/>
        <v>84.024999999999991</v>
      </c>
      <c r="AN9" s="66">
        <f t="shared" si="5"/>
        <v>74.3125</v>
      </c>
      <c r="AO9" s="66">
        <f t="shared" si="5"/>
        <v>84.087500000000006</v>
      </c>
      <c r="AP9" s="66">
        <f t="shared" si="5"/>
        <v>79.587500000000006</v>
      </c>
      <c r="AQ9" s="66">
        <f t="shared" si="5"/>
        <v>79.125000000000014</v>
      </c>
      <c r="AR9" s="66">
        <f t="shared" si="5"/>
        <v>85.062499999999986</v>
      </c>
      <c r="AS9" s="66">
        <f t="shared" si="5"/>
        <v>82.1875</v>
      </c>
      <c r="AT9" s="66">
        <f t="shared" si="5"/>
        <v>81.912500000000009</v>
      </c>
      <c r="AU9" s="65">
        <v>78.8</v>
      </c>
    </row>
    <row r="10" spans="1:47" x14ac:dyDescent="0.2">
      <c r="A10" s="67" t="s">
        <v>226</v>
      </c>
      <c r="B10" s="65">
        <v>78.7</v>
      </c>
      <c r="C10" s="65">
        <v>77.5</v>
      </c>
      <c r="D10" s="65">
        <v>81.5</v>
      </c>
      <c r="E10" s="65">
        <v>80.7</v>
      </c>
      <c r="F10" s="65">
        <v>78.3</v>
      </c>
      <c r="G10" s="65">
        <v>77.8</v>
      </c>
      <c r="H10" s="65">
        <v>79.8</v>
      </c>
      <c r="I10" s="65">
        <v>79</v>
      </c>
      <c r="J10" s="65">
        <v>80.900000000000006</v>
      </c>
      <c r="K10" s="65">
        <v>78</v>
      </c>
      <c r="L10" s="65">
        <v>80.7</v>
      </c>
      <c r="M10" s="65">
        <v>75.8</v>
      </c>
      <c r="N10" s="65">
        <v>78.599999999999994</v>
      </c>
      <c r="O10" s="65">
        <v>83.7</v>
      </c>
      <c r="P10" s="65">
        <v>83</v>
      </c>
      <c r="Q10" s="65">
        <v>78.2</v>
      </c>
      <c r="R10" s="65">
        <v>76.7</v>
      </c>
      <c r="S10" s="65">
        <v>80.3</v>
      </c>
      <c r="T10" s="65">
        <v>81.400000000000006</v>
      </c>
      <c r="U10" s="65">
        <v>76.599999999999994</v>
      </c>
      <c r="V10" s="65">
        <v>77</v>
      </c>
      <c r="W10" s="65">
        <v>81.099999999999994</v>
      </c>
      <c r="X10" s="65" t="s">
        <v>807</v>
      </c>
      <c r="Y10" s="69">
        <f>Y9-Y4</f>
        <v>0.97500000000000853</v>
      </c>
      <c r="Z10" s="69">
        <f t="shared" ref="Z10:AT10" si="6">Z9-Z4</f>
        <v>-0.66250000000002274</v>
      </c>
      <c r="AA10" s="69">
        <f t="shared" si="6"/>
        <v>0.42500000000001137</v>
      </c>
      <c r="AB10" s="69">
        <f t="shared" si="6"/>
        <v>-1.4624999999999915</v>
      </c>
      <c r="AC10" s="69">
        <f t="shared" si="6"/>
        <v>0.58750000000000568</v>
      </c>
      <c r="AD10" s="69">
        <f t="shared" si="6"/>
        <v>1.8625000000000256</v>
      </c>
      <c r="AE10" s="69">
        <f t="shared" si="6"/>
        <v>4.3875000000000028</v>
      </c>
      <c r="AF10" s="69">
        <f t="shared" si="6"/>
        <v>-1.8625000000000114</v>
      </c>
      <c r="AG10" s="69">
        <f t="shared" si="6"/>
        <v>4.7250000000000085</v>
      </c>
      <c r="AH10" s="69">
        <f t="shared" si="6"/>
        <v>2.1375000000000171</v>
      </c>
      <c r="AI10" s="69">
        <f t="shared" si="6"/>
        <v>-1.9375000000000142</v>
      </c>
      <c r="AJ10" s="69">
        <f t="shared" si="6"/>
        <v>-2.4749999999999801</v>
      </c>
      <c r="AK10" s="69">
        <f t="shared" si="6"/>
        <v>4.0749999999999886</v>
      </c>
      <c r="AL10" s="69">
        <f t="shared" si="6"/>
        <v>0.36249999999998295</v>
      </c>
      <c r="AM10" s="69">
        <f t="shared" si="6"/>
        <v>-0.97500000000000853</v>
      </c>
      <c r="AN10" s="69">
        <f t="shared" si="6"/>
        <v>-3.2750000000000057</v>
      </c>
      <c r="AO10" s="69">
        <f t="shared" si="6"/>
        <v>6.2750000000000057</v>
      </c>
      <c r="AP10" s="69">
        <f t="shared" si="6"/>
        <v>-0.6875</v>
      </c>
      <c r="AQ10" s="69">
        <f t="shared" si="6"/>
        <v>-1.0499999999999829</v>
      </c>
      <c r="AR10" s="69">
        <f>AR9-AR4</f>
        <v>4.2999999999999829</v>
      </c>
      <c r="AS10" s="69">
        <f>AS9-AS4</f>
        <v>5.1875</v>
      </c>
      <c r="AT10" s="69">
        <f t="shared" si="6"/>
        <v>0.50000000000001421</v>
      </c>
      <c r="AU10" s="66">
        <f>AU9-AU4</f>
        <v>0</v>
      </c>
    </row>
    <row r="11" spans="1:47" x14ac:dyDescent="0.2">
      <c r="A11" s="67" t="s">
        <v>227</v>
      </c>
      <c r="B11" s="65">
        <v>80.400000000000006</v>
      </c>
      <c r="C11" s="65">
        <v>79.900000000000006</v>
      </c>
      <c r="D11" s="65">
        <v>80.400000000000006</v>
      </c>
      <c r="E11" s="65">
        <v>80.8</v>
      </c>
      <c r="F11" s="65">
        <v>79.400000000000006</v>
      </c>
      <c r="G11" s="65">
        <v>80.3</v>
      </c>
      <c r="H11" s="65">
        <v>84.1</v>
      </c>
      <c r="I11" s="65">
        <v>78.099999999999994</v>
      </c>
      <c r="J11" s="65">
        <v>81.3</v>
      </c>
      <c r="K11" s="65">
        <v>77.3</v>
      </c>
      <c r="L11" s="65">
        <v>78.3</v>
      </c>
      <c r="M11" s="65">
        <v>75</v>
      </c>
      <c r="N11" s="65">
        <v>79.2</v>
      </c>
      <c r="O11" s="65">
        <v>83.7</v>
      </c>
      <c r="P11" s="65">
        <v>85.9</v>
      </c>
      <c r="Q11" s="65">
        <v>78.5</v>
      </c>
      <c r="R11" s="65">
        <v>76.900000000000006</v>
      </c>
      <c r="S11" s="65">
        <v>80.7</v>
      </c>
      <c r="T11" s="65">
        <v>82.1</v>
      </c>
      <c r="U11" s="65">
        <v>82.4</v>
      </c>
      <c r="V11" s="65">
        <v>77.099999999999994</v>
      </c>
      <c r="W11" s="65">
        <v>82.3</v>
      </c>
      <c r="Y11" s="66">
        <f>Y9-Y8</f>
        <v>1.5500000000000256</v>
      </c>
      <c r="Z11" s="66">
        <f t="shared" ref="Z11:AT11" si="7">Z9-Z8</f>
        <v>1.2749999999999773</v>
      </c>
      <c r="AA11" s="66">
        <f t="shared" si="7"/>
        <v>1.8374999999999915</v>
      </c>
      <c r="AB11" s="66">
        <f t="shared" si="7"/>
        <v>0.92500000000001137</v>
      </c>
      <c r="AC11" s="66">
        <f t="shared" si="7"/>
        <v>1.0875000000000057</v>
      </c>
      <c r="AD11" s="66">
        <f t="shared" si="7"/>
        <v>0.97500000000000853</v>
      </c>
      <c r="AE11" s="66">
        <f t="shared" si="7"/>
        <v>3.4124999999999943</v>
      </c>
      <c r="AF11" s="66">
        <f t="shared" si="7"/>
        <v>1.2874999999999943</v>
      </c>
      <c r="AG11" s="66">
        <f t="shared" si="7"/>
        <v>2.2875000000000085</v>
      </c>
      <c r="AH11" s="66">
        <f t="shared" si="7"/>
        <v>0.52500000000000568</v>
      </c>
      <c r="AI11" s="66">
        <f t="shared" si="7"/>
        <v>1.0624999999999858</v>
      </c>
      <c r="AJ11" s="66">
        <f t="shared" si="7"/>
        <v>0.6500000000000199</v>
      </c>
      <c r="AK11" s="66">
        <f t="shared" si="7"/>
        <v>2.4249999999999829</v>
      </c>
      <c r="AL11" s="66">
        <f t="shared" si="7"/>
        <v>1.5374999999999801</v>
      </c>
      <c r="AM11" s="66">
        <f t="shared" si="7"/>
        <v>-1.125</v>
      </c>
      <c r="AN11" s="66">
        <f t="shared" si="7"/>
        <v>1.25</v>
      </c>
      <c r="AO11" s="66">
        <f t="shared" si="7"/>
        <v>2.6749999999999972</v>
      </c>
      <c r="AP11" s="66">
        <f t="shared" si="7"/>
        <v>-0.84999999999999432</v>
      </c>
      <c r="AQ11" s="66">
        <f t="shared" si="7"/>
        <v>1.3500000000000227</v>
      </c>
      <c r="AR11" s="66">
        <f t="shared" si="7"/>
        <v>2.7499999999999858</v>
      </c>
      <c r="AS11" s="66">
        <f t="shared" si="7"/>
        <v>1.7375000000000114</v>
      </c>
      <c r="AT11" s="66">
        <f t="shared" si="7"/>
        <v>1.5500000000000114</v>
      </c>
    </row>
    <row r="12" spans="1:47" x14ac:dyDescent="0.2">
      <c r="A12" s="67" t="s">
        <v>228</v>
      </c>
      <c r="B12" s="65">
        <v>79</v>
      </c>
      <c r="C12" s="65">
        <v>78.7</v>
      </c>
      <c r="D12" s="65">
        <v>76.400000000000006</v>
      </c>
      <c r="E12" s="65">
        <v>82.8</v>
      </c>
      <c r="F12" s="65">
        <v>74.5</v>
      </c>
      <c r="G12" s="65">
        <v>78.400000000000006</v>
      </c>
      <c r="H12" s="65">
        <v>80.3</v>
      </c>
      <c r="I12" s="65">
        <v>78.400000000000006</v>
      </c>
      <c r="J12" s="65">
        <v>80.099999999999994</v>
      </c>
      <c r="K12" s="65">
        <v>77.8</v>
      </c>
      <c r="L12" s="65">
        <v>73.599999999999994</v>
      </c>
      <c r="M12" s="65">
        <v>73.900000000000006</v>
      </c>
      <c r="N12" s="65">
        <v>76.3</v>
      </c>
      <c r="O12" s="65">
        <v>80.599999999999994</v>
      </c>
      <c r="P12" s="65">
        <v>85.6</v>
      </c>
      <c r="Q12" s="65">
        <v>78.900000000000006</v>
      </c>
      <c r="R12" s="65">
        <v>77.2</v>
      </c>
      <c r="S12" s="65">
        <v>81.3</v>
      </c>
      <c r="T12" s="65">
        <v>81.2</v>
      </c>
      <c r="U12" s="65">
        <v>81.3</v>
      </c>
      <c r="V12" s="65">
        <v>77.5</v>
      </c>
      <c r="W12" s="65">
        <v>81.2</v>
      </c>
      <c r="Y12" s="66"/>
      <c r="Z12" s="66"/>
      <c r="AA12" s="66"/>
      <c r="AB12" s="66"/>
      <c r="AC12" s="66"/>
      <c r="AD12" s="66"/>
      <c r="AE12" s="66"/>
      <c r="AF12" s="66"/>
      <c r="AG12" s="66"/>
      <c r="AH12" s="66"/>
      <c r="AI12" s="66"/>
      <c r="AJ12" s="66"/>
      <c r="AK12" s="66"/>
      <c r="AL12" s="66"/>
      <c r="AM12" s="66"/>
      <c r="AN12" s="66"/>
      <c r="AO12" s="66"/>
      <c r="AP12" s="66"/>
      <c r="AQ12" s="66"/>
      <c r="AR12" s="66"/>
      <c r="AS12" s="66"/>
      <c r="AT12" s="66"/>
      <c r="AU12" s="66"/>
    </row>
    <row r="13" spans="1:47" x14ac:dyDescent="0.2">
      <c r="A13" s="67" t="s">
        <v>229</v>
      </c>
      <c r="B13" s="65">
        <v>80.7</v>
      </c>
      <c r="C13" s="65">
        <v>80.2</v>
      </c>
      <c r="D13" s="65">
        <v>80.5</v>
      </c>
      <c r="E13" s="65">
        <v>81.7</v>
      </c>
      <c r="F13" s="65">
        <v>77.5</v>
      </c>
      <c r="G13" s="65">
        <v>79.8</v>
      </c>
      <c r="H13" s="65">
        <v>84</v>
      </c>
      <c r="I13" s="65">
        <v>80.099999999999994</v>
      </c>
      <c r="J13" s="65">
        <v>81.599999999999994</v>
      </c>
      <c r="K13" s="65">
        <v>77.400000000000006</v>
      </c>
      <c r="L13" s="65">
        <v>79.400000000000006</v>
      </c>
      <c r="M13" s="65">
        <v>74.2</v>
      </c>
      <c r="N13" s="65">
        <v>78.099999999999994</v>
      </c>
      <c r="O13" s="65">
        <v>84.1</v>
      </c>
      <c r="P13" s="65">
        <v>86.6</v>
      </c>
      <c r="Q13" s="65">
        <v>77.8</v>
      </c>
      <c r="R13" s="65">
        <v>77.7</v>
      </c>
      <c r="S13" s="65">
        <v>81.900000000000006</v>
      </c>
      <c r="T13" s="65">
        <v>82.2</v>
      </c>
      <c r="U13" s="65">
        <v>84.1</v>
      </c>
      <c r="V13" s="65">
        <v>78.3</v>
      </c>
      <c r="W13" s="65">
        <v>81.400000000000006</v>
      </c>
    </row>
    <row r="14" spans="1:47" x14ac:dyDescent="0.2">
      <c r="A14" s="67" t="s">
        <v>230</v>
      </c>
      <c r="B14" s="65">
        <v>80.400000000000006</v>
      </c>
      <c r="C14" s="65">
        <v>79.7</v>
      </c>
      <c r="D14" s="65">
        <v>78.5</v>
      </c>
      <c r="E14" s="65">
        <v>78.7</v>
      </c>
      <c r="F14" s="65">
        <v>75.599999999999994</v>
      </c>
      <c r="G14" s="65">
        <v>78.7</v>
      </c>
      <c r="H14" s="65">
        <v>83.1</v>
      </c>
      <c r="I14" s="65">
        <v>80.900000000000006</v>
      </c>
      <c r="J14" s="65">
        <v>81.599999999999994</v>
      </c>
      <c r="K14" s="65">
        <v>74.599999999999994</v>
      </c>
      <c r="L14" s="65">
        <v>76.7</v>
      </c>
      <c r="M14" s="65">
        <v>74</v>
      </c>
      <c r="N14" s="65">
        <v>77.3</v>
      </c>
      <c r="O14" s="65">
        <v>83</v>
      </c>
      <c r="P14" s="65">
        <v>86.8</v>
      </c>
      <c r="Q14" s="65">
        <v>78.5</v>
      </c>
      <c r="R14" s="65">
        <v>76.5</v>
      </c>
      <c r="S14" s="65">
        <v>82.9</v>
      </c>
      <c r="T14" s="65">
        <v>81.5</v>
      </c>
      <c r="U14" s="65">
        <v>83.7</v>
      </c>
      <c r="V14" s="65">
        <v>79.7</v>
      </c>
      <c r="W14" s="65">
        <v>81.099999999999994</v>
      </c>
    </row>
    <row r="15" spans="1:47" x14ac:dyDescent="0.2">
      <c r="A15" s="67" t="s">
        <v>231</v>
      </c>
      <c r="B15" s="65">
        <v>78.3</v>
      </c>
      <c r="C15" s="65">
        <v>79</v>
      </c>
      <c r="D15" s="65">
        <v>77.5</v>
      </c>
      <c r="E15" s="65">
        <v>75.099999999999994</v>
      </c>
      <c r="F15" s="65">
        <v>72.099999999999994</v>
      </c>
      <c r="G15" s="65">
        <v>75.7</v>
      </c>
      <c r="H15" s="65">
        <v>74.8</v>
      </c>
      <c r="I15" s="65">
        <v>77.400000000000006</v>
      </c>
      <c r="J15" s="65">
        <v>79.7</v>
      </c>
      <c r="K15" s="65">
        <v>75.5</v>
      </c>
      <c r="L15" s="65">
        <v>79.400000000000006</v>
      </c>
      <c r="M15" s="65">
        <v>71.099999999999994</v>
      </c>
      <c r="N15" s="65">
        <v>74.599999999999994</v>
      </c>
      <c r="O15" s="65">
        <v>82.1</v>
      </c>
      <c r="P15" s="65">
        <v>87</v>
      </c>
      <c r="Q15" s="65">
        <v>75.8</v>
      </c>
      <c r="R15" s="65">
        <v>76</v>
      </c>
      <c r="S15" s="65">
        <v>80.099999999999994</v>
      </c>
      <c r="T15" s="65">
        <v>78.8</v>
      </c>
      <c r="U15" s="65">
        <v>79.400000000000006</v>
      </c>
      <c r="V15" s="65">
        <v>79</v>
      </c>
      <c r="W15" s="65">
        <v>77.3</v>
      </c>
    </row>
    <row r="16" spans="1:47" x14ac:dyDescent="0.2">
      <c r="A16" s="67" t="s">
        <v>273</v>
      </c>
      <c r="B16" s="65">
        <v>78.8</v>
      </c>
      <c r="C16" s="65">
        <v>81.099999999999994</v>
      </c>
      <c r="D16" s="65">
        <v>74.3</v>
      </c>
      <c r="E16" s="65">
        <v>79.599999999999994</v>
      </c>
      <c r="F16" s="65">
        <v>78.900000000000006</v>
      </c>
      <c r="G16" s="65">
        <v>77.099999999999994</v>
      </c>
      <c r="H16" s="65">
        <v>79.7</v>
      </c>
      <c r="I16" s="65">
        <v>78.400000000000006</v>
      </c>
      <c r="J16" s="65">
        <v>80.7</v>
      </c>
      <c r="K16" s="65">
        <v>74.5</v>
      </c>
      <c r="L16" s="65">
        <v>79.099999999999994</v>
      </c>
      <c r="M16" s="65">
        <v>74.3</v>
      </c>
      <c r="N16" s="65">
        <v>75.5</v>
      </c>
      <c r="O16" s="65">
        <v>81.8</v>
      </c>
      <c r="P16" s="65">
        <v>86</v>
      </c>
      <c r="Q16" s="65">
        <v>74.7</v>
      </c>
      <c r="R16" s="65">
        <v>76.400000000000006</v>
      </c>
      <c r="S16" s="65">
        <v>79.7</v>
      </c>
      <c r="T16" s="65">
        <v>80.8</v>
      </c>
      <c r="U16" s="65">
        <v>79.5</v>
      </c>
      <c r="V16" s="65">
        <v>78.2</v>
      </c>
      <c r="W16" s="65">
        <v>78.900000000000006</v>
      </c>
    </row>
    <row r="17" spans="1:46" x14ac:dyDescent="0.2">
      <c r="A17" s="67" t="s">
        <v>232</v>
      </c>
      <c r="B17" s="65">
        <v>78.599999999999994</v>
      </c>
      <c r="C17" s="65">
        <v>80.5</v>
      </c>
      <c r="D17" s="65">
        <v>75.2</v>
      </c>
      <c r="E17" s="65">
        <v>80.599999999999994</v>
      </c>
      <c r="F17" s="65">
        <v>74.5</v>
      </c>
      <c r="G17" s="65">
        <v>75.900000000000006</v>
      </c>
      <c r="H17" s="65">
        <v>81.2</v>
      </c>
      <c r="I17" s="65">
        <v>78.2</v>
      </c>
      <c r="J17" s="65">
        <v>81.900000000000006</v>
      </c>
      <c r="K17" s="65">
        <v>77.3</v>
      </c>
      <c r="L17" s="65">
        <v>73.8</v>
      </c>
      <c r="M17" s="65">
        <v>74</v>
      </c>
      <c r="N17" s="65">
        <v>76</v>
      </c>
      <c r="O17" s="65">
        <v>82.1</v>
      </c>
      <c r="P17" s="65">
        <v>86.1</v>
      </c>
      <c r="Q17" s="65">
        <v>75.5</v>
      </c>
      <c r="R17" s="65">
        <v>76.599999999999994</v>
      </c>
      <c r="S17" s="65">
        <v>78.599999999999994</v>
      </c>
      <c r="T17" s="65">
        <v>81</v>
      </c>
      <c r="U17" s="65">
        <v>80</v>
      </c>
      <c r="V17" s="65">
        <v>77.5</v>
      </c>
      <c r="W17" s="65">
        <v>80</v>
      </c>
      <c r="X17" s="65" t="s">
        <v>311</v>
      </c>
    </row>
    <row r="18" spans="1:46" x14ac:dyDescent="0.2">
      <c r="A18" s="67" t="s">
        <v>233</v>
      </c>
      <c r="B18" s="65">
        <v>79.099999999999994</v>
      </c>
      <c r="C18" s="65">
        <v>80.7</v>
      </c>
      <c r="D18" s="65">
        <v>78.599999999999994</v>
      </c>
      <c r="E18" s="65">
        <v>80.3</v>
      </c>
      <c r="F18" s="65">
        <v>77.599999999999994</v>
      </c>
      <c r="G18" s="65">
        <v>76.7</v>
      </c>
      <c r="H18" s="65">
        <v>78.599999999999994</v>
      </c>
      <c r="I18" s="65">
        <v>78.2</v>
      </c>
      <c r="J18" s="65">
        <v>79.3</v>
      </c>
      <c r="K18" s="65">
        <v>78</v>
      </c>
      <c r="L18" s="65">
        <v>81.599999999999994</v>
      </c>
      <c r="M18" s="65">
        <v>73.8</v>
      </c>
      <c r="N18" s="65">
        <v>75.8</v>
      </c>
      <c r="O18" s="65">
        <v>83.1</v>
      </c>
      <c r="P18" s="65">
        <v>86.1</v>
      </c>
      <c r="Q18" s="65">
        <v>76.599999999999994</v>
      </c>
      <c r="R18" s="65">
        <v>76.7</v>
      </c>
      <c r="S18" s="65">
        <v>81.2</v>
      </c>
      <c r="T18" s="65">
        <v>79.5</v>
      </c>
      <c r="U18" s="65">
        <v>77.8</v>
      </c>
      <c r="V18" s="65">
        <v>77.8</v>
      </c>
      <c r="W18" s="65">
        <v>79.2</v>
      </c>
      <c r="X18" s="65" t="s">
        <v>800</v>
      </c>
    </row>
    <row r="19" spans="1:46" x14ac:dyDescent="0.2">
      <c r="A19" s="67" t="s">
        <v>234</v>
      </c>
      <c r="B19" s="65">
        <v>80.400000000000006</v>
      </c>
      <c r="C19" s="65">
        <v>81.099999999999994</v>
      </c>
      <c r="D19" s="65">
        <v>78.900000000000006</v>
      </c>
      <c r="E19" s="65">
        <v>80.400000000000006</v>
      </c>
      <c r="F19" s="65">
        <v>78.099999999999994</v>
      </c>
      <c r="G19" s="65">
        <v>75.400000000000006</v>
      </c>
      <c r="H19" s="65">
        <v>80.099999999999994</v>
      </c>
      <c r="I19" s="65">
        <v>77.400000000000006</v>
      </c>
      <c r="J19" s="65">
        <v>83.4</v>
      </c>
      <c r="K19" s="65">
        <v>78.5</v>
      </c>
      <c r="L19" s="65">
        <v>83</v>
      </c>
      <c r="M19" s="65">
        <v>74.400000000000006</v>
      </c>
      <c r="N19" s="65">
        <v>75.8</v>
      </c>
      <c r="O19" s="65">
        <v>84.7</v>
      </c>
      <c r="P19" s="65">
        <v>87</v>
      </c>
      <c r="Q19" s="65">
        <v>76.3</v>
      </c>
      <c r="R19" s="65">
        <v>78.900000000000006</v>
      </c>
      <c r="S19" s="65">
        <v>80.900000000000006</v>
      </c>
      <c r="T19" s="65">
        <v>81</v>
      </c>
      <c r="U19" s="65">
        <v>81</v>
      </c>
      <c r="V19" s="65">
        <v>75.900000000000006</v>
      </c>
      <c r="W19" s="65">
        <v>78.7</v>
      </c>
      <c r="Y19" s="65" t="s">
        <v>251</v>
      </c>
      <c r="Z19" s="65" t="s">
        <v>25</v>
      </c>
      <c r="AA19" s="65" t="s">
        <v>26</v>
      </c>
      <c r="AB19" s="65" t="s">
        <v>27</v>
      </c>
      <c r="AC19" s="65" t="s">
        <v>28</v>
      </c>
      <c r="AD19" s="65" t="s">
        <v>29</v>
      </c>
      <c r="AE19" s="65" t="s">
        <v>30</v>
      </c>
      <c r="AF19" s="65" t="s">
        <v>31</v>
      </c>
      <c r="AG19" s="65" t="s">
        <v>32</v>
      </c>
      <c r="AH19" s="65" t="s">
        <v>33</v>
      </c>
      <c r="AI19" s="65" t="s">
        <v>34</v>
      </c>
      <c r="AJ19" s="65" t="s">
        <v>35</v>
      </c>
      <c r="AK19" s="65" t="s">
        <v>36</v>
      </c>
      <c r="AL19" s="65" t="s">
        <v>37</v>
      </c>
      <c r="AM19" s="65" t="s">
        <v>38</v>
      </c>
      <c r="AN19" s="65" t="s">
        <v>39</v>
      </c>
      <c r="AO19" s="65" t="s">
        <v>40</v>
      </c>
      <c r="AP19" s="65" t="s">
        <v>49</v>
      </c>
      <c r="AQ19" s="65" t="s">
        <v>41</v>
      </c>
      <c r="AR19" s="65" t="s">
        <v>42</v>
      </c>
      <c r="AS19" s="65" t="s">
        <v>43</v>
      </c>
      <c r="AT19" s="65" t="s">
        <v>44</v>
      </c>
    </row>
    <row r="20" spans="1:46" x14ac:dyDescent="0.2">
      <c r="A20" s="67" t="s">
        <v>235</v>
      </c>
      <c r="B20" s="65">
        <v>79.8</v>
      </c>
      <c r="C20" s="65">
        <v>79.7</v>
      </c>
      <c r="D20" s="65">
        <v>80</v>
      </c>
      <c r="E20" s="65">
        <v>79.8</v>
      </c>
      <c r="F20" s="65">
        <v>77.7</v>
      </c>
      <c r="G20" s="65">
        <v>77.7</v>
      </c>
      <c r="H20" s="65">
        <v>78.099999999999994</v>
      </c>
      <c r="I20" s="65">
        <v>78.8</v>
      </c>
      <c r="J20" s="65">
        <v>81.2</v>
      </c>
      <c r="K20" s="65">
        <v>79</v>
      </c>
      <c r="L20" s="65">
        <v>80.599999999999994</v>
      </c>
      <c r="M20" s="65">
        <v>74.400000000000006</v>
      </c>
      <c r="N20" s="65">
        <v>74.5</v>
      </c>
      <c r="O20" s="65">
        <v>84.8</v>
      </c>
      <c r="P20" s="65">
        <v>86.4</v>
      </c>
      <c r="Q20" s="65">
        <v>78</v>
      </c>
      <c r="R20" s="65">
        <v>79.3</v>
      </c>
      <c r="S20" s="65">
        <v>81.2</v>
      </c>
      <c r="T20" s="65">
        <v>80.5</v>
      </c>
      <c r="U20" s="65">
        <v>81.5</v>
      </c>
      <c r="V20" s="65">
        <v>75.5</v>
      </c>
      <c r="W20" s="65">
        <v>79.7</v>
      </c>
      <c r="X20" s="65" t="s">
        <v>647</v>
      </c>
      <c r="Y20" s="66">
        <v>0.83945923157149327</v>
      </c>
      <c r="Z20" s="66">
        <v>1.1279829579979417</v>
      </c>
      <c r="AA20" s="66">
        <v>1.6546483779988241</v>
      </c>
      <c r="AB20" s="66">
        <v>-3.3502589579294528</v>
      </c>
      <c r="AC20" s="66">
        <v>-4.1554685432450222</v>
      </c>
      <c r="AD20" s="66">
        <v>-1.8398170762867316</v>
      </c>
      <c r="AE20" s="66">
        <v>-4.3271456225213445E-2</v>
      </c>
      <c r="AF20" s="66">
        <v>-1.9076608646084736E-4</v>
      </c>
      <c r="AG20" s="66">
        <v>1.4546628083465629</v>
      </c>
      <c r="AH20" s="66">
        <v>2.4163504304233863</v>
      </c>
      <c r="AI20" s="66">
        <v>-2.3193912137727812</v>
      </c>
      <c r="AJ20" s="66">
        <v>-1.6544656662002888</v>
      </c>
      <c r="AK20" s="66">
        <v>1.25631261198067</v>
      </c>
      <c r="AL20" s="66">
        <v>-1.4362563694174879</v>
      </c>
      <c r="AM20" s="66">
        <v>-0.64646013180308382</v>
      </c>
      <c r="AN20" s="66">
        <v>1.1874752378543629</v>
      </c>
      <c r="AO20" s="66">
        <v>5.2817387909207758</v>
      </c>
      <c r="AP20" s="66">
        <v>-3.4478230109742602</v>
      </c>
      <c r="AQ20" s="66">
        <v>-1.5424552579441309</v>
      </c>
      <c r="AR20" s="66">
        <v>4.7868195770331745</v>
      </c>
      <c r="AS20" s="66">
        <v>-0.8162440532803461</v>
      </c>
      <c r="AT20" s="66">
        <v>1.6143799835091732</v>
      </c>
    </row>
    <row r="21" spans="1:46" x14ac:dyDescent="0.2">
      <c r="A21" s="67" t="s">
        <v>236</v>
      </c>
      <c r="B21" s="65">
        <v>79.7</v>
      </c>
      <c r="C21" s="65">
        <v>78.599999999999994</v>
      </c>
      <c r="D21" s="65">
        <v>79.400000000000006</v>
      </c>
      <c r="E21" s="65">
        <v>81.5</v>
      </c>
      <c r="F21" s="65">
        <v>75.900000000000006</v>
      </c>
      <c r="G21" s="65">
        <v>77.099999999999994</v>
      </c>
      <c r="H21" s="65">
        <v>76.900000000000006</v>
      </c>
      <c r="I21" s="65">
        <v>78.599999999999994</v>
      </c>
      <c r="J21" s="65">
        <v>80.7</v>
      </c>
      <c r="K21" s="65">
        <v>75.599999999999994</v>
      </c>
      <c r="L21" s="65">
        <v>75.8</v>
      </c>
      <c r="M21" s="65">
        <v>74.8</v>
      </c>
      <c r="N21" s="65">
        <v>76.7</v>
      </c>
      <c r="O21" s="65">
        <v>84.6</v>
      </c>
      <c r="P21" s="65">
        <v>88</v>
      </c>
      <c r="Q21" s="65">
        <v>76.900000000000006</v>
      </c>
      <c r="R21" s="65">
        <v>79.099999999999994</v>
      </c>
      <c r="S21" s="65">
        <v>81.5</v>
      </c>
      <c r="T21" s="65">
        <v>80.599999999999994</v>
      </c>
      <c r="U21" s="65">
        <v>82.8</v>
      </c>
      <c r="V21" s="65">
        <v>76.5</v>
      </c>
      <c r="W21" s="65">
        <v>79.900000000000006</v>
      </c>
      <c r="Y21" s="66">
        <v>0.97500000000000853</v>
      </c>
      <c r="Z21" s="66">
        <v>-0.66250000000002274</v>
      </c>
      <c r="AA21" s="66">
        <v>0.42500000000001137</v>
      </c>
      <c r="AB21" s="66">
        <v>-1.4624999999999915</v>
      </c>
      <c r="AC21" s="66">
        <v>0.58750000000000568</v>
      </c>
      <c r="AD21" s="66">
        <v>1.8625000000000256</v>
      </c>
      <c r="AE21" s="66">
        <v>4.3875000000000028</v>
      </c>
      <c r="AF21" s="66">
        <v>-1.8625000000000114</v>
      </c>
      <c r="AG21" s="66">
        <v>4.7250000000000085</v>
      </c>
      <c r="AH21" s="66">
        <v>2.1375000000000171</v>
      </c>
      <c r="AI21" s="66">
        <v>-1.9375000000000142</v>
      </c>
      <c r="AJ21" s="66">
        <v>-2.4749999999999801</v>
      </c>
      <c r="AK21" s="66">
        <v>4.0749999999999886</v>
      </c>
      <c r="AL21" s="66">
        <v>0.36249999999998295</v>
      </c>
      <c r="AM21" s="66">
        <v>-0.97500000000000853</v>
      </c>
      <c r="AN21" s="66">
        <v>-3.2750000000000057</v>
      </c>
      <c r="AO21" s="66">
        <v>6.2750000000000057</v>
      </c>
      <c r="AP21" s="66">
        <v>-0.6875</v>
      </c>
      <c r="AQ21" s="66">
        <v>-1.0499999999999829</v>
      </c>
      <c r="AR21" s="66">
        <v>4.2999999999999829</v>
      </c>
      <c r="AS21" s="66">
        <v>5.1875</v>
      </c>
      <c r="AT21" s="66">
        <v>0.50000000000001421</v>
      </c>
    </row>
    <row r="22" spans="1:46" x14ac:dyDescent="0.2">
      <c r="A22" s="67" t="s">
        <v>237</v>
      </c>
      <c r="B22" s="65">
        <v>79</v>
      </c>
      <c r="C22" s="65">
        <v>80</v>
      </c>
      <c r="D22" s="65">
        <v>79.400000000000006</v>
      </c>
      <c r="E22" s="65">
        <v>81.2</v>
      </c>
      <c r="F22" s="65">
        <v>76</v>
      </c>
      <c r="G22" s="65">
        <v>76.099999999999994</v>
      </c>
      <c r="H22" s="65">
        <v>77.5</v>
      </c>
      <c r="I22" s="65">
        <v>77.5</v>
      </c>
      <c r="J22" s="65">
        <v>80.5</v>
      </c>
      <c r="K22" s="65">
        <v>78.2</v>
      </c>
      <c r="L22" s="65">
        <v>82.4</v>
      </c>
      <c r="M22" s="65">
        <v>72.900000000000006</v>
      </c>
      <c r="N22" s="65">
        <v>76.099999999999994</v>
      </c>
      <c r="O22" s="65">
        <v>84.5</v>
      </c>
      <c r="P22" s="65">
        <v>86.3</v>
      </c>
      <c r="Q22" s="65">
        <v>76.400000000000006</v>
      </c>
      <c r="R22" s="65">
        <v>77.5</v>
      </c>
      <c r="S22" s="65">
        <v>80.3</v>
      </c>
      <c r="T22" s="65">
        <v>81</v>
      </c>
      <c r="U22" s="65">
        <v>78.8</v>
      </c>
      <c r="V22" s="65">
        <v>76.099999999999994</v>
      </c>
      <c r="W22" s="65">
        <v>80.8</v>
      </c>
    </row>
    <row r="23" spans="1:46" x14ac:dyDescent="0.2">
      <c r="A23" s="67" t="s">
        <v>238</v>
      </c>
      <c r="B23" s="65">
        <v>79.7</v>
      </c>
      <c r="C23" s="65">
        <v>79.900000000000006</v>
      </c>
      <c r="D23" s="65">
        <v>79.900000000000006</v>
      </c>
      <c r="E23" s="65">
        <v>80.7</v>
      </c>
      <c r="F23" s="65">
        <v>78.099999999999994</v>
      </c>
      <c r="G23" s="65">
        <v>76.900000000000006</v>
      </c>
      <c r="H23" s="65">
        <v>77.5</v>
      </c>
      <c r="I23" s="65">
        <v>76.2</v>
      </c>
      <c r="J23" s="65">
        <v>81.2</v>
      </c>
      <c r="K23" s="65">
        <v>76.3</v>
      </c>
      <c r="L23" s="65">
        <v>83.1</v>
      </c>
      <c r="M23" s="65">
        <v>74.400000000000006</v>
      </c>
      <c r="N23" s="65">
        <v>75.599999999999994</v>
      </c>
      <c r="O23" s="65">
        <v>83.9</v>
      </c>
      <c r="P23" s="65">
        <v>85</v>
      </c>
      <c r="Q23" s="65">
        <v>76.599999999999994</v>
      </c>
      <c r="R23" s="65">
        <v>78.099999999999994</v>
      </c>
      <c r="S23" s="65">
        <v>80.400000000000006</v>
      </c>
      <c r="T23" s="65">
        <v>81.099999999999994</v>
      </c>
      <c r="U23" s="65">
        <v>80.599999999999994</v>
      </c>
      <c r="V23" s="65">
        <v>74.7</v>
      </c>
      <c r="W23" s="65">
        <v>79.8</v>
      </c>
    </row>
    <row r="24" spans="1:46" x14ac:dyDescent="0.2">
      <c r="A24" s="67" t="s">
        <v>239</v>
      </c>
      <c r="B24" s="65">
        <v>78.5</v>
      </c>
      <c r="C24" s="65">
        <v>79</v>
      </c>
      <c r="D24" s="65">
        <v>77.7</v>
      </c>
      <c r="E24" s="65">
        <v>79.7</v>
      </c>
      <c r="F24" s="65">
        <v>76.599999999999994</v>
      </c>
      <c r="G24" s="65">
        <v>77.400000000000006</v>
      </c>
      <c r="H24" s="65">
        <v>79.7</v>
      </c>
      <c r="I24" s="65">
        <v>75.8</v>
      </c>
      <c r="J24" s="65">
        <v>82.2</v>
      </c>
      <c r="K24" s="65">
        <v>76.8</v>
      </c>
      <c r="L24" s="65">
        <v>80.8</v>
      </c>
      <c r="M24" s="65">
        <v>72.599999999999994</v>
      </c>
      <c r="N24" s="65">
        <v>73.900000000000006</v>
      </c>
      <c r="O24" s="65">
        <v>81.900000000000006</v>
      </c>
      <c r="P24" s="65">
        <v>81.7</v>
      </c>
      <c r="Q24" s="65">
        <v>72.2</v>
      </c>
      <c r="R24" s="65">
        <v>78.2</v>
      </c>
      <c r="S24" s="65">
        <v>80.599999999999994</v>
      </c>
      <c r="T24" s="65">
        <v>80.599999999999994</v>
      </c>
      <c r="U24" s="65">
        <v>81.099999999999994</v>
      </c>
      <c r="V24" s="65">
        <v>73.400000000000006</v>
      </c>
      <c r="W24" s="65">
        <v>79.2</v>
      </c>
    </row>
    <row r="25" spans="1:46" ht="18.75" x14ac:dyDescent="0.2">
      <c r="A25" s="67" t="s">
        <v>240</v>
      </c>
      <c r="B25" s="65">
        <v>79.7</v>
      </c>
      <c r="C25" s="65">
        <v>80.599999999999994</v>
      </c>
      <c r="D25" s="65">
        <v>78.900000000000006</v>
      </c>
      <c r="E25" s="65">
        <v>78.900000000000006</v>
      </c>
      <c r="F25" s="65">
        <v>79.7</v>
      </c>
      <c r="G25" s="65">
        <v>80</v>
      </c>
      <c r="H25" s="65">
        <v>81.2</v>
      </c>
      <c r="I25" s="65">
        <v>79.2</v>
      </c>
      <c r="J25" s="65">
        <v>80.599999999999994</v>
      </c>
      <c r="K25" s="65">
        <v>78</v>
      </c>
      <c r="L25" s="65">
        <v>81</v>
      </c>
      <c r="M25" s="65">
        <v>72.3</v>
      </c>
      <c r="N25" s="65">
        <v>75.2</v>
      </c>
      <c r="O25" s="65">
        <v>83.3</v>
      </c>
      <c r="P25" s="65">
        <v>83.7</v>
      </c>
      <c r="Q25" s="65">
        <v>72.900000000000006</v>
      </c>
      <c r="R25" s="65">
        <v>77.400000000000006</v>
      </c>
      <c r="S25" s="65">
        <v>81</v>
      </c>
      <c r="T25" s="65">
        <v>80.2</v>
      </c>
      <c r="U25" s="65">
        <v>82.9</v>
      </c>
      <c r="V25" s="65">
        <v>75.599999999999994</v>
      </c>
      <c r="W25" s="65">
        <v>80.8</v>
      </c>
      <c r="Y25" s="66"/>
      <c r="Z25" s="66"/>
      <c r="AA25" s="66"/>
      <c r="AB25" s="66"/>
      <c r="AC25" s="288" t="s">
        <v>1202</v>
      </c>
      <c r="AD25" s="66"/>
      <c r="AE25" s="66"/>
      <c r="AF25" s="66"/>
      <c r="AG25" s="66"/>
      <c r="AH25" s="66"/>
      <c r="AI25" s="66"/>
      <c r="AJ25" s="66"/>
      <c r="AK25" s="66"/>
      <c r="AL25" s="66"/>
      <c r="AM25" s="66"/>
      <c r="AN25" s="66"/>
      <c r="AO25" s="66"/>
      <c r="AP25" s="66"/>
      <c r="AQ25" s="66"/>
      <c r="AR25" s="66"/>
      <c r="AS25" s="66"/>
      <c r="AT25" s="66"/>
    </row>
    <row r="26" spans="1:46" ht="12.75" x14ac:dyDescent="0.2">
      <c r="A26" s="67" t="s">
        <v>241</v>
      </c>
      <c r="B26" s="65">
        <v>77.599999999999994</v>
      </c>
      <c r="C26" s="65">
        <v>79.8</v>
      </c>
      <c r="D26" s="65">
        <v>76.8</v>
      </c>
      <c r="E26" s="65">
        <v>79.3</v>
      </c>
      <c r="F26" s="65">
        <v>75.3</v>
      </c>
      <c r="G26" s="65">
        <v>77.900000000000006</v>
      </c>
      <c r="H26" s="65">
        <v>77.099999999999994</v>
      </c>
      <c r="I26" s="65">
        <v>79</v>
      </c>
      <c r="J26" s="65">
        <v>80.2</v>
      </c>
      <c r="K26" s="65">
        <v>72.3</v>
      </c>
      <c r="L26" s="65">
        <v>79.7</v>
      </c>
      <c r="M26" s="65">
        <v>72.2</v>
      </c>
      <c r="N26" s="65">
        <v>71.400000000000006</v>
      </c>
      <c r="O26" s="65">
        <v>81.8</v>
      </c>
      <c r="P26" s="65">
        <v>80.400000000000006</v>
      </c>
      <c r="Q26" s="65">
        <v>72</v>
      </c>
      <c r="R26" s="65">
        <v>74.599999999999994</v>
      </c>
      <c r="S26" s="65">
        <v>79.2</v>
      </c>
      <c r="T26" s="65">
        <v>78.8</v>
      </c>
      <c r="U26" s="65">
        <v>79.599999999999994</v>
      </c>
      <c r="V26" s="65">
        <v>78.400000000000006</v>
      </c>
      <c r="W26" s="65">
        <v>80.099999999999994</v>
      </c>
      <c r="Y26" s="66"/>
      <c r="Z26" s="66"/>
      <c r="AA26" s="66"/>
      <c r="AB26" s="66"/>
      <c r="AC26" s="283" t="s">
        <v>1203</v>
      </c>
      <c r="AD26" s="66"/>
      <c r="AE26" s="66"/>
      <c r="AF26" s="66"/>
      <c r="AG26" s="66"/>
      <c r="AH26" s="66"/>
      <c r="AI26" s="66"/>
      <c r="AJ26" s="66"/>
      <c r="AK26" s="66"/>
      <c r="AL26" s="66"/>
      <c r="AM26" s="66"/>
      <c r="AN26" s="66"/>
      <c r="AO26" s="66"/>
      <c r="AP26" s="66"/>
      <c r="AQ26" s="66"/>
      <c r="AR26" s="66"/>
      <c r="AS26" s="66"/>
      <c r="AT26" s="66"/>
    </row>
    <row r="27" spans="1:46" x14ac:dyDescent="0.2">
      <c r="A27" s="67" t="s">
        <v>242</v>
      </c>
      <c r="B27" s="65">
        <v>75</v>
      </c>
      <c r="C27" s="65">
        <v>79.400000000000006</v>
      </c>
      <c r="D27" s="65">
        <v>76.900000000000006</v>
      </c>
      <c r="E27" s="65">
        <v>74.5</v>
      </c>
      <c r="F27" s="65">
        <v>70.8</v>
      </c>
      <c r="G27" s="65">
        <v>74.8</v>
      </c>
      <c r="H27" s="65">
        <v>66.2</v>
      </c>
      <c r="I27" s="65">
        <v>75.2</v>
      </c>
      <c r="J27" s="65">
        <v>79.5</v>
      </c>
      <c r="K27" s="65">
        <v>72.5</v>
      </c>
      <c r="L27" s="65">
        <v>85.2</v>
      </c>
      <c r="M27" s="65">
        <v>67.599999999999994</v>
      </c>
      <c r="N27" s="65">
        <v>68.599999999999994</v>
      </c>
      <c r="O27" s="65">
        <v>78.8</v>
      </c>
      <c r="P27" s="65">
        <v>74.3</v>
      </c>
      <c r="Q27" s="65">
        <v>68.900000000000006</v>
      </c>
      <c r="R27" s="65">
        <v>71</v>
      </c>
      <c r="S27" s="65">
        <v>75.7</v>
      </c>
      <c r="T27" s="65">
        <v>76.400000000000006</v>
      </c>
      <c r="U27" s="65">
        <v>72.2</v>
      </c>
      <c r="V27" s="65">
        <v>74.2</v>
      </c>
      <c r="W27" s="65">
        <v>79.900000000000006</v>
      </c>
    </row>
    <row r="28" spans="1:46" x14ac:dyDescent="0.2">
      <c r="A28" s="67" t="s">
        <v>243</v>
      </c>
      <c r="B28" s="65">
        <v>75</v>
      </c>
      <c r="C28" s="65">
        <v>80.599999999999994</v>
      </c>
      <c r="D28" s="65">
        <v>69.2</v>
      </c>
      <c r="E28" s="65">
        <v>73.3</v>
      </c>
      <c r="F28" s="65">
        <v>82.3</v>
      </c>
      <c r="G28" s="65">
        <v>72.099999999999994</v>
      </c>
      <c r="H28" s="65">
        <v>72.400000000000006</v>
      </c>
      <c r="I28" s="65">
        <v>75.7</v>
      </c>
      <c r="J28" s="65">
        <v>79.900000000000006</v>
      </c>
      <c r="K28" s="65">
        <v>74.400000000000006</v>
      </c>
      <c r="L28" s="65">
        <v>86.6</v>
      </c>
      <c r="M28" s="65">
        <v>70.7</v>
      </c>
      <c r="N28" s="65">
        <v>69.900000000000006</v>
      </c>
      <c r="O28" s="65">
        <v>80</v>
      </c>
      <c r="P28" s="65">
        <v>76.400000000000006</v>
      </c>
      <c r="Q28" s="65">
        <v>69.2</v>
      </c>
      <c r="R28" s="65">
        <v>72.3</v>
      </c>
      <c r="S28" s="65">
        <v>73.3</v>
      </c>
      <c r="T28" s="65">
        <v>76.7</v>
      </c>
      <c r="U28" s="65">
        <v>69.099999999999994</v>
      </c>
      <c r="V28" s="65">
        <v>73.7</v>
      </c>
      <c r="W28" s="65">
        <v>75.099999999999994</v>
      </c>
    </row>
    <row r="29" spans="1:46" x14ac:dyDescent="0.2">
      <c r="A29" s="67" t="s">
        <v>244</v>
      </c>
      <c r="B29" s="65">
        <v>74.400000000000006</v>
      </c>
      <c r="C29" s="65">
        <v>79.5</v>
      </c>
      <c r="D29" s="65">
        <v>70.400000000000006</v>
      </c>
      <c r="E29" s="65">
        <v>76.8</v>
      </c>
      <c r="F29" s="65">
        <v>75.900000000000006</v>
      </c>
      <c r="G29" s="65">
        <v>73.599999999999994</v>
      </c>
      <c r="H29" s="65">
        <v>73.5</v>
      </c>
      <c r="I29" s="65">
        <v>72.400000000000006</v>
      </c>
      <c r="J29" s="65">
        <v>79.7</v>
      </c>
      <c r="K29" s="65">
        <v>72.599999999999994</v>
      </c>
      <c r="L29" s="65">
        <v>86</v>
      </c>
      <c r="M29" s="65">
        <v>70.099999999999994</v>
      </c>
      <c r="N29" s="65">
        <v>68.599999999999994</v>
      </c>
      <c r="O29" s="65">
        <v>79.599999999999994</v>
      </c>
      <c r="P29" s="65">
        <v>74.7</v>
      </c>
      <c r="Q29" s="65">
        <v>67.2</v>
      </c>
      <c r="R29" s="65">
        <v>70.900000000000006</v>
      </c>
      <c r="S29" s="65">
        <v>71.8</v>
      </c>
      <c r="T29" s="65">
        <v>75.8</v>
      </c>
      <c r="U29" s="65">
        <v>68.8</v>
      </c>
      <c r="V29" s="65">
        <v>72.8</v>
      </c>
      <c r="W29" s="65">
        <v>76.5</v>
      </c>
      <c r="AR29" s="65" t="s">
        <v>808</v>
      </c>
      <c r="AS29" s="65" t="s">
        <v>809</v>
      </c>
    </row>
    <row r="30" spans="1:46" x14ac:dyDescent="0.2">
      <c r="A30" s="67" t="s">
        <v>245</v>
      </c>
      <c r="B30" s="65">
        <v>75.2</v>
      </c>
      <c r="C30" s="65">
        <v>79.2</v>
      </c>
      <c r="D30" s="65">
        <v>75.8</v>
      </c>
      <c r="E30" s="65">
        <v>77.5</v>
      </c>
      <c r="F30" s="65">
        <v>79.3</v>
      </c>
      <c r="G30" s="65">
        <v>75.7</v>
      </c>
      <c r="H30" s="65">
        <v>75.3</v>
      </c>
      <c r="I30" s="65">
        <v>76</v>
      </c>
      <c r="J30" s="65">
        <v>81.5</v>
      </c>
      <c r="K30" s="65">
        <v>77.599999999999994</v>
      </c>
      <c r="L30" s="65">
        <v>86.2</v>
      </c>
      <c r="M30" s="65">
        <v>72.2</v>
      </c>
      <c r="N30" s="65">
        <v>70.5</v>
      </c>
      <c r="O30" s="65">
        <v>81.7</v>
      </c>
      <c r="P30" s="65">
        <v>74.7</v>
      </c>
      <c r="Q30" s="65">
        <v>70.8</v>
      </c>
      <c r="R30" s="65">
        <v>71.3</v>
      </c>
      <c r="S30" s="65">
        <v>71</v>
      </c>
      <c r="T30" s="65">
        <v>76.400000000000006</v>
      </c>
      <c r="U30" s="65">
        <v>69.400000000000006</v>
      </c>
      <c r="V30" s="65">
        <v>74.400000000000006</v>
      </c>
      <c r="W30" s="65">
        <v>77.7</v>
      </c>
      <c r="AQ30" s="65" t="s">
        <v>40</v>
      </c>
      <c r="AR30" s="66">
        <v>5.2817387909207758</v>
      </c>
      <c r="AS30" s="66">
        <v>6.2750000000000057</v>
      </c>
    </row>
    <row r="31" spans="1:46" x14ac:dyDescent="0.2">
      <c r="A31" s="67" t="s">
        <v>246</v>
      </c>
      <c r="B31" s="65">
        <v>74.900000000000006</v>
      </c>
      <c r="C31" s="65">
        <v>77.7</v>
      </c>
      <c r="D31" s="65">
        <v>77.8</v>
      </c>
      <c r="E31" s="65">
        <v>73.7</v>
      </c>
      <c r="F31" s="65">
        <v>74.599999999999994</v>
      </c>
      <c r="G31" s="65">
        <v>72.7</v>
      </c>
      <c r="H31" s="65">
        <v>72.8</v>
      </c>
      <c r="I31" s="65">
        <v>73.3</v>
      </c>
      <c r="J31" s="65">
        <v>82.4</v>
      </c>
      <c r="K31" s="65">
        <v>75.599999999999994</v>
      </c>
      <c r="L31" s="65">
        <v>87.4</v>
      </c>
      <c r="M31" s="65">
        <v>72.2</v>
      </c>
      <c r="N31" s="65">
        <v>68.3</v>
      </c>
      <c r="O31" s="65">
        <v>81.400000000000006</v>
      </c>
      <c r="P31" s="65">
        <v>74.900000000000006</v>
      </c>
      <c r="Q31" s="65">
        <v>69.099999999999994</v>
      </c>
      <c r="R31" s="65">
        <v>71.099999999999994</v>
      </c>
      <c r="S31" s="65">
        <v>70.400000000000006</v>
      </c>
      <c r="T31" s="65">
        <v>76.099999999999994</v>
      </c>
      <c r="U31" s="65">
        <v>70.400000000000006</v>
      </c>
      <c r="V31" s="65">
        <v>73</v>
      </c>
      <c r="W31" s="65">
        <v>75.7</v>
      </c>
      <c r="AQ31" s="65" t="s">
        <v>42</v>
      </c>
      <c r="AR31" s="66">
        <v>4.7868195770331745</v>
      </c>
      <c r="AS31" s="66">
        <v>4.2999999999999829</v>
      </c>
    </row>
    <row r="32" spans="1:46" x14ac:dyDescent="0.2">
      <c r="A32" s="67" t="s">
        <v>247</v>
      </c>
      <c r="B32" s="65">
        <v>75.400000000000006</v>
      </c>
      <c r="C32" s="65">
        <v>77.3</v>
      </c>
      <c r="D32" s="65">
        <v>77.5</v>
      </c>
      <c r="E32" s="65">
        <v>74.900000000000006</v>
      </c>
      <c r="F32" s="65">
        <v>75.400000000000006</v>
      </c>
      <c r="G32" s="65">
        <v>74.3</v>
      </c>
      <c r="H32" s="65">
        <v>76.400000000000006</v>
      </c>
      <c r="I32" s="65">
        <v>75</v>
      </c>
      <c r="J32" s="65">
        <v>81.599999999999994</v>
      </c>
      <c r="K32" s="65">
        <v>75.900000000000006</v>
      </c>
      <c r="L32" s="65">
        <v>82</v>
      </c>
      <c r="M32" s="65">
        <v>74.099999999999994</v>
      </c>
      <c r="N32" s="65">
        <v>69.900000000000006</v>
      </c>
      <c r="O32" s="65">
        <v>81.900000000000006</v>
      </c>
      <c r="P32" s="65">
        <v>76.3</v>
      </c>
      <c r="Q32" s="65">
        <v>70.400000000000006</v>
      </c>
      <c r="R32" s="65">
        <v>72</v>
      </c>
      <c r="S32" s="65">
        <v>71.400000000000006</v>
      </c>
      <c r="T32" s="65">
        <v>77.099999999999994</v>
      </c>
      <c r="U32" s="65">
        <v>70.900000000000006</v>
      </c>
      <c r="V32" s="65">
        <v>73.900000000000006</v>
      </c>
      <c r="W32" s="65">
        <v>77.5</v>
      </c>
      <c r="AQ32" s="65" t="s">
        <v>33</v>
      </c>
      <c r="AR32" s="66">
        <v>2.4163504304233863</v>
      </c>
      <c r="AS32" s="66">
        <v>2.1375000000000171</v>
      </c>
    </row>
    <row r="33" spans="1:45" x14ac:dyDescent="0.2">
      <c r="A33" s="67" t="s">
        <v>248</v>
      </c>
      <c r="B33" s="65">
        <v>75.2</v>
      </c>
      <c r="C33" s="65">
        <v>76.8</v>
      </c>
      <c r="D33" s="65">
        <v>79.900000000000006</v>
      </c>
      <c r="E33" s="65">
        <v>77.099999999999994</v>
      </c>
      <c r="F33" s="65">
        <v>78.900000000000006</v>
      </c>
      <c r="G33" s="65">
        <v>76.099999999999994</v>
      </c>
      <c r="H33" s="65">
        <v>78.7</v>
      </c>
      <c r="I33" s="65">
        <v>76.400000000000006</v>
      </c>
      <c r="J33" s="65">
        <v>80.8</v>
      </c>
      <c r="K33" s="65">
        <v>77.2</v>
      </c>
      <c r="L33" s="65">
        <v>76.599999999999994</v>
      </c>
      <c r="M33" s="65">
        <v>73.3</v>
      </c>
      <c r="N33" s="65">
        <v>70.099999999999994</v>
      </c>
      <c r="O33" s="65">
        <v>82.5</v>
      </c>
      <c r="P33" s="65">
        <v>79.5</v>
      </c>
      <c r="Q33" s="65">
        <v>70.3</v>
      </c>
      <c r="R33" s="65">
        <v>72.400000000000006</v>
      </c>
      <c r="S33" s="65">
        <v>71.7</v>
      </c>
      <c r="T33" s="65">
        <v>76.900000000000006</v>
      </c>
      <c r="U33" s="65">
        <v>71.400000000000006</v>
      </c>
      <c r="V33" s="65">
        <v>73.3</v>
      </c>
      <c r="W33" s="65">
        <v>78.5</v>
      </c>
      <c r="AQ33" s="65" t="s">
        <v>26</v>
      </c>
      <c r="AR33" s="66">
        <v>1.6546483779988241</v>
      </c>
      <c r="AS33" s="66">
        <v>0.42500000000001137</v>
      </c>
    </row>
    <row r="34" spans="1:45" x14ac:dyDescent="0.2">
      <c r="A34" s="67" t="s">
        <v>249</v>
      </c>
      <c r="B34" s="65">
        <v>75.5</v>
      </c>
      <c r="C34" s="65">
        <v>77.900000000000006</v>
      </c>
      <c r="D34" s="65">
        <v>79</v>
      </c>
      <c r="E34" s="65">
        <v>78.2</v>
      </c>
      <c r="F34" s="65">
        <v>77.2</v>
      </c>
      <c r="G34" s="65">
        <v>75</v>
      </c>
      <c r="H34" s="65">
        <v>78.400000000000006</v>
      </c>
      <c r="I34" s="65">
        <v>74.900000000000006</v>
      </c>
      <c r="J34" s="65">
        <v>80</v>
      </c>
      <c r="K34" s="65">
        <v>77.8</v>
      </c>
      <c r="L34" s="65">
        <v>82</v>
      </c>
      <c r="M34" s="65">
        <v>71.599999999999994</v>
      </c>
      <c r="N34" s="65">
        <v>72.099999999999994</v>
      </c>
      <c r="O34" s="65">
        <v>81.599999999999994</v>
      </c>
      <c r="P34" s="65">
        <v>78.599999999999994</v>
      </c>
      <c r="Q34" s="65">
        <v>70.400000000000006</v>
      </c>
      <c r="R34" s="65">
        <v>70.400000000000006</v>
      </c>
      <c r="S34" s="65">
        <v>71.599999999999994</v>
      </c>
      <c r="T34" s="65">
        <v>78</v>
      </c>
      <c r="U34" s="65">
        <v>71.5</v>
      </c>
      <c r="V34" s="65">
        <v>72.7</v>
      </c>
      <c r="W34" s="65">
        <v>77.099999999999994</v>
      </c>
      <c r="AQ34" s="65" t="s">
        <v>44</v>
      </c>
      <c r="AR34" s="66">
        <v>1.6143799835091732</v>
      </c>
      <c r="AS34" s="66">
        <v>0.50000000000001421</v>
      </c>
    </row>
    <row r="35" spans="1:45" x14ac:dyDescent="0.2">
      <c r="A35" s="67" t="s">
        <v>250</v>
      </c>
      <c r="B35" s="65">
        <v>76.8</v>
      </c>
      <c r="C35" s="65">
        <v>76.8</v>
      </c>
      <c r="D35" s="65">
        <v>80.7</v>
      </c>
      <c r="E35" s="65">
        <v>78</v>
      </c>
      <c r="F35" s="65">
        <v>74.2</v>
      </c>
      <c r="G35" s="65">
        <v>75.7</v>
      </c>
      <c r="H35" s="65">
        <v>77.599999999999994</v>
      </c>
      <c r="I35" s="65">
        <v>73.7</v>
      </c>
      <c r="J35" s="65">
        <v>80.3</v>
      </c>
      <c r="K35" s="65">
        <v>72.099999999999994</v>
      </c>
      <c r="L35" s="65">
        <v>83.9</v>
      </c>
      <c r="M35" s="65">
        <v>72.8</v>
      </c>
      <c r="N35" s="65">
        <v>71.5</v>
      </c>
      <c r="O35" s="65">
        <v>80.900000000000006</v>
      </c>
      <c r="P35" s="65">
        <v>82.7</v>
      </c>
      <c r="Q35" s="65">
        <v>70</v>
      </c>
      <c r="R35" s="65">
        <v>71.5</v>
      </c>
      <c r="S35" s="65">
        <v>74</v>
      </c>
      <c r="T35" s="65">
        <v>78.2</v>
      </c>
      <c r="U35" s="65">
        <v>75</v>
      </c>
      <c r="V35" s="65">
        <v>74.599999999999994</v>
      </c>
      <c r="W35" s="65">
        <v>79.900000000000006</v>
      </c>
      <c r="AQ35" s="65" t="s">
        <v>32</v>
      </c>
      <c r="AR35" s="66">
        <v>1.4546628083465629</v>
      </c>
      <c r="AS35" s="66">
        <v>4.7250000000000085</v>
      </c>
    </row>
    <row r="36" spans="1:45" x14ac:dyDescent="0.2">
      <c r="A36" s="67" t="s">
        <v>274</v>
      </c>
      <c r="B36" s="65">
        <v>77.3</v>
      </c>
      <c r="C36" s="65">
        <v>77.2</v>
      </c>
      <c r="D36" s="65">
        <v>77.900000000000006</v>
      </c>
      <c r="E36" s="65">
        <v>78.599999999999994</v>
      </c>
      <c r="F36" s="65">
        <v>72.8</v>
      </c>
      <c r="G36" s="65">
        <v>76.900000000000006</v>
      </c>
      <c r="H36" s="65">
        <v>78.2</v>
      </c>
      <c r="I36" s="65">
        <v>75.599999999999994</v>
      </c>
      <c r="J36" s="65">
        <v>82</v>
      </c>
      <c r="K36" s="65">
        <v>74.900000000000006</v>
      </c>
      <c r="L36" s="65">
        <v>85.7</v>
      </c>
      <c r="M36" s="65">
        <v>72.7</v>
      </c>
      <c r="N36" s="65">
        <v>71.2</v>
      </c>
      <c r="O36" s="65">
        <v>79.7</v>
      </c>
      <c r="P36" s="65">
        <v>81.3</v>
      </c>
      <c r="Q36" s="65">
        <v>68.400000000000006</v>
      </c>
      <c r="R36" s="65">
        <v>72</v>
      </c>
      <c r="S36" s="65">
        <v>75.2</v>
      </c>
      <c r="T36" s="65">
        <v>77.2</v>
      </c>
      <c r="U36" s="65">
        <v>78.3</v>
      </c>
      <c r="V36" s="65">
        <v>74</v>
      </c>
      <c r="W36" s="65">
        <v>79.5</v>
      </c>
      <c r="AQ36" s="65" t="s">
        <v>36</v>
      </c>
      <c r="AR36" s="66">
        <v>1.25631261198067</v>
      </c>
      <c r="AS36" s="66">
        <v>4.0749999999999886</v>
      </c>
    </row>
    <row r="37" spans="1:45" x14ac:dyDescent="0.2">
      <c r="A37" s="67" t="s">
        <v>139</v>
      </c>
      <c r="B37" s="65">
        <v>78.8</v>
      </c>
      <c r="C37" s="65">
        <v>78</v>
      </c>
      <c r="D37" s="65">
        <v>77.599999999999994</v>
      </c>
      <c r="E37" s="65">
        <v>80.7</v>
      </c>
      <c r="F37" s="65">
        <v>76.599999999999994</v>
      </c>
      <c r="G37" s="65">
        <v>79.5</v>
      </c>
      <c r="H37" s="65">
        <v>81.099999999999994</v>
      </c>
      <c r="I37" s="65">
        <v>74.099999999999994</v>
      </c>
      <c r="J37" s="65">
        <v>82.3</v>
      </c>
      <c r="K37" s="65">
        <v>72.599999999999994</v>
      </c>
      <c r="L37" s="65">
        <v>84.5</v>
      </c>
      <c r="M37" s="65">
        <v>73.099999999999994</v>
      </c>
      <c r="N37" s="65">
        <v>73.7</v>
      </c>
      <c r="O37" s="65">
        <v>81.3</v>
      </c>
      <c r="P37" s="65">
        <v>81.599999999999994</v>
      </c>
      <c r="Q37" s="65">
        <v>68.3</v>
      </c>
      <c r="R37" s="65">
        <v>71.900000000000006</v>
      </c>
      <c r="S37" s="65">
        <v>77.8</v>
      </c>
      <c r="T37" s="65">
        <v>78.2</v>
      </c>
      <c r="U37" s="65">
        <v>82.1</v>
      </c>
      <c r="V37" s="65">
        <v>76.7</v>
      </c>
      <c r="W37" s="65">
        <v>80.7</v>
      </c>
      <c r="AQ37" s="65" t="s">
        <v>39</v>
      </c>
      <c r="AR37" s="66">
        <v>1.1874752378543629</v>
      </c>
      <c r="AS37" s="66">
        <v>-3.2750000000000057</v>
      </c>
    </row>
    <row r="38" spans="1:45" x14ac:dyDescent="0.2">
      <c r="A38" s="67" t="s">
        <v>140</v>
      </c>
      <c r="B38" s="65">
        <v>77.8</v>
      </c>
      <c r="C38" s="65">
        <v>76.7</v>
      </c>
      <c r="D38" s="65">
        <v>75.400000000000006</v>
      </c>
      <c r="E38" s="65">
        <v>79.3</v>
      </c>
      <c r="F38" s="65">
        <v>76.2</v>
      </c>
      <c r="G38" s="65">
        <v>76.400000000000006</v>
      </c>
      <c r="H38" s="65">
        <v>81.2</v>
      </c>
      <c r="I38" s="65">
        <v>77.599999999999994</v>
      </c>
      <c r="J38" s="65">
        <v>82.9</v>
      </c>
      <c r="K38" s="65">
        <v>70.900000000000006</v>
      </c>
      <c r="L38" s="65">
        <v>85.6</v>
      </c>
      <c r="M38" s="65">
        <v>72.5</v>
      </c>
      <c r="N38" s="65">
        <v>72.099999999999994</v>
      </c>
      <c r="O38" s="65">
        <v>78.400000000000006</v>
      </c>
      <c r="P38" s="65">
        <v>80.7</v>
      </c>
      <c r="Q38" s="65">
        <v>69.099999999999994</v>
      </c>
      <c r="R38" s="65">
        <v>71.2</v>
      </c>
      <c r="S38" s="65">
        <v>78.3</v>
      </c>
      <c r="T38" s="65">
        <v>78.2</v>
      </c>
      <c r="U38" s="65">
        <v>79.2</v>
      </c>
      <c r="V38" s="65">
        <v>77.5</v>
      </c>
      <c r="W38" s="65">
        <v>79.8</v>
      </c>
      <c r="AQ38" s="65" t="s">
        <v>25</v>
      </c>
      <c r="AR38" s="66">
        <v>1.1279829579979417</v>
      </c>
      <c r="AS38" s="66">
        <v>-0.66250000000002274</v>
      </c>
    </row>
    <row r="39" spans="1:45" x14ac:dyDescent="0.2">
      <c r="A39" s="67" t="s">
        <v>141</v>
      </c>
      <c r="B39" s="65">
        <v>76.599999999999994</v>
      </c>
      <c r="C39" s="65">
        <v>76.7</v>
      </c>
      <c r="D39" s="65">
        <v>75.8</v>
      </c>
      <c r="E39" s="65">
        <v>73</v>
      </c>
      <c r="F39" s="65">
        <v>74.400000000000006</v>
      </c>
      <c r="G39" s="65">
        <v>73.599999999999994</v>
      </c>
      <c r="H39" s="65">
        <v>76.3</v>
      </c>
      <c r="I39" s="65">
        <v>73.900000000000006</v>
      </c>
      <c r="J39" s="65">
        <v>81.900000000000006</v>
      </c>
      <c r="K39" s="65">
        <v>71.3</v>
      </c>
      <c r="L39" s="65">
        <v>87.9</v>
      </c>
      <c r="M39" s="65">
        <v>70.5</v>
      </c>
      <c r="N39" s="65">
        <v>72.3</v>
      </c>
      <c r="O39" s="65">
        <v>79</v>
      </c>
      <c r="P39" s="65">
        <v>79.8</v>
      </c>
      <c r="Q39" s="65">
        <v>68</v>
      </c>
      <c r="R39" s="65">
        <v>68.099999999999994</v>
      </c>
      <c r="S39" s="65">
        <v>78.5</v>
      </c>
      <c r="T39" s="65">
        <v>76.2</v>
      </c>
      <c r="U39" s="65">
        <v>76.3</v>
      </c>
      <c r="V39" s="65">
        <v>77.3</v>
      </c>
      <c r="W39" s="65">
        <v>74.3</v>
      </c>
      <c r="AQ39" s="65" t="s">
        <v>31</v>
      </c>
      <c r="AR39" s="66">
        <v>-1.9076608646084736E-4</v>
      </c>
      <c r="AS39" s="66">
        <v>-1.8625000000000114</v>
      </c>
    </row>
    <row r="40" spans="1:45" x14ac:dyDescent="0.2">
      <c r="A40" s="67" t="s">
        <v>347</v>
      </c>
      <c r="B40" s="65">
        <v>76.8</v>
      </c>
      <c r="C40" s="65">
        <v>78.7</v>
      </c>
      <c r="D40" s="65">
        <v>68.400000000000006</v>
      </c>
      <c r="E40" s="65">
        <v>75.3</v>
      </c>
      <c r="F40" s="65">
        <v>74.2</v>
      </c>
      <c r="G40" s="65">
        <v>74.599999999999994</v>
      </c>
      <c r="H40" s="65">
        <v>79.3</v>
      </c>
      <c r="I40" s="65">
        <v>74.400000000000006</v>
      </c>
      <c r="J40" s="65">
        <v>80.8</v>
      </c>
      <c r="K40" s="65">
        <v>73.599999999999994</v>
      </c>
      <c r="L40" s="65">
        <v>83.8</v>
      </c>
      <c r="M40" s="65">
        <v>70.400000000000006</v>
      </c>
      <c r="N40" s="65">
        <v>70.900000000000006</v>
      </c>
      <c r="O40" s="65">
        <v>78.7</v>
      </c>
      <c r="P40" s="65">
        <v>81.099999999999994</v>
      </c>
      <c r="Q40" s="65">
        <v>67.3</v>
      </c>
      <c r="R40" s="65">
        <v>70.3</v>
      </c>
      <c r="S40" s="65">
        <v>77.8</v>
      </c>
      <c r="T40" s="65">
        <v>77.400000000000006</v>
      </c>
      <c r="U40" s="65">
        <v>78.7</v>
      </c>
      <c r="V40" s="65">
        <v>75.7</v>
      </c>
      <c r="W40" s="65">
        <v>75.3</v>
      </c>
      <c r="AQ40" s="65" t="s">
        <v>30</v>
      </c>
      <c r="AR40" s="66">
        <v>-4.3271456225213445E-2</v>
      </c>
      <c r="AS40" s="66">
        <v>4.3875000000000028</v>
      </c>
    </row>
    <row r="41" spans="1:45" x14ac:dyDescent="0.2">
      <c r="A41" s="67" t="s">
        <v>348</v>
      </c>
      <c r="B41" s="65">
        <v>76.7</v>
      </c>
      <c r="C41" s="65">
        <v>77.2</v>
      </c>
      <c r="D41" s="65">
        <v>70</v>
      </c>
      <c r="E41" s="65">
        <v>77.900000000000006</v>
      </c>
      <c r="F41" s="65">
        <v>72.599999999999994</v>
      </c>
      <c r="G41" s="65">
        <v>75.099999999999994</v>
      </c>
      <c r="H41" s="65">
        <v>80.599999999999994</v>
      </c>
      <c r="I41" s="65">
        <v>71.2</v>
      </c>
      <c r="J41" s="65">
        <v>81.5</v>
      </c>
      <c r="K41" s="65">
        <v>73.900000000000006</v>
      </c>
      <c r="L41" s="65">
        <v>81.7</v>
      </c>
      <c r="M41" s="65">
        <v>71.3</v>
      </c>
      <c r="N41" s="65">
        <v>71.400000000000006</v>
      </c>
      <c r="O41" s="65">
        <v>78.900000000000006</v>
      </c>
      <c r="P41" s="65">
        <v>80.599999999999994</v>
      </c>
      <c r="Q41" s="65">
        <v>66.599999999999994</v>
      </c>
      <c r="R41" s="65">
        <v>72.599999999999994</v>
      </c>
      <c r="S41" s="65">
        <v>77.3</v>
      </c>
      <c r="T41" s="65">
        <v>77.400000000000006</v>
      </c>
      <c r="U41" s="65">
        <v>80.099999999999994</v>
      </c>
      <c r="V41" s="65">
        <v>75.400000000000006</v>
      </c>
      <c r="W41" s="65">
        <v>77.3</v>
      </c>
      <c r="AQ41" s="65" t="s">
        <v>38</v>
      </c>
      <c r="AR41" s="66">
        <v>-0.64646013180308382</v>
      </c>
      <c r="AS41" s="66">
        <v>-0.97500000000000853</v>
      </c>
    </row>
    <row r="42" spans="1:45" x14ac:dyDescent="0.2">
      <c r="A42" s="67" t="s">
        <v>349</v>
      </c>
      <c r="B42" s="65">
        <v>78.900000000000006</v>
      </c>
      <c r="C42" s="65">
        <v>79.5</v>
      </c>
      <c r="D42" s="65">
        <v>77</v>
      </c>
      <c r="E42" s="65">
        <v>80.3</v>
      </c>
      <c r="F42" s="65">
        <v>76.599999999999994</v>
      </c>
      <c r="G42" s="65">
        <v>77</v>
      </c>
      <c r="H42" s="65">
        <v>82.2</v>
      </c>
      <c r="I42" s="65">
        <v>77.599999999999994</v>
      </c>
      <c r="J42" s="65">
        <v>82.5</v>
      </c>
      <c r="K42" s="65">
        <v>78</v>
      </c>
      <c r="L42" s="65">
        <v>80.900000000000006</v>
      </c>
      <c r="M42" s="65">
        <v>73.7</v>
      </c>
      <c r="N42" s="65">
        <v>72.7</v>
      </c>
      <c r="O42" s="65">
        <v>82.8</v>
      </c>
      <c r="P42" s="65">
        <v>80.400000000000006</v>
      </c>
      <c r="Q42" s="65">
        <v>70.599999999999994</v>
      </c>
      <c r="R42" s="65">
        <v>76.099999999999994</v>
      </c>
      <c r="S42" s="65">
        <v>80</v>
      </c>
      <c r="T42" s="65">
        <v>78.599999999999994</v>
      </c>
      <c r="U42" s="65">
        <v>81.099999999999994</v>
      </c>
      <c r="V42" s="65">
        <v>77.8</v>
      </c>
      <c r="W42" s="65">
        <v>80.599999999999994</v>
      </c>
      <c r="AQ42" s="65" t="s">
        <v>43</v>
      </c>
      <c r="AR42" s="66">
        <v>-0.8162440532803461</v>
      </c>
      <c r="AS42" s="66">
        <v>5.1875</v>
      </c>
    </row>
    <row r="43" spans="1:45" x14ac:dyDescent="0.2">
      <c r="A43" s="67" t="s">
        <v>350</v>
      </c>
      <c r="B43" s="65">
        <v>78</v>
      </c>
      <c r="C43" s="65">
        <v>77.400000000000006</v>
      </c>
      <c r="D43" s="65">
        <v>79.2</v>
      </c>
      <c r="E43" s="65">
        <v>79.900000000000006</v>
      </c>
      <c r="F43" s="65">
        <v>75.2</v>
      </c>
      <c r="G43" s="65">
        <v>76.400000000000006</v>
      </c>
      <c r="H43" s="65">
        <v>79.599999999999994</v>
      </c>
      <c r="I43" s="65">
        <v>75.099999999999994</v>
      </c>
      <c r="J43" s="65">
        <v>83.4</v>
      </c>
      <c r="K43" s="65">
        <v>75.2</v>
      </c>
      <c r="L43" s="65">
        <v>83.1</v>
      </c>
      <c r="M43" s="65">
        <v>72.099999999999994</v>
      </c>
      <c r="N43" s="65">
        <v>71.599999999999994</v>
      </c>
      <c r="O43" s="65">
        <v>80.2</v>
      </c>
      <c r="P43" s="65">
        <v>82.9</v>
      </c>
      <c r="Q43" s="65">
        <v>67.400000000000006</v>
      </c>
      <c r="R43" s="65">
        <v>76.900000000000006</v>
      </c>
      <c r="S43" s="65">
        <v>79.3</v>
      </c>
      <c r="T43" s="65">
        <v>79.599999999999994</v>
      </c>
      <c r="U43" s="65">
        <v>78.599999999999994</v>
      </c>
      <c r="V43" s="65">
        <v>77.8</v>
      </c>
      <c r="W43" s="65">
        <v>79.099999999999994</v>
      </c>
      <c r="AQ43" s="65" t="s">
        <v>37</v>
      </c>
      <c r="AR43" s="66">
        <v>-1.4362563694174879</v>
      </c>
      <c r="AS43" s="66">
        <v>0.36249999999998295</v>
      </c>
    </row>
    <row r="44" spans="1:45" x14ac:dyDescent="0.2">
      <c r="A44" s="67" t="s">
        <v>375</v>
      </c>
      <c r="B44" s="65">
        <v>78</v>
      </c>
      <c r="C44" s="65">
        <v>76.7</v>
      </c>
      <c r="D44" s="65">
        <v>81.400000000000006</v>
      </c>
      <c r="E44" s="65">
        <v>78.7</v>
      </c>
      <c r="F44" s="65">
        <v>76</v>
      </c>
      <c r="G44" s="65">
        <v>76.400000000000006</v>
      </c>
      <c r="H44" s="65">
        <v>81.8</v>
      </c>
      <c r="I44" s="65">
        <v>72.599999999999994</v>
      </c>
      <c r="J44" s="65">
        <v>85</v>
      </c>
      <c r="K44" s="65">
        <v>78.3</v>
      </c>
      <c r="L44" s="65">
        <v>80.5</v>
      </c>
      <c r="M44" s="65">
        <v>74.2</v>
      </c>
      <c r="N44" s="65">
        <v>73.5</v>
      </c>
      <c r="O44" s="65">
        <v>83.3</v>
      </c>
      <c r="P44" s="65">
        <v>84.6</v>
      </c>
      <c r="Q44" s="65">
        <v>66.400000000000006</v>
      </c>
      <c r="R44" s="65">
        <v>78.3</v>
      </c>
      <c r="S44" s="65">
        <v>80.099999999999994</v>
      </c>
      <c r="T44" s="65">
        <v>79.5</v>
      </c>
      <c r="U44" s="65">
        <v>77.400000000000006</v>
      </c>
      <c r="V44" s="65">
        <v>76.900000000000006</v>
      </c>
      <c r="W44" s="65">
        <v>79.3</v>
      </c>
      <c r="AQ44" s="65" t="s">
        <v>41</v>
      </c>
      <c r="AR44" s="66">
        <v>-1.5424552579441309</v>
      </c>
      <c r="AS44" s="66">
        <v>-1.0499999999999829</v>
      </c>
    </row>
    <row r="45" spans="1:45" x14ac:dyDescent="0.2">
      <c r="A45" s="67" t="s">
        <v>376</v>
      </c>
      <c r="B45" s="65">
        <v>78.599999999999994</v>
      </c>
      <c r="C45" s="65">
        <v>76.400000000000006</v>
      </c>
      <c r="D45" s="65">
        <v>81.2</v>
      </c>
      <c r="E45" s="65">
        <v>80.900000000000006</v>
      </c>
      <c r="F45" s="65">
        <v>75.400000000000006</v>
      </c>
      <c r="G45" s="65">
        <v>77.2</v>
      </c>
      <c r="H45" s="65">
        <v>80.900000000000006</v>
      </c>
      <c r="I45" s="65">
        <v>74.5</v>
      </c>
      <c r="J45" s="65">
        <v>84</v>
      </c>
      <c r="K45" s="65">
        <v>77.400000000000006</v>
      </c>
      <c r="L45" s="65">
        <v>80.5</v>
      </c>
      <c r="M45" s="65">
        <v>74.099999999999994</v>
      </c>
      <c r="N45" s="65">
        <v>74.8</v>
      </c>
      <c r="O45" s="65">
        <v>83</v>
      </c>
      <c r="P45" s="65">
        <v>83.9</v>
      </c>
      <c r="Q45" s="65">
        <v>70.900000000000006</v>
      </c>
      <c r="R45" s="65">
        <v>79.7</v>
      </c>
      <c r="S45" s="65">
        <v>80.3</v>
      </c>
      <c r="T45" s="65">
        <v>78.599999999999994</v>
      </c>
      <c r="U45" s="65">
        <v>79.099999999999994</v>
      </c>
      <c r="V45" s="65">
        <v>77.900000000000006</v>
      </c>
      <c r="W45" s="65">
        <v>80.599999999999994</v>
      </c>
      <c r="AQ45" s="65" t="s">
        <v>35</v>
      </c>
      <c r="AR45" s="66">
        <v>-1.6544656662002888</v>
      </c>
      <c r="AS45" s="66">
        <v>-2.4749999999999801</v>
      </c>
    </row>
    <row r="46" spans="1:45" x14ac:dyDescent="0.2">
      <c r="A46" s="67" t="s">
        <v>377</v>
      </c>
      <c r="B46" s="65">
        <v>77.900000000000006</v>
      </c>
      <c r="C46" s="65">
        <v>76.400000000000006</v>
      </c>
      <c r="D46" s="65">
        <v>80.099999999999994</v>
      </c>
      <c r="E46" s="65">
        <v>79.599999999999994</v>
      </c>
      <c r="F46" s="65">
        <v>77.400000000000006</v>
      </c>
      <c r="G46" s="65">
        <v>76.599999999999994</v>
      </c>
      <c r="H46" s="65">
        <v>81.599999999999994</v>
      </c>
      <c r="I46" s="65">
        <v>74.5</v>
      </c>
      <c r="J46" s="65">
        <v>82.1</v>
      </c>
      <c r="K46" s="65">
        <v>77.099999999999994</v>
      </c>
      <c r="L46" s="65">
        <v>80.400000000000006</v>
      </c>
      <c r="M46" s="65">
        <v>72.5</v>
      </c>
      <c r="N46" s="65">
        <v>73.599999999999994</v>
      </c>
      <c r="O46" s="65">
        <v>82.4</v>
      </c>
      <c r="P46" s="65">
        <v>83.3</v>
      </c>
      <c r="Q46" s="65">
        <v>71.2</v>
      </c>
      <c r="R46" s="65">
        <v>77.5</v>
      </c>
      <c r="S46" s="65">
        <v>78.8</v>
      </c>
      <c r="T46" s="65">
        <v>80</v>
      </c>
      <c r="U46" s="65">
        <v>79.3</v>
      </c>
      <c r="V46" s="65">
        <v>77.900000000000006</v>
      </c>
      <c r="W46" s="65">
        <v>79.900000000000006</v>
      </c>
      <c r="AQ46" s="65" t="s">
        <v>29</v>
      </c>
      <c r="AR46" s="66">
        <v>-1.8398170762867316</v>
      </c>
      <c r="AS46" s="66">
        <v>1.8625000000000256</v>
      </c>
    </row>
    <row r="47" spans="1:45" x14ac:dyDescent="0.2">
      <c r="A47" s="67" t="s">
        <v>378</v>
      </c>
      <c r="B47" s="65">
        <v>78.5</v>
      </c>
      <c r="C47" s="65">
        <v>77.3</v>
      </c>
      <c r="D47" s="65">
        <v>80.900000000000006</v>
      </c>
      <c r="E47" s="65">
        <v>80.099999999999994</v>
      </c>
      <c r="F47" s="65">
        <v>79</v>
      </c>
      <c r="G47" s="65">
        <v>77.2</v>
      </c>
      <c r="H47" s="65">
        <v>79.900000000000006</v>
      </c>
      <c r="I47" s="65">
        <v>69.900000000000006</v>
      </c>
      <c r="J47" s="65">
        <v>83.5</v>
      </c>
      <c r="K47" s="65">
        <v>79.3</v>
      </c>
      <c r="L47" s="65">
        <v>78.3</v>
      </c>
      <c r="M47" s="65">
        <v>72.8</v>
      </c>
      <c r="N47" s="65">
        <v>76.2</v>
      </c>
      <c r="O47" s="65">
        <v>82.3</v>
      </c>
      <c r="P47" s="65">
        <v>85.1</v>
      </c>
      <c r="Q47" s="65">
        <v>71.8</v>
      </c>
      <c r="R47" s="65">
        <v>79.8</v>
      </c>
      <c r="S47" s="65">
        <v>78.7</v>
      </c>
      <c r="T47" s="65">
        <v>78.5</v>
      </c>
      <c r="U47" s="65">
        <v>79.5</v>
      </c>
      <c r="V47" s="65">
        <v>78.3</v>
      </c>
      <c r="W47" s="65">
        <v>79.5</v>
      </c>
      <c r="AQ47" s="65" t="s">
        <v>34</v>
      </c>
      <c r="AR47" s="66">
        <v>-2.3193912137727812</v>
      </c>
      <c r="AS47" s="66">
        <v>-1.9375000000000142</v>
      </c>
    </row>
    <row r="48" spans="1:45" x14ac:dyDescent="0.2">
      <c r="A48" s="67" t="s">
        <v>379</v>
      </c>
      <c r="B48" s="65">
        <v>77.8</v>
      </c>
      <c r="C48" s="65">
        <v>76.099999999999994</v>
      </c>
      <c r="D48" s="65">
        <v>77.5</v>
      </c>
      <c r="E48" s="65">
        <v>77.400000000000006</v>
      </c>
      <c r="F48" s="65">
        <v>77.5</v>
      </c>
      <c r="G48" s="65">
        <v>77.400000000000006</v>
      </c>
      <c r="H48" s="65">
        <v>81.2</v>
      </c>
      <c r="I48" s="65">
        <v>71.900000000000006</v>
      </c>
      <c r="J48" s="65">
        <v>83.3</v>
      </c>
      <c r="K48" s="65">
        <v>77</v>
      </c>
      <c r="L48" s="65">
        <v>78.400000000000006</v>
      </c>
      <c r="M48" s="65">
        <v>73.599999999999994</v>
      </c>
      <c r="N48" s="65">
        <v>77</v>
      </c>
      <c r="O48" s="65">
        <v>81.900000000000006</v>
      </c>
      <c r="P48" s="65">
        <v>83.1</v>
      </c>
      <c r="Q48" s="65">
        <v>72</v>
      </c>
      <c r="R48" s="65">
        <v>78.8</v>
      </c>
      <c r="S48" s="65">
        <v>80.2</v>
      </c>
      <c r="T48" s="65">
        <v>78.900000000000006</v>
      </c>
      <c r="U48" s="65">
        <v>78.900000000000006</v>
      </c>
      <c r="V48" s="65">
        <v>79.7</v>
      </c>
      <c r="W48" s="65">
        <v>80</v>
      </c>
      <c r="AQ48" s="65" t="s">
        <v>27</v>
      </c>
      <c r="AR48" s="66">
        <v>-3.3502589579294528</v>
      </c>
      <c r="AS48" s="66">
        <v>-1.4624999999999915</v>
      </c>
    </row>
    <row r="49" spans="1:45" x14ac:dyDescent="0.2">
      <c r="A49" s="67" t="s">
        <v>380</v>
      </c>
      <c r="B49" s="65">
        <v>78.5</v>
      </c>
      <c r="C49" s="65">
        <v>76.7</v>
      </c>
      <c r="D49" s="65">
        <v>77.5</v>
      </c>
      <c r="E49" s="65">
        <v>80.099999999999994</v>
      </c>
      <c r="F49" s="65">
        <v>80.599999999999994</v>
      </c>
      <c r="G49" s="65">
        <v>78.5</v>
      </c>
      <c r="H49" s="65">
        <v>81.400000000000006</v>
      </c>
      <c r="I49" s="65">
        <v>70.900000000000006</v>
      </c>
      <c r="J49" s="65">
        <v>84.5</v>
      </c>
      <c r="K49" s="65">
        <v>74.2</v>
      </c>
      <c r="L49" s="65">
        <v>71.900000000000006</v>
      </c>
      <c r="M49" s="65">
        <v>72.2</v>
      </c>
      <c r="N49" s="65">
        <v>76.2</v>
      </c>
      <c r="O49" s="65">
        <v>82.2</v>
      </c>
      <c r="P49" s="65">
        <v>85.7</v>
      </c>
      <c r="Q49" s="65">
        <v>71.8</v>
      </c>
      <c r="R49" s="65">
        <v>80.5</v>
      </c>
      <c r="S49" s="65">
        <v>80.2</v>
      </c>
      <c r="T49" s="65">
        <v>79.3</v>
      </c>
      <c r="U49" s="65">
        <v>82.5</v>
      </c>
      <c r="V49" s="65">
        <v>79.3</v>
      </c>
      <c r="W49" s="65">
        <v>80.599999999999994</v>
      </c>
      <c r="AQ49" s="65" t="s">
        <v>49</v>
      </c>
      <c r="AR49" s="66">
        <v>-3.4478230109742602</v>
      </c>
      <c r="AS49" s="66">
        <v>-0.6875</v>
      </c>
    </row>
    <row r="50" spans="1:45" x14ac:dyDescent="0.2">
      <c r="A50" s="67" t="s">
        <v>381</v>
      </c>
      <c r="B50" s="65">
        <v>78.099999999999994</v>
      </c>
      <c r="C50" s="65">
        <v>76.400000000000006</v>
      </c>
      <c r="D50" s="65">
        <v>76.2</v>
      </c>
      <c r="E50" s="65">
        <v>79.7</v>
      </c>
      <c r="F50" s="65">
        <v>79.900000000000006</v>
      </c>
      <c r="G50" s="65">
        <v>77.099999999999994</v>
      </c>
      <c r="H50" s="65">
        <v>80.2</v>
      </c>
      <c r="I50" s="65">
        <v>75.2</v>
      </c>
      <c r="J50" s="65">
        <v>83.7</v>
      </c>
      <c r="K50" s="65">
        <v>76.400000000000006</v>
      </c>
      <c r="L50" s="65">
        <v>71.8</v>
      </c>
      <c r="M50" s="65">
        <v>73.2</v>
      </c>
      <c r="N50" s="65">
        <v>76.099999999999994</v>
      </c>
      <c r="O50" s="65">
        <v>81.900000000000006</v>
      </c>
      <c r="P50" s="65">
        <v>82.3</v>
      </c>
      <c r="Q50" s="65">
        <v>71.5</v>
      </c>
      <c r="R50" s="65">
        <v>78.599999999999994</v>
      </c>
      <c r="S50" s="65">
        <v>78.900000000000006</v>
      </c>
      <c r="T50" s="65">
        <v>78.3</v>
      </c>
      <c r="U50" s="65">
        <v>82.4</v>
      </c>
      <c r="V50" s="65">
        <v>79.599999999999994</v>
      </c>
      <c r="W50" s="65">
        <v>80</v>
      </c>
      <c r="AQ50" s="65" t="s">
        <v>28</v>
      </c>
      <c r="AR50" s="66">
        <v>-4.1554685432450222</v>
      </c>
      <c r="AS50" s="66">
        <v>0.58750000000000568</v>
      </c>
    </row>
    <row r="51" spans="1:45" x14ac:dyDescent="0.2">
      <c r="A51" s="67" t="s">
        <v>382</v>
      </c>
      <c r="B51" s="65">
        <v>77.400000000000006</v>
      </c>
      <c r="C51" s="65">
        <v>76.900000000000006</v>
      </c>
      <c r="D51" s="65">
        <v>76.3</v>
      </c>
      <c r="E51" s="65">
        <v>72.599999999999994</v>
      </c>
      <c r="F51" s="65">
        <v>76.7</v>
      </c>
      <c r="G51" s="65">
        <v>75.400000000000006</v>
      </c>
      <c r="H51" s="65">
        <v>75.400000000000006</v>
      </c>
      <c r="I51" s="65">
        <v>71.5</v>
      </c>
      <c r="J51" s="65">
        <v>84.2</v>
      </c>
      <c r="K51" s="65">
        <v>73</v>
      </c>
      <c r="L51" s="65">
        <v>78.5</v>
      </c>
      <c r="M51" s="65">
        <v>72.8</v>
      </c>
      <c r="N51" s="65">
        <v>73.5</v>
      </c>
      <c r="O51" s="65">
        <v>81.900000000000006</v>
      </c>
      <c r="P51" s="65">
        <v>82.8</v>
      </c>
      <c r="Q51" s="65">
        <v>71.2</v>
      </c>
      <c r="R51" s="65">
        <v>77.8</v>
      </c>
      <c r="S51" s="65">
        <v>77.900000000000006</v>
      </c>
      <c r="T51" s="65">
        <v>75.8</v>
      </c>
      <c r="U51" s="65">
        <v>79.5</v>
      </c>
      <c r="V51" s="65">
        <v>79.3</v>
      </c>
      <c r="W51" s="65">
        <v>77</v>
      </c>
      <c r="AR51" s="66"/>
      <c r="AS51" s="66"/>
    </row>
    <row r="52" spans="1:45" x14ac:dyDescent="0.2">
      <c r="A52" s="67" t="s">
        <v>365</v>
      </c>
      <c r="B52" s="65">
        <v>78.599999999999994</v>
      </c>
      <c r="C52" s="65">
        <v>77.599999999999994</v>
      </c>
      <c r="D52" s="65">
        <v>74.099999999999994</v>
      </c>
      <c r="E52" s="65">
        <v>77.8</v>
      </c>
      <c r="F52" s="65">
        <v>76.3</v>
      </c>
      <c r="G52" s="65">
        <v>77.5</v>
      </c>
      <c r="H52" s="65">
        <v>80.7</v>
      </c>
      <c r="I52" s="65">
        <v>73.099999999999994</v>
      </c>
      <c r="J52" s="65">
        <v>83.2</v>
      </c>
      <c r="K52" s="65">
        <v>78.099999999999994</v>
      </c>
      <c r="L52" s="65">
        <v>77.599999999999994</v>
      </c>
      <c r="M52" s="65">
        <v>74</v>
      </c>
      <c r="N52" s="65">
        <v>76.3</v>
      </c>
      <c r="O52" s="65">
        <v>81.2</v>
      </c>
      <c r="P52" s="65">
        <v>83.3</v>
      </c>
      <c r="Q52" s="65">
        <v>72.5</v>
      </c>
      <c r="R52" s="65">
        <v>78.2</v>
      </c>
      <c r="S52" s="65">
        <v>79.900000000000006</v>
      </c>
      <c r="T52" s="65">
        <v>77</v>
      </c>
      <c r="U52" s="65">
        <v>82.3</v>
      </c>
      <c r="V52" s="65">
        <v>81.2</v>
      </c>
      <c r="W52" s="65">
        <v>76.5</v>
      </c>
      <c r="AR52" s="66"/>
      <c r="AS52" s="66"/>
    </row>
    <row r="53" spans="1:45" x14ac:dyDescent="0.2">
      <c r="A53" s="67" t="s">
        <v>366</v>
      </c>
      <c r="B53" s="65">
        <v>78.400000000000006</v>
      </c>
      <c r="C53" s="65">
        <v>77.8</v>
      </c>
      <c r="D53" s="65">
        <v>72.7</v>
      </c>
      <c r="E53" s="65">
        <v>78.900000000000006</v>
      </c>
      <c r="F53" s="65">
        <v>77.099999999999994</v>
      </c>
      <c r="G53" s="65">
        <v>79.7</v>
      </c>
      <c r="H53" s="65">
        <v>80.900000000000006</v>
      </c>
      <c r="I53" s="65">
        <v>74.2</v>
      </c>
      <c r="J53" s="65">
        <v>83.7</v>
      </c>
      <c r="K53" s="65">
        <v>79.599999999999994</v>
      </c>
      <c r="L53" s="65">
        <v>76.7</v>
      </c>
      <c r="M53" s="65">
        <v>70.7</v>
      </c>
      <c r="N53" s="65">
        <v>77.2</v>
      </c>
      <c r="O53" s="65">
        <v>80.8</v>
      </c>
      <c r="P53" s="65">
        <v>82.6</v>
      </c>
      <c r="Q53" s="65">
        <v>71.8</v>
      </c>
      <c r="R53" s="65">
        <v>77.900000000000006</v>
      </c>
      <c r="S53" s="65">
        <v>80.7</v>
      </c>
      <c r="T53" s="65">
        <v>76.400000000000006</v>
      </c>
      <c r="U53" s="65">
        <v>83.2</v>
      </c>
      <c r="V53" s="65">
        <v>80.099999999999994</v>
      </c>
      <c r="W53" s="65">
        <v>79.7</v>
      </c>
      <c r="AR53" s="66"/>
      <c r="AS53" s="66"/>
    </row>
    <row r="54" spans="1:45" x14ac:dyDescent="0.2">
      <c r="A54" s="67" t="s">
        <v>367</v>
      </c>
      <c r="B54" s="65">
        <v>80.5</v>
      </c>
      <c r="C54" s="65">
        <v>78.8</v>
      </c>
      <c r="D54" s="65">
        <v>78.5</v>
      </c>
      <c r="E54" s="65">
        <v>80.400000000000006</v>
      </c>
      <c r="F54" s="65">
        <v>79.8</v>
      </c>
      <c r="G54" s="65">
        <v>81</v>
      </c>
      <c r="H54" s="65">
        <v>82.5</v>
      </c>
      <c r="I54" s="65">
        <v>75.2</v>
      </c>
      <c r="J54" s="65">
        <v>85.3</v>
      </c>
      <c r="K54" s="65">
        <v>79.8</v>
      </c>
      <c r="L54" s="65">
        <v>78</v>
      </c>
      <c r="M54" s="65">
        <v>73.099999999999994</v>
      </c>
      <c r="N54" s="65">
        <v>81.099999999999994</v>
      </c>
      <c r="O54" s="65">
        <v>83.5</v>
      </c>
      <c r="P54" s="65">
        <v>86.8</v>
      </c>
      <c r="Q54" s="65">
        <v>75</v>
      </c>
      <c r="R54" s="65">
        <v>80.5</v>
      </c>
      <c r="S54" s="65">
        <v>80.5</v>
      </c>
      <c r="T54" s="65">
        <v>78.599999999999994</v>
      </c>
      <c r="U54" s="65">
        <v>84.6</v>
      </c>
      <c r="V54" s="65">
        <v>80.3</v>
      </c>
      <c r="W54" s="65">
        <v>81.8</v>
      </c>
      <c r="AR54" s="66"/>
      <c r="AS54" s="66"/>
    </row>
    <row r="55" spans="1:45" x14ac:dyDescent="0.2">
      <c r="A55" s="67" t="s">
        <v>368</v>
      </c>
      <c r="B55" s="65">
        <v>78.400000000000006</v>
      </c>
      <c r="C55" s="65">
        <v>77.400000000000006</v>
      </c>
      <c r="D55" s="65">
        <v>77.2</v>
      </c>
      <c r="E55" s="65">
        <v>78.8</v>
      </c>
      <c r="F55" s="65">
        <v>79.2</v>
      </c>
      <c r="G55" s="65">
        <v>79.599999999999994</v>
      </c>
      <c r="H55" s="65">
        <v>76</v>
      </c>
      <c r="I55" s="65">
        <v>74.3</v>
      </c>
      <c r="J55" s="65">
        <v>81.400000000000006</v>
      </c>
      <c r="K55" s="65">
        <v>80.2</v>
      </c>
      <c r="L55" s="65">
        <v>81.400000000000006</v>
      </c>
      <c r="M55" s="65">
        <v>72.3</v>
      </c>
      <c r="N55" s="65">
        <v>78.400000000000006</v>
      </c>
      <c r="O55" s="65">
        <v>79.599999999999994</v>
      </c>
      <c r="P55" s="65">
        <v>85.6</v>
      </c>
      <c r="Q55" s="65">
        <v>72.7</v>
      </c>
      <c r="R55" s="65">
        <v>81.400000000000006</v>
      </c>
      <c r="S55" s="65">
        <v>80.2</v>
      </c>
      <c r="T55" s="65">
        <v>76.900000000000006</v>
      </c>
      <c r="U55" s="65">
        <v>78.5</v>
      </c>
      <c r="V55" s="65">
        <v>80.400000000000006</v>
      </c>
      <c r="W55" s="65">
        <v>80.5</v>
      </c>
      <c r="AR55" s="66"/>
      <c r="AS55" s="66"/>
    </row>
    <row r="56" spans="1:45" x14ac:dyDescent="0.2">
      <c r="A56" s="67" t="s">
        <v>383</v>
      </c>
      <c r="B56" s="65">
        <v>79.599999999999994</v>
      </c>
      <c r="C56" s="65">
        <v>76.599999999999994</v>
      </c>
      <c r="D56" s="65">
        <v>81.400000000000006</v>
      </c>
      <c r="E56" s="65">
        <v>80.099999999999994</v>
      </c>
      <c r="F56" s="65">
        <v>78.900000000000006</v>
      </c>
      <c r="G56" s="65">
        <v>81.2</v>
      </c>
      <c r="H56" s="65">
        <v>80.099999999999994</v>
      </c>
      <c r="I56" s="65">
        <v>75.400000000000006</v>
      </c>
      <c r="J56" s="65">
        <v>84.4</v>
      </c>
      <c r="K56" s="65">
        <v>82.4</v>
      </c>
      <c r="L56" s="65">
        <v>79.400000000000006</v>
      </c>
      <c r="M56" s="65">
        <v>75.2</v>
      </c>
      <c r="N56" s="65">
        <v>80.5</v>
      </c>
      <c r="O56" s="65">
        <v>84</v>
      </c>
      <c r="P56" s="65">
        <v>83.5</v>
      </c>
      <c r="Q56" s="65">
        <v>73.099999999999994</v>
      </c>
      <c r="R56" s="65">
        <v>81.7</v>
      </c>
      <c r="S56" s="65">
        <v>80.400000000000006</v>
      </c>
      <c r="T56" s="65">
        <v>78.7</v>
      </c>
      <c r="U56" s="65">
        <v>81.2</v>
      </c>
      <c r="V56" s="65">
        <v>80.900000000000006</v>
      </c>
      <c r="W56" s="65">
        <v>80.5</v>
      </c>
      <c r="AR56" s="66"/>
      <c r="AS56" s="66"/>
    </row>
    <row r="57" spans="1:45" x14ac:dyDescent="0.2">
      <c r="A57" s="67" t="s">
        <v>384</v>
      </c>
      <c r="B57" s="65">
        <v>79.900000000000006</v>
      </c>
      <c r="C57" s="65">
        <v>76.3</v>
      </c>
      <c r="D57" s="65">
        <v>81.099999999999994</v>
      </c>
      <c r="E57" s="65">
        <v>80</v>
      </c>
      <c r="F57" s="65">
        <v>79.5</v>
      </c>
      <c r="G57" s="65">
        <v>80.3</v>
      </c>
      <c r="H57" s="65">
        <v>80.5</v>
      </c>
      <c r="I57" s="65">
        <v>75.599999999999994</v>
      </c>
      <c r="J57" s="65">
        <v>82.4</v>
      </c>
      <c r="K57" s="65">
        <v>78.599999999999994</v>
      </c>
      <c r="L57" s="65">
        <v>76.599999999999994</v>
      </c>
      <c r="M57" s="65">
        <v>74.099999999999994</v>
      </c>
      <c r="N57" s="65">
        <v>80.099999999999994</v>
      </c>
      <c r="O57" s="65">
        <v>84.2</v>
      </c>
      <c r="P57" s="65">
        <v>86.3</v>
      </c>
      <c r="Q57" s="65">
        <v>73.3</v>
      </c>
      <c r="R57" s="65">
        <v>82.9</v>
      </c>
      <c r="S57" s="65">
        <v>80.7</v>
      </c>
      <c r="T57" s="65">
        <v>78.2</v>
      </c>
      <c r="U57" s="65">
        <v>83.3</v>
      </c>
      <c r="V57" s="65">
        <v>80.400000000000006</v>
      </c>
      <c r="W57" s="65">
        <v>80.8</v>
      </c>
      <c r="AR57" s="66"/>
      <c r="AS57" s="66"/>
    </row>
    <row r="58" spans="1:45" x14ac:dyDescent="0.2">
      <c r="A58" s="67" t="s">
        <v>385</v>
      </c>
      <c r="B58" s="65">
        <v>79.3</v>
      </c>
      <c r="C58" s="65">
        <v>76.3</v>
      </c>
      <c r="D58" s="65">
        <v>79</v>
      </c>
      <c r="E58" s="65">
        <v>78</v>
      </c>
      <c r="F58" s="65">
        <v>79</v>
      </c>
      <c r="G58" s="65">
        <v>79</v>
      </c>
      <c r="H58" s="65">
        <v>82</v>
      </c>
      <c r="I58" s="65">
        <v>73.400000000000006</v>
      </c>
      <c r="J58" s="65">
        <v>81.8</v>
      </c>
      <c r="K58" s="65">
        <v>78</v>
      </c>
      <c r="L58" s="65">
        <v>77.7</v>
      </c>
      <c r="M58" s="65">
        <v>72.900000000000006</v>
      </c>
      <c r="N58" s="65">
        <v>78.2</v>
      </c>
      <c r="O58" s="65">
        <v>83.8</v>
      </c>
      <c r="P58" s="65">
        <v>87</v>
      </c>
      <c r="Q58" s="65">
        <v>72.7</v>
      </c>
      <c r="R58" s="65">
        <v>84</v>
      </c>
      <c r="S58" s="65">
        <v>80.099999999999994</v>
      </c>
      <c r="T58" s="65">
        <v>77.599999999999994</v>
      </c>
      <c r="U58" s="65">
        <v>82</v>
      </c>
      <c r="V58" s="65">
        <v>79.900000000000006</v>
      </c>
      <c r="W58" s="65">
        <v>81.2</v>
      </c>
      <c r="AR58" s="66"/>
      <c r="AS58" s="66"/>
    </row>
    <row r="59" spans="1:45" x14ac:dyDescent="0.2">
      <c r="A59" s="67" t="s">
        <v>386</v>
      </c>
      <c r="B59" s="65">
        <v>79.900000000000006</v>
      </c>
      <c r="C59" s="65">
        <v>77</v>
      </c>
      <c r="D59" s="65">
        <v>77.7</v>
      </c>
      <c r="E59" s="65">
        <v>79.8</v>
      </c>
      <c r="F59" s="65">
        <v>78.5</v>
      </c>
      <c r="G59" s="65">
        <v>79.2</v>
      </c>
      <c r="H59" s="65">
        <v>84.1</v>
      </c>
      <c r="I59" s="65">
        <v>74.400000000000006</v>
      </c>
      <c r="J59" s="65">
        <v>84.2</v>
      </c>
      <c r="K59" s="65">
        <v>77.900000000000006</v>
      </c>
      <c r="L59" s="65">
        <v>75.8</v>
      </c>
      <c r="M59" s="65">
        <v>73.900000000000006</v>
      </c>
      <c r="N59" s="65">
        <v>81.099999999999994</v>
      </c>
      <c r="O59" s="65">
        <v>84.2</v>
      </c>
      <c r="P59" s="65">
        <v>86.1</v>
      </c>
      <c r="Q59" s="65">
        <v>73.400000000000006</v>
      </c>
      <c r="R59" s="65">
        <v>84.7</v>
      </c>
      <c r="S59" s="65">
        <v>81</v>
      </c>
      <c r="T59" s="65">
        <v>78.8</v>
      </c>
      <c r="U59" s="65">
        <v>83.4</v>
      </c>
      <c r="V59" s="65">
        <v>80.400000000000006</v>
      </c>
      <c r="W59" s="65">
        <v>81.900000000000006</v>
      </c>
      <c r="AR59" s="66"/>
      <c r="AS59" s="66"/>
    </row>
    <row r="60" spans="1:45" x14ac:dyDescent="0.2">
      <c r="A60" s="67" t="s">
        <v>387</v>
      </c>
      <c r="B60" s="65">
        <v>79.400000000000006</v>
      </c>
      <c r="C60" s="65">
        <v>76.7</v>
      </c>
      <c r="D60" s="65">
        <v>76.400000000000006</v>
      </c>
      <c r="E60" s="65">
        <v>77.599999999999994</v>
      </c>
      <c r="F60" s="65">
        <v>79.5</v>
      </c>
      <c r="G60" s="65">
        <v>79.8</v>
      </c>
      <c r="H60" s="65">
        <v>84</v>
      </c>
      <c r="I60" s="65">
        <v>74.3</v>
      </c>
      <c r="J60" s="65">
        <v>82.6</v>
      </c>
      <c r="K60" s="65">
        <v>84.3</v>
      </c>
      <c r="L60" s="65">
        <v>73.7</v>
      </c>
      <c r="M60" s="65">
        <v>74.099999999999994</v>
      </c>
      <c r="N60" s="65">
        <v>81.3</v>
      </c>
      <c r="O60" s="65">
        <v>83.3</v>
      </c>
      <c r="P60" s="65">
        <v>85.5</v>
      </c>
      <c r="Q60" s="65">
        <v>73.900000000000006</v>
      </c>
      <c r="R60" s="65">
        <v>84.7</v>
      </c>
      <c r="S60" s="65">
        <v>79.599999999999994</v>
      </c>
      <c r="T60" s="65">
        <v>78.099999999999994</v>
      </c>
      <c r="U60" s="65">
        <v>83.5</v>
      </c>
      <c r="V60" s="65">
        <v>81</v>
      </c>
      <c r="W60" s="65">
        <v>81</v>
      </c>
      <c r="AR60" s="66"/>
      <c r="AS60" s="66"/>
    </row>
    <row r="61" spans="1:45" x14ac:dyDescent="0.2">
      <c r="A61" s="67" t="s">
        <v>388</v>
      </c>
      <c r="B61" s="65">
        <v>80.2</v>
      </c>
      <c r="C61" s="65">
        <v>78.099999999999994</v>
      </c>
      <c r="D61" s="65">
        <v>77.599999999999994</v>
      </c>
      <c r="E61" s="65">
        <v>78.2</v>
      </c>
      <c r="F61" s="65">
        <v>83</v>
      </c>
      <c r="G61" s="65">
        <v>80.099999999999994</v>
      </c>
      <c r="H61" s="65">
        <v>85.5</v>
      </c>
      <c r="I61" s="65">
        <v>75.5</v>
      </c>
      <c r="J61" s="65">
        <v>84.6</v>
      </c>
      <c r="K61" s="65">
        <v>75.599999999999994</v>
      </c>
      <c r="L61" s="65">
        <v>67.900000000000006</v>
      </c>
      <c r="M61" s="65">
        <v>73.599999999999994</v>
      </c>
      <c r="N61" s="65">
        <v>81.099999999999994</v>
      </c>
      <c r="O61" s="65">
        <v>83.5</v>
      </c>
      <c r="P61" s="65">
        <v>85.7</v>
      </c>
      <c r="Q61" s="65">
        <v>75.400000000000006</v>
      </c>
      <c r="R61" s="65">
        <v>85.8</v>
      </c>
      <c r="S61" s="65">
        <v>80.099999999999994</v>
      </c>
      <c r="T61" s="65">
        <v>78.8</v>
      </c>
      <c r="U61" s="65">
        <v>85.4</v>
      </c>
      <c r="V61" s="65">
        <v>82.5</v>
      </c>
      <c r="W61" s="65">
        <v>81.900000000000006</v>
      </c>
      <c r="AR61" s="66"/>
      <c r="AS61" s="66"/>
    </row>
    <row r="62" spans="1:45" x14ac:dyDescent="0.2">
      <c r="A62" s="67" t="s">
        <v>389</v>
      </c>
      <c r="B62" s="65">
        <v>79.5</v>
      </c>
      <c r="C62" s="65">
        <v>77.599999999999994</v>
      </c>
      <c r="D62" s="65">
        <v>78.7</v>
      </c>
      <c r="E62" s="65">
        <v>76.8</v>
      </c>
      <c r="F62" s="65">
        <v>82.2</v>
      </c>
      <c r="G62" s="65">
        <v>79.7</v>
      </c>
      <c r="H62" s="65">
        <v>84.9</v>
      </c>
      <c r="I62" s="65">
        <v>76</v>
      </c>
      <c r="J62" s="65">
        <v>82.9</v>
      </c>
      <c r="K62" s="65">
        <v>76.3</v>
      </c>
      <c r="L62" s="65">
        <v>73.400000000000006</v>
      </c>
      <c r="M62" s="65">
        <v>72.900000000000006</v>
      </c>
      <c r="N62" s="65">
        <v>81.7</v>
      </c>
      <c r="O62" s="65">
        <v>83.4</v>
      </c>
      <c r="P62" s="65">
        <v>82.3</v>
      </c>
      <c r="Q62" s="65">
        <v>71.5</v>
      </c>
      <c r="R62" s="65">
        <v>83.2</v>
      </c>
      <c r="S62" s="65">
        <v>78.7</v>
      </c>
      <c r="T62" s="65">
        <v>79.5</v>
      </c>
      <c r="U62" s="65">
        <v>83.7</v>
      </c>
      <c r="V62" s="65">
        <v>83</v>
      </c>
      <c r="W62" s="65">
        <v>80.900000000000006</v>
      </c>
    </row>
    <row r="63" spans="1:45" x14ac:dyDescent="0.2">
      <c r="A63" s="67" t="s">
        <v>390</v>
      </c>
      <c r="B63" s="65">
        <v>79.2</v>
      </c>
      <c r="C63" s="65">
        <v>78.5</v>
      </c>
      <c r="D63" s="65">
        <v>75.599999999999994</v>
      </c>
      <c r="E63" s="65">
        <v>72.5</v>
      </c>
      <c r="F63" s="65">
        <v>80</v>
      </c>
      <c r="G63" s="65">
        <v>77.7</v>
      </c>
      <c r="H63" s="65">
        <v>79.8</v>
      </c>
      <c r="I63" s="65">
        <v>73.2</v>
      </c>
      <c r="J63" s="65">
        <v>83.2</v>
      </c>
      <c r="K63" s="65">
        <v>72.8</v>
      </c>
      <c r="L63" s="65">
        <v>83.1</v>
      </c>
      <c r="M63" s="65">
        <v>71.5</v>
      </c>
      <c r="N63" s="65">
        <v>78.3</v>
      </c>
      <c r="O63" s="65">
        <v>83.9</v>
      </c>
      <c r="P63" s="65">
        <v>84.1</v>
      </c>
      <c r="Q63" s="65">
        <v>72.099999999999994</v>
      </c>
      <c r="R63" s="65">
        <v>78.099999999999994</v>
      </c>
      <c r="S63" s="65">
        <v>79.7</v>
      </c>
      <c r="T63" s="65">
        <v>77.599999999999994</v>
      </c>
      <c r="U63" s="65">
        <v>81</v>
      </c>
      <c r="V63" s="65">
        <v>82.3</v>
      </c>
      <c r="W63" s="65">
        <v>78.3</v>
      </c>
    </row>
    <row r="64" spans="1:45" x14ac:dyDescent="0.2">
      <c r="A64" s="67" t="s">
        <v>514</v>
      </c>
      <c r="B64" s="65">
        <v>80.099999999999994</v>
      </c>
      <c r="C64" s="65">
        <v>79.8</v>
      </c>
      <c r="D64" s="65">
        <v>77.5</v>
      </c>
      <c r="E64" s="65">
        <v>78.7</v>
      </c>
      <c r="F64" s="65">
        <v>82.9</v>
      </c>
      <c r="G64" s="65">
        <v>78.8</v>
      </c>
      <c r="H64" s="65">
        <v>83.1</v>
      </c>
      <c r="I64" s="65">
        <v>73.900000000000006</v>
      </c>
      <c r="J64" s="65">
        <v>84.4</v>
      </c>
      <c r="K64" s="65">
        <v>81.8</v>
      </c>
      <c r="L64" s="65">
        <v>82.4</v>
      </c>
      <c r="M64" s="65">
        <v>74</v>
      </c>
      <c r="N64" s="65">
        <v>79.599999999999994</v>
      </c>
      <c r="O64" s="65">
        <v>82.2</v>
      </c>
      <c r="P64" s="65">
        <v>83.2</v>
      </c>
      <c r="Q64" s="65">
        <v>74.099999999999994</v>
      </c>
      <c r="R64" s="65">
        <v>85.1</v>
      </c>
      <c r="S64" s="65">
        <v>79.400000000000006</v>
      </c>
      <c r="T64" s="65">
        <v>78.5</v>
      </c>
      <c r="U64" s="65">
        <v>82.4</v>
      </c>
      <c r="V64" s="65">
        <v>81.7</v>
      </c>
      <c r="W64" s="65">
        <v>78.7</v>
      </c>
    </row>
    <row r="65" spans="1:23" x14ac:dyDescent="0.2">
      <c r="A65" s="67" t="s">
        <v>370</v>
      </c>
      <c r="B65" s="65">
        <v>81</v>
      </c>
      <c r="C65" s="65">
        <v>79.3</v>
      </c>
      <c r="D65" s="65">
        <v>76.5</v>
      </c>
      <c r="E65" s="65">
        <v>79.900000000000006</v>
      </c>
      <c r="F65" s="65">
        <v>82</v>
      </c>
      <c r="G65" s="65">
        <v>79.5</v>
      </c>
      <c r="H65" s="65">
        <v>83.1</v>
      </c>
      <c r="I65" s="65">
        <v>74.7</v>
      </c>
      <c r="J65" s="65">
        <v>84.7</v>
      </c>
      <c r="K65" s="65">
        <v>79.3</v>
      </c>
      <c r="L65" s="65">
        <v>81.400000000000006</v>
      </c>
      <c r="M65" s="65">
        <v>74.8</v>
      </c>
      <c r="N65" s="65">
        <v>81.099999999999994</v>
      </c>
      <c r="O65" s="65">
        <v>83</v>
      </c>
      <c r="P65" s="65">
        <v>82.8</v>
      </c>
      <c r="Q65" s="65">
        <v>72.599999999999994</v>
      </c>
      <c r="R65" s="65">
        <v>83.9</v>
      </c>
      <c r="S65" s="65">
        <v>79.599999999999994</v>
      </c>
      <c r="T65" s="65">
        <v>78.400000000000006</v>
      </c>
      <c r="U65" s="65">
        <v>86.1</v>
      </c>
      <c r="V65" s="65">
        <v>82.4</v>
      </c>
      <c r="W65" s="65">
        <v>80.8</v>
      </c>
    </row>
    <row r="66" spans="1:23" x14ac:dyDescent="0.2">
      <c r="A66" s="67" t="s">
        <v>391</v>
      </c>
      <c r="B66" s="65">
        <v>80.7</v>
      </c>
      <c r="C66" s="65">
        <v>80.099999999999994</v>
      </c>
      <c r="D66" s="65">
        <v>80.7</v>
      </c>
      <c r="E66" s="65">
        <v>81.900000000000006</v>
      </c>
      <c r="F66" s="65">
        <v>81.599999999999994</v>
      </c>
      <c r="G66" s="65">
        <v>82.5</v>
      </c>
      <c r="H66" s="65">
        <v>84.9</v>
      </c>
      <c r="I66" s="65">
        <v>77.2</v>
      </c>
      <c r="J66" s="65">
        <v>84.9</v>
      </c>
      <c r="K66" s="65">
        <v>78</v>
      </c>
      <c r="L66" s="65">
        <v>68.900000000000006</v>
      </c>
      <c r="M66" s="65">
        <v>73.7</v>
      </c>
      <c r="N66" s="65">
        <v>83.6</v>
      </c>
      <c r="O66" s="65">
        <v>85.9</v>
      </c>
      <c r="P66" s="65">
        <v>83.6</v>
      </c>
      <c r="Q66" s="65">
        <v>75.5</v>
      </c>
      <c r="R66" s="65">
        <v>85.5</v>
      </c>
      <c r="S66" s="65">
        <v>79.900000000000006</v>
      </c>
      <c r="T66" s="65">
        <v>78.2</v>
      </c>
      <c r="U66" s="65">
        <v>86.2</v>
      </c>
      <c r="V66" s="65">
        <v>82</v>
      </c>
      <c r="W66" s="65">
        <v>80.400000000000006</v>
      </c>
    </row>
    <row r="67" spans="1:23" x14ac:dyDescent="0.2">
      <c r="A67" s="67" t="s">
        <v>392</v>
      </c>
      <c r="B67" s="65">
        <v>81.2</v>
      </c>
      <c r="C67" s="65">
        <v>78.8</v>
      </c>
      <c r="D67" s="65">
        <v>79.599999999999994</v>
      </c>
      <c r="E67" s="65">
        <v>76.2</v>
      </c>
      <c r="F67" s="65">
        <v>79.3</v>
      </c>
      <c r="G67" s="65">
        <v>80.7</v>
      </c>
      <c r="H67" s="65">
        <v>83.1</v>
      </c>
      <c r="I67" s="65">
        <v>74.5</v>
      </c>
      <c r="J67" s="65">
        <v>85</v>
      </c>
      <c r="K67" s="65">
        <v>81.2</v>
      </c>
      <c r="L67" s="65">
        <v>85.4</v>
      </c>
      <c r="M67" s="65">
        <v>73.599999999999994</v>
      </c>
      <c r="N67" s="65">
        <v>79.8</v>
      </c>
      <c r="O67" s="65">
        <v>82.8</v>
      </c>
      <c r="P67" s="65">
        <v>82.8</v>
      </c>
      <c r="Q67" s="65">
        <v>73.5</v>
      </c>
      <c r="R67" s="65">
        <v>85.7</v>
      </c>
      <c r="S67" s="65">
        <v>78.900000000000006</v>
      </c>
      <c r="T67" s="65">
        <v>78.3</v>
      </c>
      <c r="U67" s="65">
        <v>85.2</v>
      </c>
      <c r="V67" s="65">
        <v>81.5</v>
      </c>
      <c r="W67" s="65">
        <v>81.7</v>
      </c>
    </row>
    <row r="68" spans="1:23" x14ac:dyDescent="0.2">
      <c r="A68" s="67" t="s">
        <v>393</v>
      </c>
      <c r="B68" s="65">
        <v>81.3</v>
      </c>
      <c r="C68" s="65">
        <v>78.2</v>
      </c>
      <c r="D68" s="65">
        <v>82.5</v>
      </c>
      <c r="E68" s="65">
        <v>80.8</v>
      </c>
      <c r="F68" s="65">
        <v>78.400000000000006</v>
      </c>
      <c r="G68" s="65">
        <v>80.8</v>
      </c>
      <c r="H68" s="65">
        <v>85.4</v>
      </c>
      <c r="I68" s="65">
        <v>77.099999999999994</v>
      </c>
      <c r="J68" s="65">
        <v>86.6</v>
      </c>
      <c r="K68" s="65">
        <v>84.7</v>
      </c>
      <c r="L68" s="65">
        <v>81.900000000000006</v>
      </c>
      <c r="M68" s="65">
        <v>74.8</v>
      </c>
      <c r="N68" s="65">
        <v>82.6</v>
      </c>
      <c r="O68" s="65">
        <v>84.3</v>
      </c>
      <c r="P68" s="65">
        <v>85</v>
      </c>
      <c r="Q68" s="65">
        <v>75.3</v>
      </c>
      <c r="R68" s="65">
        <v>84.7</v>
      </c>
      <c r="S68" s="65">
        <v>80.099999999999994</v>
      </c>
      <c r="T68" s="65">
        <v>80.900000000000006</v>
      </c>
      <c r="U68" s="65">
        <v>83.7</v>
      </c>
      <c r="V68" s="65">
        <v>82.6</v>
      </c>
      <c r="W68" s="65">
        <v>81.400000000000006</v>
      </c>
    </row>
    <row r="69" spans="1:23" x14ac:dyDescent="0.2">
      <c r="A69" s="67" t="s">
        <v>394</v>
      </c>
      <c r="B69" s="65">
        <v>81.3</v>
      </c>
      <c r="C69" s="65">
        <v>77.099999999999994</v>
      </c>
      <c r="D69" s="65">
        <v>80.7</v>
      </c>
      <c r="E69" s="65">
        <v>80.5</v>
      </c>
      <c r="F69" s="65">
        <v>76.099999999999994</v>
      </c>
      <c r="G69" s="65">
        <v>81.7</v>
      </c>
      <c r="H69" s="65">
        <v>85</v>
      </c>
      <c r="I69" s="65">
        <v>76.099999999999994</v>
      </c>
      <c r="J69" s="65">
        <v>85.4</v>
      </c>
      <c r="K69" s="65">
        <v>78.599999999999994</v>
      </c>
      <c r="L69" s="65">
        <v>81.3</v>
      </c>
      <c r="M69" s="65">
        <v>72.3</v>
      </c>
      <c r="N69" s="65">
        <v>82.8</v>
      </c>
      <c r="O69" s="65">
        <v>85.1</v>
      </c>
      <c r="P69" s="65">
        <v>84.4</v>
      </c>
      <c r="Q69" s="65">
        <v>73.8</v>
      </c>
      <c r="R69" s="65">
        <v>85.2</v>
      </c>
      <c r="S69" s="65">
        <v>79.900000000000006</v>
      </c>
      <c r="T69" s="65">
        <v>79.900000000000006</v>
      </c>
      <c r="U69" s="65">
        <v>86.1</v>
      </c>
      <c r="V69" s="65">
        <v>82.3</v>
      </c>
      <c r="W69" s="65">
        <v>84.1</v>
      </c>
    </row>
    <row r="70" spans="1:23" x14ac:dyDescent="0.2">
      <c r="A70" s="67" t="s">
        <v>395</v>
      </c>
      <c r="B70" s="65">
        <v>81.2</v>
      </c>
      <c r="C70" s="65">
        <v>77.400000000000006</v>
      </c>
      <c r="D70" s="65">
        <v>79</v>
      </c>
      <c r="E70" s="65">
        <v>81.8</v>
      </c>
      <c r="F70" s="65">
        <v>77.8</v>
      </c>
      <c r="G70" s="65">
        <v>79.599999999999994</v>
      </c>
      <c r="H70" s="65">
        <v>84.6</v>
      </c>
      <c r="I70" s="65">
        <v>76.599999999999994</v>
      </c>
      <c r="J70" s="65">
        <v>87.1</v>
      </c>
      <c r="K70" s="65">
        <v>76.7</v>
      </c>
      <c r="L70" s="65">
        <v>80.599999999999994</v>
      </c>
      <c r="M70" s="65">
        <v>74.599999999999994</v>
      </c>
      <c r="N70" s="65">
        <v>80.5</v>
      </c>
      <c r="O70" s="65">
        <v>85.3</v>
      </c>
      <c r="P70" s="65">
        <v>85.6</v>
      </c>
      <c r="Q70" s="65">
        <v>74.8</v>
      </c>
      <c r="R70" s="65">
        <v>81.400000000000006</v>
      </c>
      <c r="S70" s="65">
        <v>79.2</v>
      </c>
      <c r="T70" s="65">
        <v>79.2</v>
      </c>
      <c r="U70" s="65">
        <v>85.5</v>
      </c>
      <c r="V70" s="65">
        <v>82.6</v>
      </c>
      <c r="W70" s="65">
        <v>84.6</v>
      </c>
    </row>
    <row r="71" spans="1:23" x14ac:dyDescent="0.2">
      <c r="A71" s="67" t="s">
        <v>396</v>
      </c>
      <c r="B71" s="65">
        <v>80.2</v>
      </c>
      <c r="C71" s="65">
        <v>77.3</v>
      </c>
      <c r="D71" s="65">
        <v>79.900000000000006</v>
      </c>
      <c r="E71" s="65">
        <v>81.400000000000006</v>
      </c>
      <c r="F71" s="65">
        <v>78.900000000000006</v>
      </c>
      <c r="G71" s="65">
        <v>81.7</v>
      </c>
      <c r="H71" s="65">
        <v>84.9</v>
      </c>
      <c r="I71" s="65">
        <v>75.8</v>
      </c>
      <c r="J71" s="65">
        <v>86.6</v>
      </c>
      <c r="K71" s="65">
        <v>78.5</v>
      </c>
      <c r="L71" s="65">
        <v>69.8</v>
      </c>
      <c r="M71" s="65">
        <v>73.599999999999994</v>
      </c>
      <c r="N71" s="65">
        <v>82.3</v>
      </c>
      <c r="O71" s="65">
        <v>85</v>
      </c>
      <c r="P71" s="65">
        <v>84.8</v>
      </c>
      <c r="Q71" s="65">
        <v>74.900000000000006</v>
      </c>
      <c r="R71" s="65">
        <v>81.2</v>
      </c>
      <c r="S71" s="65">
        <v>79.7</v>
      </c>
      <c r="T71" s="65">
        <v>79.599999999999994</v>
      </c>
      <c r="U71" s="65">
        <v>85.3</v>
      </c>
      <c r="V71" s="65">
        <v>82.4</v>
      </c>
      <c r="W71" s="65">
        <v>83.6</v>
      </c>
    </row>
    <row r="72" spans="1:23" x14ac:dyDescent="0.2">
      <c r="B72" s="65">
        <f>B71-B59</f>
        <v>0.29999999999999716</v>
      </c>
      <c r="C72" s="65">
        <f t="shared" ref="C72:W72" si="8">C71-C59</f>
        <v>0.29999999999999716</v>
      </c>
      <c r="D72" s="65">
        <f t="shared" si="8"/>
        <v>2.2000000000000028</v>
      </c>
      <c r="E72" s="65">
        <f t="shared" si="8"/>
        <v>1.6000000000000085</v>
      </c>
      <c r="F72" s="65">
        <f t="shared" si="8"/>
        <v>0.40000000000000568</v>
      </c>
      <c r="G72" s="65">
        <f t="shared" si="8"/>
        <v>2.5</v>
      </c>
      <c r="H72" s="65">
        <f t="shared" si="8"/>
        <v>0.80000000000001137</v>
      </c>
      <c r="I72" s="65">
        <f t="shared" si="8"/>
        <v>1.3999999999999915</v>
      </c>
      <c r="J72" s="65">
        <f t="shared" si="8"/>
        <v>2.3999999999999915</v>
      </c>
      <c r="K72" s="65">
        <f t="shared" si="8"/>
        <v>0.59999999999999432</v>
      </c>
      <c r="L72" s="65">
        <f t="shared" si="8"/>
        <v>-6</v>
      </c>
      <c r="M72" s="65">
        <f t="shared" si="8"/>
        <v>-0.30000000000001137</v>
      </c>
      <c r="N72" s="65">
        <f t="shared" si="8"/>
        <v>1.2000000000000028</v>
      </c>
      <c r="O72" s="65">
        <f t="shared" si="8"/>
        <v>0.79999999999999716</v>
      </c>
      <c r="P72" s="65">
        <f t="shared" si="8"/>
        <v>-1.2999999999999972</v>
      </c>
      <c r="Q72" s="65">
        <f t="shared" si="8"/>
        <v>1.5</v>
      </c>
      <c r="R72" s="65">
        <f t="shared" si="8"/>
        <v>-3.5</v>
      </c>
      <c r="S72" s="65">
        <f t="shared" si="8"/>
        <v>-1.2999999999999972</v>
      </c>
      <c r="T72" s="65">
        <f t="shared" si="8"/>
        <v>0.79999999999999716</v>
      </c>
      <c r="U72" s="65">
        <f t="shared" si="8"/>
        <v>1.8999999999999915</v>
      </c>
      <c r="V72" s="65">
        <f t="shared" si="8"/>
        <v>2</v>
      </c>
      <c r="W72" s="65">
        <f t="shared" si="8"/>
        <v>1.6999999999999886</v>
      </c>
    </row>
    <row r="73" spans="1:23" x14ac:dyDescent="0.2">
      <c r="A73" s="65" t="s">
        <v>516</v>
      </c>
    </row>
    <row r="74" spans="1:23" x14ac:dyDescent="0.2">
      <c r="A74" s="65" t="s">
        <v>667</v>
      </c>
    </row>
    <row r="76" spans="1:23" x14ac:dyDescent="0.2">
      <c r="A76" s="65" t="s">
        <v>810</v>
      </c>
    </row>
  </sheetData>
  <sheetProtection password="DD17" sheet="1" objects="1" scenarios="1" selectLockedCells="1"/>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pageSetUpPr fitToPage="1"/>
  </sheetPr>
  <dimension ref="A1:H54"/>
  <sheetViews>
    <sheetView workbookViewId="0">
      <selection activeCell="F33" sqref="F33"/>
    </sheetView>
  </sheetViews>
  <sheetFormatPr baseColWidth="10" defaultRowHeight="15.75" x14ac:dyDescent="0.25"/>
  <cols>
    <col min="1" max="1" width="33.125" style="243" customWidth="1"/>
    <col min="2" max="2" width="53.625" style="243" customWidth="1"/>
    <col min="3" max="3" width="6.625" style="243" customWidth="1"/>
    <col min="4" max="4" width="10.875" style="243"/>
    <col min="5" max="5" width="6.125" style="243" customWidth="1"/>
    <col min="6" max="6" width="19.625" style="243" customWidth="1"/>
    <col min="7" max="256" width="10.875" style="243"/>
    <col min="257" max="257" width="33.125" style="243" customWidth="1"/>
    <col min="258" max="258" width="53.625" style="243" customWidth="1"/>
    <col min="259" max="259" width="3.5" style="243" customWidth="1"/>
    <col min="260" max="260" width="10.875" style="243"/>
    <col min="261" max="261" width="2.875" style="243" customWidth="1"/>
    <col min="262" max="262" width="19.625" style="243" customWidth="1"/>
    <col min="263" max="512" width="10.875" style="243"/>
    <col min="513" max="513" width="33.125" style="243" customWidth="1"/>
    <col min="514" max="514" width="53.625" style="243" customWidth="1"/>
    <col min="515" max="515" width="3.5" style="243" customWidth="1"/>
    <col min="516" max="516" width="10.875" style="243"/>
    <col min="517" max="517" width="2.875" style="243" customWidth="1"/>
    <col min="518" max="518" width="19.625" style="243" customWidth="1"/>
    <col min="519" max="768" width="10.875" style="243"/>
    <col min="769" max="769" width="33.125" style="243" customWidth="1"/>
    <col min="770" max="770" width="53.625" style="243" customWidth="1"/>
    <col min="771" max="771" width="3.5" style="243" customWidth="1"/>
    <col min="772" max="772" width="10.875" style="243"/>
    <col min="773" max="773" width="2.875" style="243" customWidth="1"/>
    <col min="774" max="774" width="19.625" style="243" customWidth="1"/>
    <col min="775" max="1024" width="10.875" style="243"/>
    <col min="1025" max="1025" width="33.125" style="243" customWidth="1"/>
    <col min="1026" max="1026" width="53.625" style="243" customWidth="1"/>
    <col min="1027" max="1027" width="3.5" style="243" customWidth="1"/>
    <col min="1028" max="1028" width="10.875" style="243"/>
    <col min="1029" max="1029" width="2.875" style="243" customWidth="1"/>
    <col min="1030" max="1030" width="19.625" style="243" customWidth="1"/>
    <col min="1031" max="1280" width="10.875" style="243"/>
    <col min="1281" max="1281" width="33.125" style="243" customWidth="1"/>
    <col min="1282" max="1282" width="53.625" style="243" customWidth="1"/>
    <col min="1283" max="1283" width="3.5" style="243" customWidth="1"/>
    <col min="1284" max="1284" width="10.875" style="243"/>
    <col min="1285" max="1285" width="2.875" style="243" customWidth="1"/>
    <col min="1286" max="1286" width="19.625" style="243" customWidth="1"/>
    <col min="1287" max="1536" width="10.875" style="243"/>
    <col min="1537" max="1537" width="33.125" style="243" customWidth="1"/>
    <col min="1538" max="1538" width="53.625" style="243" customWidth="1"/>
    <col min="1539" max="1539" width="3.5" style="243" customWidth="1"/>
    <col min="1540" max="1540" width="10.875" style="243"/>
    <col min="1541" max="1541" width="2.875" style="243" customWidth="1"/>
    <col min="1542" max="1542" width="19.625" style="243" customWidth="1"/>
    <col min="1543" max="1792" width="10.875" style="243"/>
    <col min="1793" max="1793" width="33.125" style="243" customWidth="1"/>
    <col min="1794" max="1794" width="53.625" style="243" customWidth="1"/>
    <col min="1795" max="1795" width="3.5" style="243" customWidth="1"/>
    <col min="1796" max="1796" width="10.875" style="243"/>
    <col min="1797" max="1797" width="2.875" style="243" customWidth="1"/>
    <col min="1798" max="1798" width="19.625" style="243" customWidth="1"/>
    <col min="1799" max="2048" width="10.875" style="243"/>
    <col min="2049" max="2049" width="33.125" style="243" customWidth="1"/>
    <col min="2050" max="2050" width="53.625" style="243" customWidth="1"/>
    <col min="2051" max="2051" width="3.5" style="243" customWidth="1"/>
    <col min="2052" max="2052" width="10.875" style="243"/>
    <col min="2053" max="2053" width="2.875" style="243" customWidth="1"/>
    <col min="2054" max="2054" width="19.625" style="243" customWidth="1"/>
    <col min="2055" max="2304" width="10.875" style="243"/>
    <col min="2305" max="2305" width="33.125" style="243" customWidth="1"/>
    <col min="2306" max="2306" width="53.625" style="243" customWidth="1"/>
    <col min="2307" max="2307" width="3.5" style="243" customWidth="1"/>
    <col min="2308" max="2308" width="10.875" style="243"/>
    <col min="2309" max="2309" width="2.875" style="243" customWidth="1"/>
    <col min="2310" max="2310" width="19.625" style="243" customWidth="1"/>
    <col min="2311" max="2560" width="10.875" style="243"/>
    <col min="2561" max="2561" width="33.125" style="243" customWidth="1"/>
    <col min="2562" max="2562" width="53.625" style="243" customWidth="1"/>
    <col min="2563" max="2563" width="3.5" style="243" customWidth="1"/>
    <col min="2564" max="2564" width="10.875" style="243"/>
    <col min="2565" max="2565" width="2.875" style="243" customWidth="1"/>
    <col min="2566" max="2566" width="19.625" style="243" customWidth="1"/>
    <col min="2567" max="2816" width="10.875" style="243"/>
    <col min="2817" max="2817" width="33.125" style="243" customWidth="1"/>
    <col min="2818" max="2818" width="53.625" style="243" customWidth="1"/>
    <col min="2819" max="2819" width="3.5" style="243" customWidth="1"/>
    <col min="2820" max="2820" width="10.875" style="243"/>
    <col min="2821" max="2821" width="2.875" style="243" customWidth="1"/>
    <col min="2822" max="2822" width="19.625" style="243" customWidth="1"/>
    <col min="2823" max="3072" width="10.875" style="243"/>
    <col min="3073" max="3073" width="33.125" style="243" customWidth="1"/>
    <col min="3074" max="3074" width="53.625" style="243" customWidth="1"/>
    <col min="3075" max="3075" width="3.5" style="243" customWidth="1"/>
    <col min="3076" max="3076" width="10.875" style="243"/>
    <col min="3077" max="3077" width="2.875" style="243" customWidth="1"/>
    <col min="3078" max="3078" width="19.625" style="243" customWidth="1"/>
    <col min="3079" max="3328" width="10.875" style="243"/>
    <col min="3329" max="3329" width="33.125" style="243" customWidth="1"/>
    <col min="3330" max="3330" width="53.625" style="243" customWidth="1"/>
    <col min="3331" max="3331" width="3.5" style="243" customWidth="1"/>
    <col min="3332" max="3332" width="10.875" style="243"/>
    <col min="3333" max="3333" width="2.875" style="243" customWidth="1"/>
    <col min="3334" max="3334" width="19.625" style="243" customWidth="1"/>
    <col min="3335" max="3584" width="10.875" style="243"/>
    <col min="3585" max="3585" width="33.125" style="243" customWidth="1"/>
    <col min="3586" max="3586" width="53.625" style="243" customWidth="1"/>
    <col min="3587" max="3587" width="3.5" style="243" customWidth="1"/>
    <col min="3588" max="3588" width="10.875" style="243"/>
    <col min="3589" max="3589" width="2.875" style="243" customWidth="1"/>
    <col min="3590" max="3590" width="19.625" style="243" customWidth="1"/>
    <col min="3591" max="3840" width="10.875" style="243"/>
    <col min="3841" max="3841" width="33.125" style="243" customWidth="1"/>
    <col min="3842" max="3842" width="53.625" style="243" customWidth="1"/>
    <col min="3843" max="3843" width="3.5" style="243" customWidth="1"/>
    <col min="3844" max="3844" width="10.875" style="243"/>
    <col min="3845" max="3845" width="2.875" style="243" customWidth="1"/>
    <col min="3846" max="3846" width="19.625" style="243" customWidth="1"/>
    <col min="3847" max="4096" width="10.875" style="243"/>
    <col min="4097" max="4097" width="33.125" style="243" customWidth="1"/>
    <col min="4098" max="4098" width="53.625" style="243" customWidth="1"/>
    <col min="4099" max="4099" width="3.5" style="243" customWidth="1"/>
    <col min="4100" max="4100" width="10.875" style="243"/>
    <col min="4101" max="4101" width="2.875" style="243" customWidth="1"/>
    <col min="4102" max="4102" width="19.625" style="243" customWidth="1"/>
    <col min="4103" max="4352" width="10.875" style="243"/>
    <col min="4353" max="4353" width="33.125" style="243" customWidth="1"/>
    <col min="4354" max="4354" width="53.625" style="243" customWidth="1"/>
    <col min="4355" max="4355" width="3.5" style="243" customWidth="1"/>
    <col min="4356" max="4356" width="10.875" style="243"/>
    <col min="4357" max="4357" width="2.875" style="243" customWidth="1"/>
    <col min="4358" max="4358" width="19.625" style="243" customWidth="1"/>
    <col min="4359" max="4608" width="10.875" style="243"/>
    <col min="4609" max="4609" width="33.125" style="243" customWidth="1"/>
    <col min="4610" max="4610" width="53.625" style="243" customWidth="1"/>
    <col min="4611" max="4611" width="3.5" style="243" customWidth="1"/>
    <col min="4612" max="4612" width="10.875" style="243"/>
    <col min="4613" max="4613" width="2.875" style="243" customWidth="1"/>
    <col min="4614" max="4614" width="19.625" style="243" customWidth="1"/>
    <col min="4615" max="4864" width="10.875" style="243"/>
    <col min="4865" max="4865" width="33.125" style="243" customWidth="1"/>
    <col min="4866" max="4866" width="53.625" style="243" customWidth="1"/>
    <col min="4867" max="4867" width="3.5" style="243" customWidth="1"/>
    <col min="4868" max="4868" width="10.875" style="243"/>
    <col min="4869" max="4869" width="2.875" style="243" customWidth="1"/>
    <col min="4870" max="4870" width="19.625" style="243" customWidth="1"/>
    <col min="4871" max="5120" width="10.875" style="243"/>
    <col min="5121" max="5121" width="33.125" style="243" customWidth="1"/>
    <col min="5122" max="5122" width="53.625" style="243" customWidth="1"/>
    <col min="5123" max="5123" width="3.5" style="243" customWidth="1"/>
    <col min="5124" max="5124" width="10.875" style="243"/>
    <col min="5125" max="5125" width="2.875" style="243" customWidth="1"/>
    <col min="5126" max="5126" width="19.625" style="243" customWidth="1"/>
    <col min="5127" max="5376" width="10.875" style="243"/>
    <col min="5377" max="5377" width="33.125" style="243" customWidth="1"/>
    <col min="5378" max="5378" width="53.625" style="243" customWidth="1"/>
    <col min="5379" max="5379" width="3.5" style="243" customWidth="1"/>
    <col min="5380" max="5380" width="10.875" style="243"/>
    <col min="5381" max="5381" width="2.875" style="243" customWidth="1"/>
    <col min="5382" max="5382" width="19.625" style="243" customWidth="1"/>
    <col min="5383" max="5632" width="10.875" style="243"/>
    <col min="5633" max="5633" width="33.125" style="243" customWidth="1"/>
    <col min="5634" max="5634" width="53.625" style="243" customWidth="1"/>
    <col min="5635" max="5635" width="3.5" style="243" customWidth="1"/>
    <col min="5636" max="5636" width="10.875" style="243"/>
    <col min="5637" max="5637" width="2.875" style="243" customWidth="1"/>
    <col min="5638" max="5638" width="19.625" style="243" customWidth="1"/>
    <col min="5639" max="5888" width="10.875" style="243"/>
    <col min="5889" max="5889" width="33.125" style="243" customWidth="1"/>
    <col min="5890" max="5890" width="53.625" style="243" customWidth="1"/>
    <col min="5891" max="5891" width="3.5" style="243" customWidth="1"/>
    <col min="5892" max="5892" width="10.875" style="243"/>
    <col min="5893" max="5893" width="2.875" style="243" customWidth="1"/>
    <col min="5894" max="5894" width="19.625" style="243" customWidth="1"/>
    <col min="5895" max="6144" width="10.875" style="243"/>
    <col min="6145" max="6145" width="33.125" style="243" customWidth="1"/>
    <col min="6146" max="6146" width="53.625" style="243" customWidth="1"/>
    <col min="6147" max="6147" width="3.5" style="243" customWidth="1"/>
    <col min="6148" max="6148" width="10.875" style="243"/>
    <col min="6149" max="6149" width="2.875" style="243" customWidth="1"/>
    <col min="6150" max="6150" width="19.625" style="243" customWidth="1"/>
    <col min="6151" max="6400" width="10.875" style="243"/>
    <col min="6401" max="6401" width="33.125" style="243" customWidth="1"/>
    <col min="6402" max="6402" width="53.625" style="243" customWidth="1"/>
    <col min="6403" max="6403" width="3.5" style="243" customWidth="1"/>
    <col min="6404" max="6404" width="10.875" style="243"/>
    <col min="6405" max="6405" width="2.875" style="243" customWidth="1"/>
    <col min="6406" max="6406" width="19.625" style="243" customWidth="1"/>
    <col min="6407" max="6656" width="10.875" style="243"/>
    <col min="6657" max="6657" width="33.125" style="243" customWidth="1"/>
    <col min="6658" max="6658" width="53.625" style="243" customWidth="1"/>
    <col min="6659" max="6659" width="3.5" style="243" customWidth="1"/>
    <col min="6660" max="6660" width="10.875" style="243"/>
    <col min="6661" max="6661" width="2.875" style="243" customWidth="1"/>
    <col min="6662" max="6662" width="19.625" style="243" customWidth="1"/>
    <col min="6663" max="6912" width="10.875" style="243"/>
    <col min="6913" max="6913" width="33.125" style="243" customWidth="1"/>
    <col min="6914" max="6914" width="53.625" style="243" customWidth="1"/>
    <col min="6915" max="6915" width="3.5" style="243" customWidth="1"/>
    <col min="6916" max="6916" width="10.875" style="243"/>
    <col min="6917" max="6917" width="2.875" style="243" customWidth="1"/>
    <col min="6918" max="6918" width="19.625" style="243" customWidth="1"/>
    <col min="6919" max="7168" width="10.875" style="243"/>
    <col min="7169" max="7169" width="33.125" style="243" customWidth="1"/>
    <col min="7170" max="7170" width="53.625" style="243" customWidth="1"/>
    <col min="7171" max="7171" width="3.5" style="243" customWidth="1"/>
    <col min="7172" max="7172" width="10.875" style="243"/>
    <col min="7173" max="7173" width="2.875" style="243" customWidth="1"/>
    <col min="7174" max="7174" width="19.625" style="243" customWidth="1"/>
    <col min="7175" max="7424" width="10.875" style="243"/>
    <col min="7425" max="7425" width="33.125" style="243" customWidth="1"/>
    <col min="7426" max="7426" width="53.625" style="243" customWidth="1"/>
    <col min="7427" max="7427" width="3.5" style="243" customWidth="1"/>
    <col min="7428" max="7428" width="10.875" style="243"/>
    <col min="7429" max="7429" width="2.875" style="243" customWidth="1"/>
    <col min="7430" max="7430" width="19.625" style="243" customWidth="1"/>
    <col min="7431" max="7680" width="10.875" style="243"/>
    <col min="7681" max="7681" width="33.125" style="243" customWidth="1"/>
    <col min="7682" max="7682" width="53.625" style="243" customWidth="1"/>
    <col min="7683" max="7683" width="3.5" style="243" customWidth="1"/>
    <col min="7684" max="7684" width="10.875" style="243"/>
    <col min="7685" max="7685" width="2.875" style="243" customWidth="1"/>
    <col min="7686" max="7686" width="19.625" style="243" customWidth="1"/>
    <col min="7687" max="7936" width="10.875" style="243"/>
    <col min="7937" max="7937" width="33.125" style="243" customWidth="1"/>
    <col min="7938" max="7938" width="53.625" style="243" customWidth="1"/>
    <col min="7939" max="7939" width="3.5" style="243" customWidth="1"/>
    <col min="7940" max="7940" width="10.875" style="243"/>
    <col min="7941" max="7941" width="2.875" style="243" customWidth="1"/>
    <col min="7942" max="7942" width="19.625" style="243" customWidth="1"/>
    <col min="7943" max="8192" width="10.875" style="243"/>
    <col min="8193" max="8193" width="33.125" style="243" customWidth="1"/>
    <col min="8194" max="8194" width="53.625" style="243" customWidth="1"/>
    <col min="8195" max="8195" width="3.5" style="243" customWidth="1"/>
    <col min="8196" max="8196" width="10.875" style="243"/>
    <col min="8197" max="8197" width="2.875" style="243" customWidth="1"/>
    <col min="8198" max="8198" width="19.625" style="243" customWidth="1"/>
    <col min="8199" max="8448" width="10.875" style="243"/>
    <col min="8449" max="8449" width="33.125" style="243" customWidth="1"/>
    <col min="8450" max="8450" width="53.625" style="243" customWidth="1"/>
    <col min="8451" max="8451" width="3.5" style="243" customWidth="1"/>
    <col min="8452" max="8452" width="10.875" style="243"/>
    <col min="8453" max="8453" width="2.875" style="243" customWidth="1"/>
    <col min="8454" max="8454" width="19.625" style="243" customWidth="1"/>
    <col min="8455" max="8704" width="10.875" style="243"/>
    <col min="8705" max="8705" width="33.125" style="243" customWidth="1"/>
    <col min="8706" max="8706" width="53.625" style="243" customWidth="1"/>
    <col min="8707" max="8707" width="3.5" style="243" customWidth="1"/>
    <col min="8708" max="8708" width="10.875" style="243"/>
    <col min="8709" max="8709" width="2.875" style="243" customWidth="1"/>
    <col min="8710" max="8710" width="19.625" style="243" customWidth="1"/>
    <col min="8711" max="8960" width="10.875" style="243"/>
    <col min="8961" max="8961" width="33.125" style="243" customWidth="1"/>
    <col min="8962" max="8962" width="53.625" style="243" customWidth="1"/>
    <col min="8963" max="8963" width="3.5" style="243" customWidth="1"/>
    <col min="8964" max="8964" width="10.875" style="243"/>
    <col min="8965" max="8965" width="2.875" style="243" customWidth="1"/>
    <col min="8966" max="8966" width="19.625" style="243" customWidth="1"/>
    <col min="8967" max="9216" width="10.875" style="243"/>
    <col min="9217" max="9217" width="33.125" style="243" customWidth="1"/>
    <col min="9218" max="9218" width="53.625" style="243" customWidth="1"/>
    <col min="9219" max="9219" width="3.5" style="243" customWidth="1"/>
    <col min="9220" max="9220" width="10.875" style="243"/>
    <col min="9221" max="9221" width="2.875" style="243" customWidth="1"/>
    <col min="9222" max="9222" width="19.625" style="243" customWidth="1"/>
    <col min="9223" max="9472" width="10.875" style="243"/>
    <col min="9473" max="9473" width="33.125" style="243" customWidth="1"/>
    <col min="9474" max="9474" width="53.625" style="243" customWidth="1"/>
    <col min="9475" max="9475" width="3.5" style="243" customWidth="1"/>
    <col min="9476" max="9476" width="10.875" style="243"/>
    <col min="9477" max="9477" width="2.875" style="243" customWidth="1"/>
    <col min="9478" max="9478" width="19.625" style="243" customWidth="1"/>
    <col min="9479" max="9728" width="10.875" style="243"/>
    <col min="9729" max="9729" width="33.125" style="243" customWidth="1"/>
    <col min="9730" max="9730" width="53.625" style="243" customWidth="1"/>
    <col min="9731" max="9731" width="3.5" style="243" customWidth="1"/>
    <col min="9732" max="9732" width="10.875" style="243"/>
    <col min="9733" max="9733" width="2.875" style="243" customWidth="1"/>
    <col min="9734" max="9734" width="19.625" style="243" customWidth="1"/>
    <col min="9735" max="9984" width="10.875" style="243"/>
    <col min="9985" max="9985" width="33.125" style="243" customWidth="1"/>
    <col min="9986" max="9986" width="53.625" style="243" customWidth="1"/>
    <col min="9987" max="9987" width="3.5" style="243" customWidth="1"/>
    <col min="9988" max="9988" width="10.875" style="243"/>
    <col min="9989" max="9989" width="2.875" style="243" customWidth="1"/>
    <col min="9990" max="9990" width="19.625" style="243" customWidth="1"/>
    <col min="9991" max="10240" width="10.875" style="243"/>
    <col min="10241" max="10241" width="33.125" style="243" customWidth="1"/>
    <col min="10242" max="10242" width="53.625" style="243" customWidth="1"/>
    <col min="10243" max="10243" width="3.5" style="243" customWidth="1"/>
    <col min="10244" max="10244" width="10.875" style="243"/>
    <col min="10245" max="10245" width="2.875" style="243" customWidth="1"/>
    <col min="10246" max="10246" width="19.625" style="243" customWidth="1"/>
    <col min="10247" max="10496" width="10.875" style="243"/>
    <col min="10497" max="10497" width="33.125" style="243" customWidth="1"/>
    <col min="10498" max="10498" width="53.625" style="243" customWidth="1"/>
    <col min="10499" max="10499" width="3.5" style="243" customWidth="1"/>
    <col min="10500" max="10500" width="10.875" style="243"/>
    <col min="10501" max="10501" width="2.875" style="243" customWidth="1"/>
    <col min="10502" max="10502" width="19.625" style="243" customWidth="1"/>
    <col min="10503" max="10752" width="10.875" style="243"/>
    <col min="10753" max="10753" width="33.125" style="243" customWidth="1"/>
    <col min="10754" max="10754" width="53.625" style="243" customWidth="1"/>
    <col min="10755" max="10755" width="3.5" style="243" customWidth="1"/>
    <col min="10756" max="10756" width="10.875" style="243"/>
    <col min="10757" max="10757" width="2.875" style="243" customWidth="1"/>
    <col min="10758" max="10758" width="19.625" style="243" customWidth="1"/>
    <col min="10759" max="11008" width="10.875" style="243"/>
    <col min="11009" max="11009" width="33.125" style="243" customWidth="1"/>
    <col min="11010" max="11010" width="53.625" style="243" customWidth="1"/>
    <col min="11011" max="11011" width="3.5" style="243" customWidth="1"/>
    <col min="11012" max="11012" width="10.875" style="243"/>
    <col min="11013" max="11013" width="2.875" style="243" customWidth="1"/>
    <col min="11014" max="11014" width="19.625" style="243" customWidth="1"/>
    <col min="11015" max="11264" width="10.875" style="243"/>
    <col min="11265" max="11265" width="33.125" style="243" customWidth="1"/>
    <col min="11266" max="11266" width="53.625" style="243" customWidth="1"/>
    <col min="11267" max="11267" width="3.5" style="243" customWidth="1"/>
    <col min="11268" max="11268" width="10.875" style="243"/>
    <col min="11269" max="11269" width="2.875" style="243" customWidth="1"/>
    <col min="11270" max="11270" width="19.625" style="243" customWidth="1"/>
    <col min="11271" max="11520" width="10.875" style="243"/>
    <col min="11521" max="11521" width="33.125" style="243" customWidth="1"/>
    <col min="11522" max="11522" width="53.625" style="243" customWidth="1"/>
    <col min="11523" max="11523" width="3.5" style="243" customWidth="1"/>
    <col min="11524" max="11524" width="10.875" style="243"/>
    <col min="11525" max="11525" width="2.875" style="243" customWidth="1"/>
    <col min="11526" max="11526" width="19.625" style="243" customWidth="1"/>
    <col min="11527" max="11776" width="10.875" style="243"/>
    <col min="11777" max="11777" width="33.125" style="243" customWidth="1"/>
    <col min="11778" max="11778" width="53.625" style="243" customWidth="1"/>
    <col min="11779" max="11779" width="3.5" style="243" customWidth="1"/>
    <col min="11780" max="11780" width="10.875" style="243"/>
    <col min="11781" max="11781" width="2.875" style="243" customWidth="1"/>
    <col min="11782" max="11782" width="19.625" style="243" customWidth="1"/>
    <col min="11783" max="12032" width="10.875" style="243"/>
    <col min="12033" max="12033" width="33.125" style="243" customWidth="1"/>
    <col min="12034" max="12034" width="53.625" style="243" customWidth="1"/>
    <col min="12035" max="12035" width="3.5" style="243" customWidth="1"/>
    <col min="12036" max="12036" width="10.875" style="243"/>
    <col min="12037" max="12037" width="2.875" style="243" customWidth="1"/>
    <col min="12038" max="12038" width="19.625" style="243" customWidth="1"/>
    <col min="12039" max="12288" width="10.875" style="243"/>
    <col min="12289" max="12289" width="33.125" style="243" customWidth="1"/>
    <col min="12290" max="12290" width="53.625" style="243" customWidth="1"/>
    <col min="12291" max="12291" width="3.5" style="243" customWidth="1"/>
    <col min="12292" max="12292" width="10.875" style="243"/>
    <col min="12293" max="12293" width="2.875" style="243" customWidth="1"/>
    <col min="12294" max="12294" width="19.625" style="243" customWidth="1"/>
    <col min="12295" max="12544" width="10.875" style="243"/>
    <col min="12545" max="12545" width="33.125" style="243" customWidth="1"/>
    <col min="12546" max="12546" width="53.625" style="243" customWidth="1"/>
    <col min="12547" max="12547" width="3.5" style="243" customWidth="1"/>
    <col min="12548" max="12548" width="10.875" style="243"/>
    <col min="12549" max="12549" width="2.875" style="243" customWidth="1"/>
    <col min="12550" max="12550" width="19.625" style="243" customWidth="1"/>
    <col min="12551" max="12800" width="10.875" style="243"/>
    <col min="12801" max="12801" width="33.125" style="243" customWidth="1"/>
    <col min="12802" max="12802" width="53.625" style="243" customWidth="1"/>
    <col min="12803" max="12803" width="3.5" style="243" customWidth="1"/>
    <col min="12804" max="12804" width="10.875" style="243"/>
    <col min="12805" max="12805" width="2.875" style="243" customWidth="1"/>
    <col min="12806" max="12806" width="19.625" style="243" customWidth="1"/>
    <col min="12807" max="13056" width="10.875" style="243"/>
    <col min="13057" max="13057" width="33.125" style="243" customWidth="1"/>
    <col min="13058" max="13058" width="53.625" style="243" customWidth="1"/>
    <col min="13059" max="13059" width="3.5" style="243" customWidth="1"/>
    <col min="13060" max="13060" width="10.875" style="243"/>
    <col min="13061" max="13061" width="2.875" style="243" customWidth="1"/>
    <col min="13062" max="13062" width="19.625" style="243" customWidth="1"/>
    <col min="13063" max="13312" width="10.875" style="243"/>
    <col min="13313" max="13313" width="33.125" style="243" customWidth="1"/>
    <col min="13314" max="13314" width="53.625" style="243" customWidth="1"/>
    <col min="13315" max="13315" width="3.5" style="243" customWidth="1"/>
    <col min="13316" max="13316" width="10.875" style="243"/>
    <col min="13317" max="13317" width="2.875" style="243" customWidth="1"/>
    <col min="13318" max="13318" width="19.625" style="243" customWidth="1"/>
    <col min="13319" max="13568" width="10.875" style="243"/>
    <col min="13569" max="13569" width="33.125" style="243" customWidth="1"/>
    <col min="13570" max="13570" width="53.625" style="243" customWidth="1"/>
    <col min="13571" max="13571" width="3.5" style="243" customWidth="1"/>
    <col min="13572" max="13572" width="10.875" style="243"/>
    <col min="13573" max="13573" width="2.875" style="243" customWidth="1"/>
    <col min="13574" max="13574" width="19.625" style="243" customWidth="1"/>
    <col min="13575" max="13824" width="10.875" style="243"/>
    <col min="13825" max="13825" width="33.125" style="243" customWidth="1"/>
    <col min="13826" max="13826" width="53.625" style="243" customWidth="1"/>
    <col min="13827" max="13827" width="3.5" style="243" customWidth="1"/>
    <col min="13828" max="13828" width="10.875" style="243"/>
    <col min="13829" max="13829" width="2.875" style="243" customWidth="1"/>
    <col min="13830" max="13830" width="19.625" style="243" customWidth="1"/>
    <col min="13831" max="14080" width="10.875" style="243"/>
    <col min="14081" max="14081" width="33.125" style="243" customWidth="1"/>
    <col min="14082" max="14082" width="53.625" style="243" customWidth="1"/>
    <col min="14083" max="14083" width="3.5" style="243" customWidth="1"/>
    <col min="14084" max="14084" width="10.875" style="243"/>
    <col min="14085" max="14085" width="2.875" style="243" customWidth="1"/>
    <col min="14086" max="14086" width="19.625" style="243" customWidth="1"/>
    <col min="14087" max="14336" width="10.875" style="243"/>
    <col min="14337" max="14337" width="33.125" style="243" customWidth="1"/>
    <col min="14338" max="14338" width="53.625" style="243" customWidth="1"/>
    <col min="14339" max="14339" width="3.5" style="243" customWidth="1"/>
    <col min="14340" max="14340" width="10.875" style="243"/>
    <col min="14341" max="14341" width="2.875" style="243" customWidth="1"/>
    <col min="14342" max="14342" width="19.625" style="243" customWidth="1"/>
    <col min="14343" max="14592" width="10.875" style="243"/>
    <col min="14593" max="14593" width="33.125" style="243" customWidth="1"/>
    <col min="14594" max="14594" width="53.625" style="243" customWidth="1"/>
    <col min="14595" max="14595" width="3.5" style="243" customWidth="1"/>
    <col min="14596" max="14596" width="10.875" style="243"/>
    <col min="14597" max="14597" width="2.875" style="243" customWidth="1"/>
    <col min="14598" max="14598" width="19.625" style="243" customWidth="1"/>
    <col min="14599" max="14848" width="10.875" style="243"/>
    <col min="14849" max="14849" width="33.125" style="243" customWidth="1"/>
    <col min="14850" max="14850" width="53.625" style="243" customWidth="1"/>
    <col min="14851" max="14851" width="3.5" style="243" customWidth="1"/>
    <col min="14852" max="14852" width="10.875" style="243"/>
    <col min="14853" max="14853" width="2.875" style="243" customWidth="1"/>
    <col min="14854" max="14854" width="19.625" style="243" customWidth="1"/>
    <col min="14855" max="15104" width="10.875" style="243"/>
    <col min="15105" max="15105" width="33.125" style="243" customWidth="1"/>
    <col min="15106" max="15106" width="53.625" style="243" customWidth="1"/>
    <col min="15107" max="15107" width="3.5" style="243" customWidth="1"/>
    <col min="15108" max="15108" width="10.875" style="243"/>
    <col min="15109" max="15109" width="2.875" style="243" customWidth="1"/>
    <col min="15110" max="15110" width="19.625" style="243" customWidth="1"/>
    <col min="15111" max="15360" width="10.875" style="243"/>
    <col min="15361" max="15361" width="33.125" style="243" customWidth="1"/>
    <col min="15362" max="15362" width="53.625" style="243" customWidth="1"/>
    <col min="15363" max="15363" width="3.5" style="243" customWidth="1"/>
    <col min="15364" max="15364" width="10.875" style="243"/>
    <col min="15365" max="15365" width="2.875" style="243" customWidth="1"/>
    <col min="15366" max="15366" width="19.625" style="243" customWidth="1"/>
    <col min="15367" max="15616" width="10.875" style="243"/>
    <col min="15617" max="15617" width="33.125" style="243" customWidth="1"/>
    <col min="15618" max="15618" width="53.625" style="243" customWidth="1"/>
    <col min="15619" max="15619" width="3.5" style="243" customWidth="1"/>
    <col min="15620" max="15620" width="10.875" style="243"/>
    <col min="15621" max="15621" width="2.875" style="243" customWidth="1"/>
    <col min="15622" max="15622" width="19.625" style="243" customWidth="1"/>
    <col min="15623" max="15872" width="10.875" style="243"/>
    <col min="15873" max="15873" width="33.125" style="243" customWidth="1"/>
    <col min="15874" max="15874" width="53.625" style="243" customWidth="1"/>
    <col min="15875" max="15875" width="3.5" style="243" customWidth="1"/>
    <col min="15876" max="15876" width="10.875" style="243"/>
    <col min="15877" max="15877" width="2.875" style="243" customWidth="1"/>
    <col min="15878" max="15878" width="19.625" style="243" customWidth="1"/>
    <col min="15879" max="16128" width="10.875" style="243"/>
    <col min="16129" max="16129" width="33.125" style="243" customWidth="1"/>
    <col min="16130" max="16130" width="53.625" style="243" customWidth="1"/>
    <col min="16131" max="16131" width="3.5" style="243" customWidth="1"/>
    <col min="16132" max="16132" width="10.875" style="243"/>
    <col min="16133" max="16133" width="2.875" style="243" customWidth="1"/>
    <col min="16134" max="16134" width="19.625" style="243" customWidth="1"/>
    <col min="16135" max="16384" width="10.875" style="243"/>
  </cols>
  <sheetData>
    <row r="1" spans="1:8" x14ac:dyDescent="0.25">
      <c r="B1" s="73"/>
    </row>
    <row r="2" spans="1:8" x14ac:dyDescent="0.25">
      <c r="B2" s="64"/>
      <c r="C2" s="64" t="s">
        <v>812</v>
      </c>
      <c r="D2" s="64"/>
      <c r="E2" s="64"/>
      <c r="H2" s="72" t="s">
        <v>813</v>
      </c>
    </row>
    <row r="3" spans="1:8" x14ac:dyDescent="0.25">
      <c r="A3" s="64"/>
      <c r="B3" s="64"/>
      <c r="C3" s="64" t="s">
        <v>814</v>
      </c>
      <c r="D3" s="64"/>
      <c r="E3" s="64" t="s">
        <v>815</v>
      </c>
    </row>
    <row r="4" spans="1:8" x14ac:dyDescent="0.25">
      <c r="A4" s="64" t="s">
        <v>24</v>
      </c>
      <c r="B4" s="64"/>
      <c r="C4" s="63">
        <v>12.640916850295291</v>
      </c>
      <c r="D4" s="263"/>
      <c r="E4" s="63">
        <v>5.8392744471996272</v>
      </c>
    </row>
    <row r="5" spans="1:8" x14ac:dyDescent="0.25">
      <c r="A5" s="64" t="s">
        <v>46</v>
      </c>
      <c r="B5" s="64"/>
      <c r="D5" s="64"/>
      <c r="G5" s="72"/>
      <c r="H5" s="72"/>
    </row>
    <row r="6" spans="1:8" x14ac:dyDescent="0.25">
      <c r="A6" s="64" t="s">
        <v>816</v>
      </c>
      <c r="B6" s="64" t="s">
        <v>817</v>
      </c>
      <c r="C6" s="63">
        <v>624.28836633663366</v>
      </c>
      <c r="D6" s="64"/>
      <c r="E6" s="63">
        <v>580.55336663762125</v>
      </c>
      <c r="F6" s="263"/>
      <c r="G6" s="70" t="s">
        <v>818</v>
      </c>
      <c r="H6" s="71">
        <v>45.219087056539429</v>
      </c>
    </row>
    <row r="7" spans="1:8" x14ac:dyDescent="0.25">
      <c r="A7" s="64" t="s">
        <v>819</v>
      </c>
      <c r="B7" s="64" t="s">
        <v>820</v>
      </c>
      <c r="C7" s="63">
        <v>147.73332799134599</v>
      </c>
      <c r="D7" s="64"/>
      <c r="E7" s="63">
        <v>132.77434545247536</v>
      </c>
      <c r="F7" s="263"/>
      <c r="G7" s="70" t="s">
        <v>821</v>
      </c>
      <c r="H7" s="71">
        <v>27.540554041077094</v>
      </c>
    </row>
    <row r="8" spans="1:8" x14ac:dyDescent="0.25">
      <c r="A8" s="64" t="s">
        <v>822</v>
      </c>
      <c r="B8" s="64" t="s">
        <v>823</v>
      </c>
      <c r="C8" s="63">
        <v>87.376897825194916</v>
      </c>
      <c r="D8" s="64"/>
      <c r="E8" s="63">
        <v>76.062442214875304</v>
      </c>
      <c r="F8" s="263"/>
      <c r="G8" s="70" t="s">
        <v>824</v>
      </c>
      <c r="H8" s="71">
        <v>24.25444202817253</v>
      </c>
    </row>
    <row r="9" spans="1:8" x14ac:dyDescent="0.25">
      <c r="A9" s="64" t="s">
        <v>825</v>
      </c>
      <c r="B9" s="64" t="s">
        <v>826</v>
      </c>
      <c r="C9" s="63">
        <v>84.663079363101872</v>
      </c>
      <c r="D9" s="64"/>
      <c r="E9" s="63">
        <v>73.512493359335679</v>
      </c>
      <c r="F9" s="263"/>
      <c r="G9" s="70" t="s">
        <v>827</v>
      </c>
      <c r="H9" s="71">
        <v>20.601786588353633</v>
      </c>
    </row>
    <row r="10" spans="1:8" x14ac:dyDescent="0.25">
      <c r="A10" s="64" t="s">
        <v>828</v>
      </c>
      <c r="B10" s="64" t="s">
        <v>829</v>
      </c>
      <c r="C10" s="63">
        <v>73.279241222432105</v>
      </c>
      <c r="D10" s="64"/>
      <c r="E10" s="63">
        <v>62.816050158024098</v>
      </c>
      <c r="F10" s="263"/>
      <c r="G10" s="70" t="s">
        <v>830</v>
      </c>
      <c r="H10" s="71">
        <v>15.645111002192191</v>
      </c>
    </row>
    <row r="11" spans="1:8" x14ac:dyDescent="0.25">
      <c r="A11" s="64" t="s">
        <v>831</v>
      </c>
      <c r="B11" s="64" t="s">
        <v>832</v>
      </c>
      <c r="C11" s="63">
        <v>59.232223163657693</v>
      </c>
      <c r="D11" s="64"/>
      <c r="E11" s="63">
        <v>49.617238917315532</v>
      </c>
      <c r="F11" s="263"/>
      <c r="G11" s="70" t="s">
        <v>833</v>
      </c>
      <c r="H11" s="71">
        <v>13.319665538416569</v>
      </c>
    </row>
    <row r="12" spans="1:8" x14ac:dyDescent="0.25">
      <c r="A12" s="64" t="s">
        <v>834</v>
      </c>
      <c r="B12" s="64" t="s">
        <v>835</v>
      </c>
      <c r="C12" s="63">
        <v>58.459384096578361</v>
      </c>
      <c r="D12" s="64"/>
      <c r="E12" s="63">
        <v>48.891066506691082</v>
      </c>
      <c r="F12" s="263"/>
      <c r="G12" s="70" t="s">
        <v>836</v>
      </c>
      <c r="H12" s="71">
        <v>12.380764159159718</v>
      </c>
    </row>
    <row r="13" spans="1:8" x14ac:dyDescent="0.25">
      <c r="A13" s="64" t="s">
        <v>837</v>
      </c>
      <c r="B13" s="64" t="s">
        <v>838</v>
      </c>
      <c r="C13" s="63">
        <v>55.665755564232725</v>
      </c>
      <c r="D13" s="64"/>
      <c r="E13" s="63">
        <v>46.266126784907534</v>
      </c>
      <c r="F13" s="263"/>
      <c r="G13" s="70" t="s">
        <v>839</v>
      </c>
      <c r="H13" s="71">
        <v>12.318220246192313</v>
      </c>
    </row>
    <row r="14" spans="1:8" x14ac:dyDescent="0.25">
      <c r="A14" s="64" t="s">
        <v>840</v>
      </c>
      <c r="B14" s="64" t="s">
        <v>841</v>
      </c>
      <c r="C14" s="63">
        <v>55.661501787842674</v>
      </c>
      <c r="D14" s="64"/>
      <c r="E14" s="63">
        <v>46.262129866031422</v>
      </c>
      <c r="F14" s="263"/>
      <c r="G14" s="70" t="s">
        <v>842</v>
      </c>
      <c r="H14" s="71">
        <v>12.120216426678931</v>
      </c>
    </row>
    <row r="15" spans="1:8" x14ac:dyDescent="0.25">
      <c r="A15" s="64" t="s">
        <v>843</v>
      </c>
      <c r="B15" s="64" t="s">
        <v>844</v>
      </c>
      <c r="C15" s="63">
        <v>48.768702875339251</v>
      </c>
      <c r="D15" s="64"/>
      <c r="E15" s="63">
        <v>39.785541640285849</v>
      </c>
      <c r="F15" s="263"/>
      <c r="G15" s="70" t="s">
        <v>845</v>
      </c>
      <c r="H15" s="71">
        <v>12.118630791484296</v>
      </c>
    </row>
    <row r="16" spans="1:8" x14ac:dyDescent="0.25">
      <c r="A16" s="64"/>
      <c r="B16" s="64"/>
      <c r="C16" s="63"/>
      <c r="D16" s="64"/>
      <c r="E16" s="64"/>
      <c r="G16" s="72"/>
      <c r="H16" s="72"/>
    </row>
    <row r="17" spans="1:8" x14ac:dyDescent="0.25">
      <c r="A17" s="64" t="s">
        <v>47</v>
      </c>
      <c r="B17" s="64"/>
      <c r="C17" s="63"/>
      <c r="D17" s="64"/>
      <c r="E17" s="64"/>
    </row>
    <row r="18" spans="1:8" x14ac:dyDescent="0.25">
      <c r="A18" s="64" t="s">
        <v>846</v>
      </c>
      <c r="B18" s="64" t="s">
        <v>847</v>
      </c>
      <c r="C18" s="63">
        <v>-17.067945002774522</v>
      </c>
      <c r="D18" s="64"/>
      <c r="E18" s="63">
        <v>-22.075665089025854</v>
      </c>
      <c r="G18" s="70" t="s">
        <v>848</v>
      </c>
      <c r="H18" s="71">
        <v>-11.812979431388493</v>
      </c>
    </row>
    <row r="19" spans="1:8" x14ac:dyDescent="0.25">
      <c r="A19" s="64" t="s">
        <v>849</v>
      </c>
      <c r="B19" s="64" t="s">
        <v>850</v>
      </c>
      <c r="C19" s="63">
        <v>-27.075414975627567</v>
      </c>
      <c r="D19" s="64"/>
      <c r="E19" s="63">
        <v>-31.478849922709383</v>
      </c>
      <c r="G19" s="70" t="s">
        <v>851</v>
      </c>
      <c r="H19" s="71">
        <v>-12.745156977458571</v>
      </c>
    </row>
    <row r="20" spans="1:8" x14ac:dyDescent="0.25">
      <c r="A20" s="64" t="s">
        <v>833</v>
      </c>
      <c r="B20" s="64" t="s">
        <v>852</v>
      </c>
      <c r="C20" s="63">
        <v>-32.606560517081881</v>
      </c>
      <c r="D20" s="64"/>
      <c r="E20" s="63">
        <v>-36.676006048022401</v>
      </c>
      <c r="G20" s="70" t="s">
        <v>853</v>
      </c>
      <c r="H20" s="71">
        <v>-14.103005678187863</v>
      </c>
    </row>
    <row r="21" spans="1:8" x14ac:dyDescent="0.25">
      <c r="A21" s="64" t="s">
        <v>854</v>
      </c>
      <c r="B21" s="64" t="s">
        <v>855</v>
      </c>
      <c r="C21" s="63">
        <v>-32.866758392094937</v>
      </c>
      <c r="D21" s="64"/>
      <c r="E21" s="63">
        <v>-36.920492288672293</v>
      </c>
      <c r="G21" s="70" t="s">
        <v>856</v>
      </c>
      <c r="H21" s="71">
        <v>-15.030869311588457</v>
      </c>
    </row>
    <row r="22" spans="1:8" x14ac:dyDescent="0.25">
      <c r="A22" s="64" t="s">
        <v>856</v>
      </c>
      <c r="B22" s="64" t="s">
        <v>857</v>
      </c>
      <c r="C22" s="63">
        <v>-34.268076109936572</v>
      </c>
      <c r="D22" s="64"/>
      <c r="E22" s="63">
        <v>-38.237193667474813</v>
      </c>
      <c r="G22" s="70" t="s">
        <v>858</v>
      </c>
      <c r="H22" s="71">
        <v>-17.317239631755399</v>
      </c>
    </row>
    <row r="23" spans="1:8" x14ac:dyDescent="0.25">
      <c r="A23" s="64" t="s">
        <v>859</v>
      </c>
      <c r="B23" s="64" t="s">
        <v>860</v>
      </c>
      <c r="C23" s="63">
        <v>-35.870331219168428</v>
      </c>
      <c r="D23" s="64"/>
      <c r="E23" s="63">
        <v>-39.742699153246022</v>
      </c>
      <c r="G23" s="70" t="s">
        <v>861</v>
      </c>
      <c r="H23" s="71">
        <v>-19.939490645936342</v>
      </c>
    </row>
    <row r="24" spans="1:8" x14ac:dyDescent="0.25">
      <c r="A24" s="64" t="s">
        <v>862</v>
      </c>
      <c r="B24" s="64" t="s">
        <v>863</v>
      </c>
      <c r="C24" s="63">
        <v>-41.097709862216078</v>
      </c>
      <c r="D24" s="64"/>
      <c r="E24" s="63">
        <v>-44.654430860617154</v>
      </c>
      <c r="G24" s="70" t="s">
        <v>864</v>
      </c>
      <c r="H24" s="71">
        <v>-20.627295814738712</v>
      </c>
    </row>
    <row r="25" spans="1:8" x14ac:dyDescent="0.25">
      <c r="A25" s="64" t="s">
        <v>865</v>
      </c>
      <c r="B25" s="64" t="s">
        <v>866</v>
      </c>
      <c r="C25" s="63">
        <v>-41.716442755865415</v>
      </c>
      <c r="D25" s="64"/>
      <c r="E25" s="63">
        <v>-45.235802553707117</v>
      </c>
      <c r="G25" s="70" t="s">
        <v>867</v>
      </c>
      <c r="H25" s="71">
        <v>-28.366537718973117</v>
      </c>
    </row>
    <row r="26" spans="1:8" x14ac:dyDescent="0.25">
      <c r="A26" s="64" t="s">
        <v>868</v>
      </c>
      <c r="B26" s="64" t="s">
        <v>869</v>
      </c>
      <c r="C26" s="63">
        <v>-41.722370376451245</v>
      </c>
      <c r="D26" s="64"/>
      <c r="E26" s="63">
        <v>-45.241372244362566</v>
      </c>
      <c r="G26" s="70" t="s">
        <v>870</v>
      </c>
      <c r="H26" s="71">
        <v>-28.570824069161304</v>
      </c>
    </row>
    <row r="27" spans="1:8" x14ac:dyDescent="0.25">
      <c r="A27" s="64" t="s">
        <v>871</v>
      </c>
      <c r="B27" s="64" t="s">
        <v>872</v>
      </c>
      <c r="C27" s="63">
        <v>-96.503288618037232</v>
      </c>
      <c r="D27" s="64"/>
      <c r="E27" s="63">
        <v>-96.714431966937298</v>
      </c>
      <c r="G27" s="70" t="s">
        <v>873</v>
      </c>
      <c r="H27" s="71">
        <v>-29.7990277912781</v>
      </c>
    </row>
    <row r="28" spans="1:8" ht="18.75" x14ac:dyDescent="0.25">
      <c r="A28" s="288" t="s">
        <v>0</v>
      </c>
    </row>
    <row r="29" spans="1:8" x14ac:dyDescent="0.25">
      <c r="A29" s="283" t="s">
        <v>1204</v>
      </c>
      <c r="B29" s="73"/>
      <c r="C29" s="64"/>
      <c r="D29" s="64"/>
      <c r="E29" s="64"/>
      <c r="F29" s="64"/>
    </row>
    <row r="30" spans="1:8" x14ac:dyDescent="0.25">
      <c r="A30" s="74"/>
      <c r="B30" s="74" t="s">
        <v>874</v>
      </c>
      <c r="C30" s="74"/>
      <c r="D30" s="75" t="s">
        <v>875</v>
      </c>
      <c r="E30" s="75"/>
      <c r="F30" s="75"/>
      <c r="G30" s="75" t="s">
        <v>647</v>
      </c>
    </row>
    <row r="31" spans="1:8" x14ac:dyDescent="0.25">
      <c r="A31" s="74" t="s">
        <v>24</v>
      </c>
      <c r="B31" s="74"/>
      <c r="C31" s="74"/>
      <c r="D31" s="76">
        <f>E4</f>
        <v>5.8392744471996272</v>
      </c>
      <c r="E31" s="75"/>
      <c r="F31" s="75"/>
      <c r="G31" s="75">
        <v>1.7</v>
      </c>
    </row>
    <row r="32" spans="1:8" x14ac:dyDescent="0.25">
      <c r="A32" s="75"/>
      <c r="B32" s="77" t="s">
        <v>46</v>
      </c>
      <c r="C32" s="77"/>
      <c r="D32" s="74"/>
      <c r="E32" s="75"/>
      <c r="F32" s="75"/>
      <c r="G32" s="75"/>
    </row>
    <row r="33" spans="1:7" x14ac:dyDescent="0.25">
      <c r="A33" s="74">
        <v>1</v>
      </c>
      <c r="B33" s="78" t="str">
        <f>B6</f>
        <v xml:space="preserve">313310 Acabado de productos textiles </v>
      </c>
      <c r="C33" s="74"/>
      <c r="D33" s="76">
        <f>E6</f>
        <v>580.55336663762125</v>
      </c>
      <c r="E33" s="75"/>
      <c r="F33" s="79" t="s">
        <v>876</v>
      </c>
      <c r="G33" s="80">
        <v>45.219087056539429</v>
      </c>
    </row>
    <row r="34" spans="1:7" x14ac:dyDescent="0.25">
      <c r="A34" s="74">
        <f>A33+1</f>
        <v>2</v>
      </c>
      <c r="B34" s="78" t="str">
        <f t="shared" ref="B34:B42" si="0">B7</f>
        <v xml:space="preserve">336991 Fabricación de motocicletas </v>
      </c>
      <c r="C34" s="74"/>
      <c r="D34" s="76">
        <f t="shared" ref="D34:D42" si="1">E7</f>
        <v>132.77434545247536</v>
      </c>
      <c r="E34" s="75"/>
      <c r="F34" s="79" t="s">
        <v>877</v>
      </c>
      <c r="G34" s="80">
        <v>27.540554041077094</v>
      </c>
    </row>
    <row r="35" spans="1:7" x14ac:dyDescent="0.25">
      <c r="A35" s="74">
        <f t="shared" ref="A35:A42" si="2">A34+1</f>
        <v>3</v>
      </c>
      <c r="B35" s="78" t="str">
        <f t="shared" si="0"/>
        <v xml:space="preserve">339113 Fabricación de artículos oftálmicos </v>
      </c>
      <c r="C35" s="74"/>
      <c r="D35" s="76">
        <f t="shared" si="1"/>
        <v>76.062442214875304</v>
      </c>
      <c r="E35" s="75"/>
      <c r="F35" s="79" t="s">
        <v>878</v>
      </c>
      <c r="G35" s="80">
        <v>24.25444202817253</v>
      </c>
    </row>
    <row r="36" spans="1:7" x14ac:dyDescent="0.25">
      <c r="A36" s="74">
        <f t="shared" si="2"/>
        <v>4</v>
      </c>
      <c r="B36" s="81" t="str">
        <f t="shared" si="0"/>
        <v xml:space="preserve">325411 Fabricación de materias primas para la industria farmacéutica </v>
      </c>
      <c r="C36" s="74"/>
      <c r="D36" s="76">
        <f t="shared" si="1"/>
        <v>73.512493359335679</v>
      </c>
      <c r="E36" s="75"/>
      <c r="F36" s="79" t="s">
        <v>879</v>
      </c>
      <c r="G36" s="80">
        <v>20.601786588353633</v>
      </c>
    </row>
    <row r="37" spans="1:7" x14ac:dyDescent="0.25">
      <c r="A37" s="74">
        <f t="shared" si="2"/>
        <v>5</v>
      </c>
      <c r="B37" s="78" t="str">
        <f t="shared" si="0"/>
        <v xml:space="preserve">336510 Fabricación de equipo ferroviario </v>
      </c>
      <c r="C37" s="74"/>
      <c r="D37" s="76">
        <f t="shared" si="1"/>
        <v>62.816050158024098</v>
      </c>
      <c r="E37" s="75"/>
      <c r="F37" s="79" t="s">
        <v>880</v>
      </c>
      <c r="G37" s="80">
        <v>15.645111002192191</v>
      </c>
    </row>
    <row r="38" spans="1:7" x14ac:dyDescent="0.25">
      <c r="A38" s="74">
        <f t="shared" si="2"/>
        <v>6</v>
      </c>
      <c r="B38" s="78" t="str">
        <f t="shared" si="0"/>
        <v xml:space="preserve">333220 Fabricación de maquinaria y equipo para la industria del hule y del plástico </v>
      </c>
      <c r="C38" s="74"/>
      <c r="D38" s="76">
        <f t="shared" si="1"/>
        <v>49.617238917315532</v>
      </c>
      <c r="E38" s="75"/>
      <c r="F38" s="79" t="s">
        <v>852</v>
      </c>
      <c r="G38" s="80">
        <v>13.319665538416569</v>
      </c>
    </row>
    <row r="39" spans="1:7" x14ac:dyDescent="0.25">
      <c r="A39" s="74">
        <f t="shared" si="2"/>
        <v>7</v>
      </c>
      <c r="B39" s="78" t="str">
        <f t="shared" si="0"/>
        <v xml:space="preserve">311921 Beneficio del café </v>
      </c>
      <c r="C39" s="74"/>
      <c r="D39" s="76">
        <f t="shared" si="1"/>
        <v>48.891066506691082</v>
      </c>
      <c r="E39" s="75"/>
      <c r="F39" s="79" t="s">
        <v>881</v>
      </c>
      <c r="G39" s="80">
        <v>12.380764159159718</v>
      </c>
    </row>
    <row r="40" spans="1:7" x14ac:dyDescent="0.25">
      <c r="A40" s="74">
        <f t="shared" si="2"/>
        <v>8</v>
      </c>
      <c r="B40" s="78" t="str">
        <f t="shared" si="0"/>
        <v xml:space="preserve">339920 Fabricación de artículos deportivos </v>
      </c>
      <c r="C40" s="74"/>
      <c r="D40" s="76">
        <f t="shared" si="1"/>
        <v>46.266126784907534</v>
      </c>
      <c r="E40" s="75"/>
      <c r="F40" s="79" t="s">
        <v>882</v>
      </c>
      <c r="G40" s="80">
        <v>12.318220246192313</v>
      </c>
    </row>
    <row r="41" spans="1:7" x14ac:dyDescent="0.25">
      <c r="A41" s="74">
        <f t="shared" si="2"/>
        <v>9</v>
      </c>
      <c r="B41" s="78" t="str">
        <f t="shared" si="0"/>
        <v xml:space="preserve">315999 Confección de otros accesorios y prendas de vestir no clasificados en otra parte </v>
      </c>
      <c r="C41" s="74"/>
      <c r="D41" s="76">
        <f t="shared" si="1"/>
        <v>46.262129866031422</v>
      </c>
      <c r="E41" s="75"/>
      <c r="F41" s="79" t="s">
        <v>883</v>
      </c>
      <c r="G41" s="80">
        <v>12.120216426678931</v>
      </c>
    </row>
    <row r="42" spans="1:7" x14ac:dyDescent="0.25">
      <c r="A42" s="74">
        <f t="shared" si="2"/>
        <v>10</v>
      </c>
      <c r="B42" s="78" t="str">
        <f t="shared" si="0"/>
        <v xml:space="preserve">325320 Fabricación de pesticidas y otros agroquímicos, excepto fertilizantes </v>
      </c>
      <c r="C42" s="74"/>
      <c r="D42" s="76">
        <f t="shared" si="1"/>
        <v>39.785541640285849</v>
      </c>
      <c r="E42" s="75"/>
      <c r="F42" s="79" t="s">
        <v>884</v>
      </c>
      <c r="G42" s="80">
        <v>12.118630791484296</v>
      </c>
    </row>
    <row r="43" spans="1:7" x14ac:dyDescent="0.25">
      <c r="A43" s="75"/>
      <c r="B43" s="77" t="s">
        <v>47</v>
      </c>
      <c r="C43" s="77"/>
      <c r="D43" s="74"/>
      <c r="E43" s="75"/>
      <c r="F43" s="75"/>
      <c r="G43" s="75"/>
    </row>
    <row r="44" spans="1:7" x14ac:dyDescent="0.25">
      <c r="A44" s="74">
        <v>1</v>
      </c>
      <c r="B44" s="78" t="str">
        <f>B18</f>
        <v xml:space="preserve">332211 Fabricación de herramientas de mano metálicas sin motor </v>
      </c>
      <c r="C44" s="74"/>
      <c r="D44" s="76">
        <f>E18</f>
        <v>-22.075665089025854</v>
      </c>
      <c r="E44" s="75"/>
      <c r="F44" s="79" t="s">
        <v>885</v>
      </c>
      <c r="G44" s="80">
        <v>-11.812979431388493</v>
      </c>
    </row>
    <row r="45" spans="1:7" x14ac:dyDescent="0.25">
      <c r="A45" s="74">
        <f>A44+1</f>
        <v>2</v>
      </c>
      <c r="B45" s="78" t="str">
        <f t="shared" ref="B45:B53" si="3">B19</f>
        <v xml:space="preserve">312221 Elaboración de cigarros </v>
      </c>
      <c r="C45" s="74"/>
      <c r="D45" s="76">
        <f t="shared" ref="D45:D53" si="4">E19</f>
        <v>-31.478849922709383</v>
      </c>
      <c r="E45" s="75"/>
      <c r="F45" s="79" t="s">
        <v>886</v>
      </c>
      <c r="G45" s="80">
        <v>-12.745156977458571</v>
      </c>
    </row>
    <row r="46" spans="1:7" x14ac:dyDescent="0.25">
      <c r="A46" s="74">
        <f t="shared" ref="A46:A53" si="5">A45+1</f>
        <v>3</v>
      </c>
      <c r="B46" s="78" t="str">
        <f t="shared" si="3"/>
        <v xml:space="preserve">311330 Elaboración de productos de chocolate a partir de chocolate </v>
      </c>
      <c r="C46" s="74"/>
      <c r="D46" s="76">
        <f t="shared" si="4"/>
        <v>-36.676006048022401</v>
      </c>
      <c r="E46" s="75"/>
      <c r="F46" s="79" t="s">
        <v>887</v>
      </c>
      <c r="G46" s="80">
        <v>-14.103005678187863</v>
      </c>
    </row>
    <row r="47" spans="1:7" x14ac:dyDescent="0.25">
      <c r="A47" s="74">
        <f t="shared" si="5"/>
        <v>4</v>
      </c>
      <c r="B47" s="78" t="str">
        <f t="shared" si="3"/>
        <v xml:space="preserve">311211 Beneficio del arroz </v>
      </c>
      <c r="C47" s="74"/>
      <c r="D47" s="76">
        <f t="shared" si="4"/>
        <v>-36.920492288672293</v>
      </c>
      <c r="E47" s="75"/>
      <c r="F47" s="79" t="s">
        <v>857</v>
      </c>
      <c r="G47" s="80">
        <v>-15.030869311588457</v>
      </c>
    </row>
    <row r="48" spans="1:7" x14ac:dyDescent="0.25">
      <c r="A48" s="74">
        <f t="shared" si="5"/>
        <v>5</v>
      </c>
      <c r="B48" s="78" t="str">
        <f t="shared" si="3"/>
        <v xml:space="preserve">327991 Fabricación de productos a base de piedras de cantera </v>
      </c>
      <c r="C48" s="74"/>
      <c r="D48" s="76">
        <f t="shared" si="4"/>
        <v>-38.237193667474813</v>
      </c>
      <c r="E48" s="75"/>
      <c r="F48" s="79" t="s">
        <v>888</v>
      </c>
      <c r="G48" s="80">
        <v>-17.317239631755399</v>
      </c>
    </row>
    <row r="49" spans="1:7" x14ac:dyDescent="0.25">
      <c r="A49" s="74">
        <f t="shared" si="5"/>
        <v>6</v>
      </c>
      <c r="B49" s="78" t="str">
        <f t="shared" si="3"/>
        <v xml:space="preserve">314912 Confección de productos de textiles recubiertos y de materiales sucedáneos </v>
      </c>
      <c r="C49" s="74"/>
      <c r="D49" s="76">
        <f t="shared" si="4"/>
        <v>-39.742699153246022</v>
      </c>
      <c r="E49" s="75"/>
      <c r="F49" s="79" t="s">
        <v>889</v>
      </c>
      <c r="G49" s="80">
        <v>-19.939490645936342</v>
      </c>
    </row>
    <row r="50" spans="1:7" x14ac:dyDescent="0.25">
      <c r="A50" s="74">
        <f t="shared" si="5"/>
        <v>7</v>
      </c>
      <c r="B50" s="78" t="str">
        <f t="shared" si="3"/>
        <v xml:space="preserve">312210 Beneficio del tabaco </v>
      </c>
      <c r="C50" s="74"/>
      <c r="D50" s="76">
        <f t="shared" si="4"/>
        <v>-44.654430860617154</v>
      </c>
      <c r="E50" s="75"/>
      <c r="F50" s="79" t="s">
        <v>890</v>
      </c>
      <c r="G50" s="80">
        <v>-20.627295814738712</v>
      </c>
    </row>
    <row r="51" spans="1:7" x14ac:dyDescent="0.25">
      <c r="A51" s="74">
        <f t="shared" si="5"/>
        <v>8</v>
      </c>
      <c r="B51" s="78" t="str">
        <f t="shared" si="3"/>
        <v xml:space="preserve">335930 Fabricación de enchufes, contactos, fusibles y otros accesorios para instalaciones eléctricas </v>
      </c>
      <c r="C51" s="74"/>
      <c r="D51" s="76">
        <f t="shared" si="4"/>
        <v>-45.235802553707117</v>
      </c>
      <c r="E51" s="75"/>
      <c r="F51" s="79" t="s">
        <v>891</v>
      </c>
      <c r="G51" s="80">
        <v>-28.366537718973117</v>
      </c>
    </row>
    <row r="52" spans="1:7" x14ac:dyDescent="0.25">
      <c r="A52" s="74">
        <f>A51+1</f>
        <v>9</v>
      </c>
      <c r="B52" s="78" t="str">
        <f t="shared" si="3"/>
        <v xml:space="preserve">331420 Laminación secundaria de cobre </v>
      </c>
      <c r="C52" s="74"/>
      <c r="D52" s="76">
        <f t="shared" si="4"/>
        <v>-45.241372244362566</v>
      </c>
      <c r="E52" s="75"/>
      <c r="F52" s="79" t="s">
        <v>892</v>
      </c>
      <c r="G52" s="80">
        <v>-28.570824069161304</v>
      </c>
    </row>
    <row r="53" spans="1:7" x14ac:dyDescent="0.25">
      <c r="A53" s="74">
        <f t="shared" si="5"/>
        <v>10</v>
      </c>
      <c r="B53" s="78" t="str">
        <f t="shared" si="3"/>
        <v xml:space="preserve">333292 Fabricación de maquinaria y equipo para la industria textil </v>
      </c>
      <c r="C53" s="74"/>
      <c r="D53" s="76">
        <f t="shared" si="4"/>
        <v>-96.714431966937298</v>
      </c>
      <c r="E53" s="75"/>
      <c r="F53" s="79" t="s">
        <v>893</v>
      </c>
      <c r="G53" s="80">
        <v>-29.7990277912781</v>
      </c>
    </row>
    <row r="54" spans="1:7" x14ac:dyDescent="0.25">
      <c r="A54" s="243" t="s">
        <v>952</v>
      </c>
    </row>
  </sheetData>
  <sheetProtection password="DD17" sheet="1" objects="1" scenarios="1" selectLockedCells="1"/>
  <pageMargins left="0.70866141732283472" right="0.70866141732283472" top="0.74803149606299213" bottom="0.74803149606299213" header="0.31496062992125984" footer="0.31496062992125984"/>
  <pageSetup paperSize="9" scale="62"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pageSetUpPr fitToPage="1"/>
  </sheetPr>
  <dimension ref="A1:G60"/>
  <sheetViews>
    <sheetView workbookViewId="0">
      <selection activeCell="H32" sqref="H32"/>
    </sheetView>
  </sheetViews>
  <sheetFormatPr baseColWidth="10" defaultRowHeight="15.75" x14ac:dyDescent="0.25"/>
  <cols>
    <col min="1" max="1" width="31.375" style="243" customWidth="1"/>
    <col min="2" max="2" width="10.875" style="243"/>
    <col min="3" max="3" width="12.625" style="243" customWidth="1"/>
    <col min="4" max="4" width="14.625" style="243" customWidth="1"/>
    <col min="5" max="6" width="10.875" style="243"/>
    <col min="7" max="7" width="14.625" style="243" customWidth="1"/>
    <col min="8" max="256" width="10.875" style="243"/>
    <col min="257" max="257" width="31.375" style="243" customWidth="1"/>
    <col min="258" max="258" width="10.875" style="243"/>
    <col min="259" max="259" width="12.625" style="243" customWidth="1"/>
    <col min="260" max="260" width="14.625" style="243" customWidth="1"/>
    <col min="261" max="262" width="10.875" style="243"/>
    <col min="263" max="263" width="14.625" style="243" customWidth="1"/>
    <col min="264" max="512" width="10.875" style="243"/>
    <col min="513" max="513" width="31.375" style="243" customWidth="1"/>
    <col min="514" max="514" width="10.875" style="243"/>
    <col min="515" max="515" width="12.625" style="243" customWidth="1"/>
    <col min="516" max="516" width="14.625" style="243" customWidth="1"/>
    <col min="517" max="518" width="10.875" style="243"/>
    <col min="519" max="519" width="14.625" style="243" customWidth="1"/>
    <col min="520" max="768" width="10.875" style="243"/>
    <col min="769" max="769" width="31.375" style="243" customWidth="1"/>
    <col min="770" max="770" width="10.875" style="243"/>
    <col min="771" max="771" width="12.625" style="243" customWidth="1"/>
    <col min="772" max="772" width="14.625" style="243" customWidth="1"/>
    <col min="773" max="774" width="10.875" style="243"/>
    <col min="775" max="775" width="14.625" style="243" customWidth="1"/>
    <col min="776" max="1024" width="10.875" style="243"/>
    <col min="1025" max="1025" width="31.375" style="243" customWidth="1"/>
    <col min="1026" max="1026" width="10.875" style="243"/>
    <col min="1027" max="1027" width="12.625" style="243" customWidth="1"/>
    <col min="1028" max="1028" width="14.625" style="243" customWidth="1"/>
    <col min="1029" max="1030" width="10.875" style="243"/>
    <col min="1031" max="1031" width="14.625" style="243" customWidth="1"/>
    <col min="1032" max="1280" width="10.875" style="243"/>
    <col min="1281" max="1281" width="31.375" style="243" customWidth="1"/>
    <col min="1282" max="1282" width="10.875" style="243"/>
    <col min="1283" max="1283" width="12.625" style="243" customWidth="1"/>
    <col min="1284" max="1284" width="14.625" style="243" customWidth="1"/>
    <col min="1285" max="1286" width="10.875" style="243"/>
    <col min="1287" max="1287" width="14.625" style="243" customWidth="1"/>
    <col min="1288" max="1536" width="10.875" style="243"/>
    <col min="1537" max="1537" width="31.375" style="243" customWidth="1"/>
    <col min="1538" max="1538" width="10.875" style="243"/>
    <col min="1539" max="1539" width="12.625" style="243" customWidth="1"/>
    <col min="1540" max="1540" width="14.625" style="243" customWidth="1"/>
    <col min="1541" max="1542" width="10.875" style="243"/>
    <col min="1543" max="1543" width="14.625" style="243" customWidth="1"/>
    <col min="1544" max="1792" width="10.875" style="243"/>
    <col min="1793" max="1793" width="31.375" style="243" customWidth="1"/>
    <col min="1794" max="1794" width="10.875" style="243"/>
    <col min="1795" max="1795" width="12.625" style="243" customWidth="1"/>
    <col min="1796" max="1796" width="14.625" style="243" customWidth="1"/>
    <col min="1797" max="1798" width="10.875" style="243"/>
    <col min="1799" max="1799" width="14.625" style="243" customWidth="1"/>
    <col min="1800" max="2048" width="10.875" style="243"/>
    <col min="2049" max="2049" width="31.375" style="243" customWidth="1"/>
    <col min="2050" max="2050" width="10.875" style="243"/>
    <col min="2051" max="2051" width="12.625" style="243" customWidth="1"/>
    <col min="2052" max="2052" width="14.625" style="243" customWidth="1"/>
    <col min="2053" max="2054" width="10.875" style="243"/>
    <col min="2055" max="2055" width="14.625" style="243" customWidth="1"/>
    <col min="2056" max="2304" width="10.875" style="243"/>
    <col min="2305" max="2305" width="31.375" style="243" customWidth="1"/>
    <col min="2306" max="2306" width="10.875" style="243"/>
    <col min="2307" max="2307" width="12.625" style="243" customWidth="1"/>
    <col min="2308" max="2308" width="14.625" style="243" customWidth="1"/>
    <col min="2309" max="2310" width="10.875" style="243"/>
    <col min="2311" max="2311" width="14.625" style="243" customWidth="1"/>
    <col min="2312" max="2560" width="10.875" style="243"/>
    <col min="2561" max="2561" width="31.375" style="243" customWidth="1"/>
    <col min="2562" max="2562" width="10.875" style="243"/>
    <col min="2563" max="2563" width="12.625" style="243" customWidth="1"/>
    <col min="2564" max="2564" width="14.625" style="243" customWidth="1"/>
    <col min="2565" max="2566" width="10.875" style="243"/>
    <col min="2567" max="2567" width="14.625" style="243" customWidth="1"/>
    <col min="2568" max="2816" width="10.875" style="243"/>
    <col min="2817" max="2817" width="31.375" style="243" customWidth="1"/>
    <col min="2818" max="2818" width="10.875" style="243"/>
    <col min="2819" max="2819" width="12.625" style="243" customWidth="1"/>
    <col min="2820" max="2820" width="14.625" style="243" customWidth="1"/>
    <col min="2821" max="2822" width="10.875" style="243"/>
    <col min="2823" max="2823" width="14.625" style="243" customWidth="1"/>
    <col min="2824" max="3072" width="10.875" style="243"/>
    <col min="3073" max="3073" width="31.375" style="243" customWidth="1"/>
    <col min="3074" max="3074" width="10.875" style="243"/>
    <col min="3075" max="3075" width="12.625" style="243" customWidth="1"/>
    <col min="3076" max="3076" width="14.625" style="243" customWidth="1"/>
    <col min="3077" max="3078" width="10.875" style="243"/>
    <col min="3079" max="3079" width="14.625" style="243" customWidth="1"/>
    <col min="3080" max="3328" width="10.875" style="243"/>
    <col min="3329" max="3329" width="31.375" style="243" customWidth="1"/>
    <col min="3330" max="3330" width="10.875" style="243"/>
    <col min="3331" max="3331" width="12.625" style="243" customWidth="1"/>
    <col min="3332" max="3332" width="14.625" style="243" customWidth="1"/>
    <col min="3333" max="3334" width="10.875" style="243"/>
    <col min="3335" max="3335" width="14.625" style="243" customWidth="1"/>
    <col min="3336" max="3584" width="10.875" style="243"/>
    <col min="3585" max="3585" width="31.375" style="243" customWidth="1"/>
    <col min="3586" max="3586" width="10.875" style="243"/>
    <col min="3587" max="3587" width="12.625" style="243" customWidth="1"/>
    <col min="3588" max="3588" width="14.625" style="243" customWidth="1"/>
    <col min="3589" max="3590" width="10.875" style="243"/>
    <col min="3591" max="3591" width="14.625" style="243" customWidth="1"/>
    <col min="3592" max="3840" width="10.875" style="243"/>
    <col min="3841" max="3841" width="31.375" style="243" customWidth="1"/>
    <col min="3842" max="3842" width="10.875" style="243"/>
    <col min="3843" max="3843" width="12.625" style="243" customWidth="1"/>
    <col min="3844" max="3844" width="14.625" style="243" customWidth="1"/>
    <col min="3845" max="3846" width="10.875" style="243"/>
    <col min="3847" max="3847" width="14.625" style="243" customWidth="1"/>
    <col min="3848" max="4096" width="10.875" style="243"/>
    <col min="4097" max="4097" width="31.375" style="243" customWidth="1"/>
    <col min="4098" max="4098" width="10.875" style="243"/>
    <col min="4099" max="4099" width="12.625" style="243" customWidth="1"/>
    <col min="4100" max="4100" width="14.625" style="243" customWidth="1"/>
    <col min="4101" max="4102" width="10.875" style="243"/>
    <col min="4103" max="4103" width="14.625" style="243" customWidth="1"/>
    <col min="4104" max="4352" width="10.875" style="243"/>
    <col min="4353" max="4353" width="31.375" style="243" customWidth="1"/>
    <col min="4354" max="4354" width="10.875" style="243"/>
    <col min="4355" max="4355" width="12.625" style="243" customWidth="1"/>
    <col min="4356" max="4356" width="14.625" style="243" customWidth="1"/>
    <col min="4357" max="4358" width="10.875" style="243"/>
    <col min="4359" max="4359" width="14.625" style="243" customWidth="1"/>
    <col min="4360" max="4608" width="10.875" style="243"/>
    <col min="4609" max="4609" width="31.375" style="243" customWidth="1"/>
    <col min="4610" max="4610" width="10.875" style="243"/>
    <col min="4611" max="4611" width="12.625" style="243" customWidth="1"/>
    <col min="4612" max="4612" width="14.625" style="243" customWidth="1"/>
    <col min="4613" max="4614" width="10.875" style="243"/>
    <col min="4615" max="4615" width="14.625" style="243" customWidth="1"/>
    <col min="4616" max="4864" width="10.875" style="243"/>
    <col min="4865" max="4865" width="31.375" style="243" customWidth="1"/>
    <col min="4866" max="4866" width="10.875" style="243"/>
    <col min="4867" max="4867" width="12.625" style="243" customWidth="1"/>
    <col min="4868" max="4868" width="14.625" style="243" customWidth="1"/>
    <col min="4869" max="4870" width="10.875" style="243"/>
    <col min="4871" max="4871" width="14.625" style="243" customWidth="1"/>
    <col min="4872" max="5120" width="10.875" style="243"/>
    <col min="5121" max="5121" width="31.375" style="243" customWidth="1"/>
    <col min="5122" max="5122" width="10.875" style="243"/>
    <col min="5123" max="5123" width="12.625" style="243" customWidth="1"/>
    <col min="5124" max="5124" width="14.625" style="243" customWidth="1"/>
    <col min="5125" max="5126" width="10.875" style="243"/>
    <col min="5127" max="5127" width="14.625" style="243" customWidth="1"/>
    <col min="5128" max="5376" width="10.875" style="243"/>
    <col min="5377" max="5377" width="31.375" style="243" customWidth="1"/>
    <col min="5378" max="5378" width="10.875" style="243"/>
    <col min="5379" max="5379" width="12.625" style="243" customWidth="1"/>
    <col min="5380" max="5380" width="14.625" style="243" customWidth="1"/>
    <col min="5381" max="5382" width="10.875" style="243"/>
    <col min="5383" max="5383" width="14.625" style="243" customWidth="1"/>
    <col min="5384" max="5632" width="10.875" style="243"/>
    <col min="5633" max="5633" width="31.375" style="243" customWidth="1"/>
    <col min="5634" max="5634" width="10.875" style="243"/>
    <col min="5635" max="5635" width="12.625" style="243" customWidth="1"/>
    <col min="5636" max="5636" width="14.625" style="243" customWidth="1"/>
    <col min="5637" max="5638" width="10.875" style="243"/>
    <col min="5639" max="5639" width="14.625" style="243" customWidth="1"/>
    <col min="5640" max="5888" width="10.875" style="243"/>
    <col min="5889" max="5889" width="31.375" style="243" customWidth="1"/>
    <col min="5890" max="5890" width="10.875" style="243"/>
    <col min="5891" max="5891" width="12.625" style="243" customWidth="1"/>
    <col min="5892" max="5892" width="14.625" style="243" customWidth="1"/>
    <col min="5893" max="5894" width="10.875" style="243"/>
    <col min="5895" max="5895" width="14.625" style="243" customWidth="1"/>
    <col min="5896" max="6144" width="10.875" style="243"/>
    <col min="6145" max="6145" width="31.375" style="243" customWidth="1"/>
    <col min="6146" max="6146" width="10.875" style="243"/>
    <col min="6147" max="6147" width="12.625" style="243" customWidth="1"/>
    <col min="6148" max="6148" width="14.625" style="243" customWidth="1"/>
    <col min="6149" max="6150" width="10.875" style="243"/>
    <col min="6151" max="6151" width="14.625" style="243" customWidth="1"/>
    <col min="6152" max="6400" width="10.875" style="243"/>
    <col min="6401" max="6401" width="31.375" style="243" customWidth="1"/>
    <col min="6402" max="6402" width="10.875" style="243"/>
    <col min="6403" max="6403" width="12.625" style="243" customWidth="1"/>
    <col min="6404" max="6404" width="14.625" style="243" customWidth="1"/>
    <col min="6405" max="6406" width="10.875" style="243"/>
    <col min="6407" max="6407" width="14.625" style="243" customWidth="1"/>
    <col min="6408" max="6656" width="10.875" style="243"/>
    <col min="6657" max="6657" width="31.375" style="243" customWidth="1"/>
    <col min="6658" max="6658" width="10.875" style="243"/>
    <col min="6659" max="6659" width="12.625" style="243" customWidth="1"/>
    <col min="6660" max="6660" width="14.625" style="243" customWidth="1"/>
    <col min="6661" max="6662" width="10.875" style="243"/>
    <col min="6663" max="6663" width="14.625" style="243" customWidth="1"/>
    <col min="6664" max="6912" width="10.875" style="243"/>
    <col min="6913" max="6913" width="31.375" style="243" customWidth="1"/>
    <col min="6914" max="6914" width="10.875" style="243"/>
    <col min="6915" max="6915" width="12.625" style="243" customWidth="1"/>
    <col min="6916" max="6916" width="14.625" style="243" customWidth="1"/>
    <col min="6917" max="6918" width="10.875" style="243"/>
    <col min="6919" max="6919" width="14.625" style="243" customWidth="1"/>
    <col min="6920" max="7168" width="10.875" style="243"/>
    <col min="7169" max="7169" width="31.375" style="243" customWidth="1"/>
    <col min="7170" max="7170" width="10.875" style="243"/>
    <col min="7171" max="7171" width="12.625" style="243" customWidth="1"/>
    <col min="7172" max="7172" width="14.625" style="243" customWidth="1"/>
    <col min="7173" max="7174" width="10.875" style="243"/>
    <col min="7175" max="7175" width="14.625" style="243" customWidth="1"/>
    <col min="7176" max="7424" width="10.875" style="243"/>
    <col min="7425" max="7425" width="31.375" style="243" customWidth="1"/>
    <col min="7426" max="7426" width="10.875" style="243"/>
    <col min="7427" max="7427" width="12.625" style="243" customWidth="1"/>
    <col min="7428" max="7428" width="14.625" style="243" customWidth="1"/>
    <col min="7429" max="7430" width="10.875" style="243"/>
    <col min="7431" max="7431" width="14.625" style="243" customWidth="1"/>
    <col min="7432" max="7680" width="10.875" style="243"/>
    <col min="7681" max="7681" width="31.375" style="243" customWidth="1"/>
    <col min="7682" max="7682" width="10.875" style="243"/>
    <col min="7683" max="7683" width="12.625" style="243" customWidth="1"/>
    <col min="7684" max="7684" width="14.625" style="243" customWidth="1"/>
    <col min="7685" max="7686" width="10.875" style="243"/>
    <col min="7687" max="7687" width="14.625" style="243" customWidth="1"/>
    <col min="7688" max="7936" width="10.875" style="243"/>
    <col min="7937" max="7937" width="31.375" style="243" customWidth="1"/>
    <col min="7938" max="7938" width="10.875" style="243"/>
    <col min="7939" max="7939" width="12.625" style="243" customWidth="1"/>
    <col min="7940" max="7940" width="14.625" style="243" customWidth="1"/>
    <col min="7941" max="7942" width="10.875" style="243"/>
    <col min="7943" max="7943" width="14.625" style="243" customWidth="1"/>
    <col min="7944" max="8192" width="10.875" style="243"/>
    <col min="8193" max="8193" width="31.375" style="243" customWidth="1"/>
    <col min="8194" max="8194" width="10.875" style="243"/>
    <col min="8195" max="8195" width="12.625" style="243" customWidth="1"/>
    <col min="8196" max="8196" width="14.625" style="243" customWidth="1"/>
    <col min="8197" max="8198" width="10.875" style="243"/>
    <col min="8199" max="8199" width="14.625" style="243" customWidth="1"/>
    <col min="8200" max="8448" width="10.875" style="243"/>
    <col min="8449" max="8449" width="31.375" style="243" customWidth="1"/>
    <col min="8450" max="8450" width="10.875" style="243"/>
    <col min="8451" max="8451" width="12.625" style="243" customWidth="1"/>
    <col min="8452" max="8452" width="14.625" style="243" customWidth="1"/>
    <col min="8453" max="8454" width="10.875" style="243"/>
    <col min="8455" max="8455" width="14.625" style="243" customWidth="1"/>
    <col min="8456" max="8704" width="10.875" style="243"/>
    <col min="8705" max="8705" width="31.375" style="243" customWidth="1"/>
    <col min="8706" max="8706" width="10.875" style="243"/>
    <col min="8707" max="8707" width="12.625" style="243" customWidth="1"/>
    <col min="8708" max="8708" width="14.625" style="243" customWidth="1"/>
    <col min="8709" max="8710" width="10.875" style="243"/>
    <col min="8711" max="8711" width="14.625" style="243" customWidth="1"/>
    <col min="8712" max="8960" width="10.875" style="243"/>
    <col min="8961" max="8961" width="31.375" style="243" customWidth="1"/>
    <col min="8962" max="8962" width="10.875" style="243"/>
    <col min="8963" max="8963" width="12.625" style="243" customWidth="1"/>
    <col min="8964" max="8964" width="14.625" style="243" customWidth="1"/>
    <col min="8965" max="8966" width="10.875" style="243"/>
    <col min="8967" max="8967" width="14.625" style="243" customWidth="1"/>
    <col min="8968" max="9216" width="10.875" style="243"/>
    <col min="9217" max="9217" width="31.375" style="243" customWidth="1"/>
    <col min="9218" max="9218" width="10.875" style="243"/>
    <col min="9219" max="9219" width="12.625" style="243" customWidth="1"/>
    <col min="9220" max="9220" width="14.625" style="243" customWidth="1"/>
    <col min="9221" max="9222" width="10.875" style="243"/>
    <col min="9223" max="9223" width="14.625" style="243" customWidth="1"/>
    <col min="9224" max="9472" width="10.875" style="243"/>
    <col min="9473" max="9473" width="31.375" style="243" customWidth="1"/>
    <col min="9474" max="9474" width="10.875" style="243"/>
    <col min="9475" max="9475" width="12.625" style="243" customWidth="1"/>
    <col min="9476" max="9476" width="14.625" style="243" customWidth="1"/>
    <col min="9477" max="9478" width="10.875" style="243"/>
    <col min="9479" max="9479" width="14.625" style="243" customWidth="1"/>
    <col min="9480" max="9728" width="10.875" style="243"/>
    <col min="9729" max="9729" width="31.375" style="243" customWidth="1"/>
    <col min="9730" max="9730" width="10.875" style="243"/>
    <col min="9731" max="9731" width="12.625" style="243" customWidth="1"/>
    <col min="9732" max="9732" width="14.625" style="243" customWidth="1"/>
    <col min="9733" max="9734" width="10.875" style="243"/>
    <col min="9735" max="9735" width="14.625" style="243" customWidth="1"/>
    <col min="9736" max="9984" width="10.875" style="243"/>
    <col min="9985" max="9985" width="31.375" style="243" customWidth="1"/>
    <col min="9986" max="9986" width="10.875" style="243"/>
    <col min="9987" max="9987" width="12.625" style="243" customWidth="1"/>
    <col min="9988" max="9988" width="14.625" style="243" customWidth="1"/>
    <col min="9989" max="9990" width="10.875" style="243"/>
    <col min="9991" max="9991" width="14.625" style="243" customWidth="1"/>
    <col min="9992" max="10240" width="10.875" style="243"/>
    <col min="10241" max="10241" width="31.375" style="243" customWidth="1"/>
    <col min="10242" max="10242" width="10.875" style="243"/>
    <col min="10243" max="10243" width="12.625" style="243" customWidth="1"/>
    <col min="10244" max="10244" width="14.625" style="243" customWidth="1"/>
    <col min="10245" max="10246" width="10.875" style="243"/>
    <col min="10247" max="10247" width="14.625" style="243" customWidth="1"/>
    <col min="10248" max="10496" width="10.875" style="243"/>
    <col min="10497" max="10497" width="31.375" style="243" customWidth="1"/>
    <col min="10498" max="10498" width="10.875" style="243"/>
    <col min="10499" max="10499" width="12.625" style="243" customWidth="1"/>
    <col min="10500" max="10500" width="14.625" style="243" customWidth="1"/>
    <col min="10501" max="10502" width="10.875" style="243"/>
    <col min="10503" max="10503" width="14.625" style="243" customWidth="1"/>
    <col min="10504" max="10752" width="10.875" style="243"/>
    <col min="10753" max="10753" width="31.375" style="243" customWidth="1"/>
    <col min="10754" max="10754" width="10.875" style="243"/>
    <col min="10755" max="10755" width="12.625" style="243" customWidth="1"/>
    <col min="10756" max="10756" width="14.625" style="243" customWidth="1"/>
    <col min="10757" max="10758" width="10.875" style="243"/>
    <col min="10759" max="10759" width="14.625" style="243" customWidth="1"/>
    <col min="10760" max="11008" width="10.875" style="243"/>
    <col min="11009" max="11009" width="31.375" style="243" customWidth="1"/>
    <col min="11010" max="11010" width="10.875" style="243"/>
    <col min="11011" max="11011" width="12.625" style="243" customWidth="1"/>
    <col min="11012" max="11012" width="14.625" style="243" customWidth="1"/>
    <col min="11013" max="11014" width="10.875" style="243"/>
    <col min="11015" max="11015" width="14.625" style="243" customWidth="1"/>
    <col min="11016" max="11264" width="10.875" style="243"/>
    <col min="11265" max="11265" width="31.375" style="243" customWidth="1"/>
    <col min="11266" max="11266" width="10.875" style="243"/>
    <col min="11267" max="11267" width="12.625" style="243" customWidth="1"/>
    <col min="11268" max="11268" width="14.625" style="243" customWidth="1"/>
    <col min="11269" max="11270" width="10.875" style="243"/>
    <col min="11271" max="11271" width="14.625" style="243" customWidth="1"/>
    <col min="11272" max="11520" width="10.875" style="243"/>
    <col min="11521" max="11521" width="31.375" style="243" customWidth="1"/>
    <col min="11522" max="11522" width="10.875" style="243"/>
    <col min="11523" max="11523" width="12.625" style="243" customWidth="1"/>
    <col min="11524" max="11524" width="14.625" style="243" customWidth="1"/>
    <col min="11525" max="11526" width="10.875" style="243"/>
    <col min="11527" max="11527" width="14.625" style="243" customWidth="1"/>
    <col min="11528" max="11776" width="10.875" style="243"/>
    <col min="11777" max="11777" width="31.375" style="243" customWidth="1"/>
    <col min="11778" max="11778" width="10.875" style="243"/>
    <col min="11779" max="11779" width="12.625" style="243" customWidth="1"/>
    <col min="11780" max="11780" width="14.625" style="243" customWidth="1"/>
    <col min="11781" max="11782" width="10.875" style="243"/>
    <col min="11783" max="11783" width="14.625" style="243" customWidth="1"/>
    <col min="11784" max="12032" width="10.875" style="243"/>
    <col min="12033" max="12033" width="31.375" style="243" customWidth="1"/>
    <col min="12034" max="12034" width="10.875" style="243"/>
    <col min="12035" max="12035" width="12.625" style="243" customWidth="1"/>
    <col min="12036" max="12036" width="14.625" style="243" customWidth="1"/>
    <col min="12037" max="12038" width="10.875" style="243"/>
    <col min="12039" max="12039" width="14.625" style="243" customWidth="1"/>
    <col min="12040" max="12288" width="10.875" style="243"/>
    <col min="12289" max="12289" width="31.375" style="243" customWidth="1"/>
    <col min="12290" max="12290" width="10.875" style="243"/>
    <col min="12291" max="12291" width="12.625" style="243" customWidth="1"/>
    <col min="12292" max="12292" width="14.625" style="243" customWidth="1"/>
    <col min="12293" max="12294" width="10.875" style="243"/>
    <col min="12295" max="12295" width="14.625" style="243" customWidth="1"/>
    <col min="12296" max="12544" width="10.875" style="243"/>
    <col min="12545" max="12545" width="31.375" style="243" customWidth="1"/>
    <col min="12546" max="12546" width="10.875" style="243"/>
    <col min="12547" max="12547" width="12.625" style="243" customWidth="1"/>
    <col min="12548" max="12548" width="14.625" style="243" customWidth="1"/>
    <col min="12549" max="12550" width="10.875" style="243"/>
    <col min="12551" max="12551" width="14.625" style="243" customWidth="1"/>
    <col min="12552" max="12800" width="10.875" style="243"/>
    <col min="12801" max="12801" width="31.375" style="243" customWidth="1"/>
    <col min="12802" max="12802" width="10.875" style="243"/>
    <col min="12803" max="12803" width="12.625" style="243" customWidth="1"/>
    <col min="12804" max="12804" width="14.625" style="243" customWidth="1"/>
    <col min="12805" max="12806" width="10.875" style="243"/>
    <col min="12807" max="12807" width="14.625" style="243" customWidth="1"/>
    <col min="12808" max="13056" width="10.875" style="243"/>
    <col min="13057" max="13057" width="31.375" style="243" customWidth="1"/>
    <col min="13058" max="13058" width="10.875" style="243"/>
    <col min="13059" max="13059" width="12.625" style="243" customWidth="1"/>
    <col min="13060" max="13060" width="14.625" style="243" customWidth="1"/>
    <col min="13061" max="13062" width="10.875" style="243"/>
    <col min="13063" max="13063" width="14.625" style="243" customWidth="1"/>
    <col min="13064" max="13312" width="10.875" style="243"/>
    <col min="13313" max="13313" width="31.375" style="243" customWidth="1"/>
    <col min="13314" max="13314" width="10.875" style="243"/>
    <col min="13315" max="13315" width="12.625" style="243" customWidth="1"/>
    <col min="13316" max="13316" width="14.625" style="243" customWidth="1"/>
    <col min="13317" max="13318" width="10.875" style="243"/>
    <col min="13319" max="13319" width="14.625" style="243" customWidth="1"/>
    <col min="13320" max="13568" width="10.875" style="243"/>
    <col min="13569" max="13569" width="31.375" style="243" customWidth="1"/>
    <col min="13570" max="13570" width="10.875" style="243"/>
    <col min="13571" max="13571" width="12.625" style="243" customWidth="1"/>
    <col min="13572" max="13572" width="14.625" style="243" customWidth="1"/>
    <col min="13573" max="13574" width="10.875" style="243"/>
    <col min="13575" max="13575" width="14.625" style="243" customWidth="1"/>
    <col min="13576" max="13824" width="10.875" style="243"/>
    <col min="13825" max="13825" width="31.375" style="243" customWidth="1"/>
    <col min="13826" max="13826" width="10.875" style="243"/>
    <col min="13827" max="13827" width="12.625" style="243" customWidth="1"/>
    <col min="13828" max="13828" width="14.625" style="243" customWidth="1"/>
    <col min="13829" max="13830" width="10.875" style="243"/>
    <col min="13831" max="13831" width="14.625" style="243" customWidth="1"/>
    <col min="13832" max="14080" width="10.875" style="243"/>
    <col min="14081" max="14081" width="31.375" style="243" customWidth="1"/>
    <col min="14082" max="14082" width="10.875" style="243"/>
    <col min="14083" max="14083" width="12.625" style="243" customWidth="1"/>
    <col min="14084" max="14084" width="14.625" style="243" customWidth="1"/>
    <col min="14085" max="14086" width="10.875" style="243"/>
    <col min="14087" max="14087" width="14.625" style="243" customWidth="1"/>
    <col min="14088" max="14336" width="10.875" style="243"/>
    <col min="14337" max="14337" width="31.375" style="243" customWidth="1"/>
    <col min="14338" max="14338" width="10.875" style="243"/>
    <col min="14339" max="14339" width="12.625" style="243" customWidth="1"/>
    <col min="14340" max="14340" width="14.625" style="243" customWidth="1"/>
    <col min="14341" max="14342" width="10.875" style="243"/>
    <col min="14343" max="14343" width="14.625" style="243" customWidth="1"/>
    <col min="14344" max="14592" width="10.875" style="243"/>
    <col min="14593" max="14593" width="31.375" style="243" customWidth="1"/>
    <col min="14594" max="14594" width="10.875" style="243"/>
    <col min="14595" max="14595" width="12.625" style="243" customWidth="1"/>
    <col min="14596" max="14596" width="14.625" style="243" customWidth="1"/>
    <col min="14597" max="14598" width="10.875" style="243"/>
    <col min="14599" max="14599" width="14.625" style="243" customWidth="1"/>
    <col min="14600" max="14848" width="10.875" style="243"/>
    <col min="14849" max="14849" width="31.375" style="243" customWidth="1"/>
    <col min="14850" max="14850" width="10.875" style="243"/>
    <col min="14851" max="14851" width="12.625" style="243" customWidth="1"/>
    <col min="14852" max="14852" width="14.625" style="243" customWidth="1"/>
    <col min="14853" max="14854" width="10.875" style="243"/>
    <col min="14855" max="14855" width="14.625" style="243" customWidth="1"/>
    <col min="14856" max="15104" width="10.875" style="243"/>
    <col min="15105" max="15105" width="31.375" style="243" customWidth="1"/>
    <col min="15106" max="15106" width="10.875" style="243"/>
    <col min="15107" max="15107" width="12.625" style="243" customWidth="1"/>
    <col min="15108" max="15108" width="14.625" style="243" customWidth="1"/>
    <col min="15109" max="15110" width="10.875" style="243"/>
    <col min="15111" max="15111" width="14.625" style="243" customWidth="1"/>
    <col min="15112" max="15360" width="10.875" style="243"/>
    <col min="15361" max="15361" width="31.375" style="243" customWidth="1"/>
    <col min="15362" max="15362" width="10.875" style="243"/>
    <col min="15363" max="15363" width="12.625" style="243" customWidth="1"/>
    <col min="15364" max="15364" width="14.625" style="243" customWidth="1"/>
    <col min="15365" max="15366" width="10.875" style="243"/>
    <col min="15367" max="15367" width="14.625" style="243" customWidth="1"/>
    <col min="15368" max="15616" width="10.875" style="243"/>
    <col min="15617" max="15617" width="31.375" style="243" customWidth="1"/>
    <col min="15618" max="15618" width="10.875" style="243"/>
    <col min="15619" max="15619" width="12.625" style="243" customWidth="1"/>
    <col min="15620" max="15620" width="14.625" style="243" customWidth="1"/>
    <col min="15621" max="15622" width="10.875" style="243"/>
    <col min="15623" max="15623" width="14.625" style="243" customWidth="1"/>
    <col min="15624" max="15872" width="10.875" style="243"/>
    <col min="15873" max="15873" width="31.375" style="243" customWidth="1"/>
    <col min="15874" max="15874" width="10.875" style="243"/>
    <col min="15875" max="15875" width="12.625" style="243" customWidth="1"/>
    <col min="15876" max="15876" width="14.625" style="243" customWidth="1"/>
    <col min="15877" max="15878" width="10.875" style="243"/>
    <col min="15879" max="15879" width="14.625" style="243" customWidth="1"/>
    <col min="15880" max="16128" width="10.875" style="243"/>
    <col min="16129" max="16129" width="31.375" style="243" customWidth="1"/>
    <col min="16130" max="16130" width="10.875" style="243"/>
    <col min="16131" max="16131" width="12.625" style="243" customWidth="1"/>
    <col min="16132" max="16132" width="14.625" style="243" customWidth="1"/>
    <col min="16133" max="16134" width="10.875" style="243"/>
    <col min="16135" max="16135" width="14.625" style="243" customWidth="1"/>
    <col min="16136" max="16384" width="10.875" style="243"/>
  </cols>
  <sheetData>
    <row r="1" spans="1:5" ht="18.75" x14ac:dyDescent="0.25">
      <c r="A1" s="288" t="s">
        <v>1205</v>
      </c>
      <c r="B1" s="65"/>
    </row>
    <row r="2" spans="1:5" x14ac:dyDescent="0.25">
      <c r="A2" s="283" t="s">
        <v>1206</v>
      </c>
    </row>
    <row r="3" spans="1:5" x14ac:dyDescent="0.25">
      <c r="A3" s="467"/>
    </row>
    <row r="4" spans="1:5" s="64" customFormat="1" ht="11.25" x14ac:dyDescent="0.2">
      <c r="A4" s="64" t="s">
        <v>894</v>
      </c>
    </row>
    <row r="5" spans="1:5" s="64" customFormat="1" ht="11.25" x14ac:dyDescent="0.2">
      <c r="A5" s="64" t="s">
        <v>311</v>
      </c>
      <c r="B5" s="64" t="s">
        <v>895</v>
      </c>
      <c r="E5" s="64" t="s">
        <v>896</v>
      </c>
    </row>
    <row r="6" spans="1:5" s="64" customFormat="1" ht="11.25" x14ac:dyDescent="0.2">
      <c r="A6" s="64" t="s">
        <v>897</v>
      </c>
      <c r="B6" s="63">
        <v>23.679855573943144</v>
      </c>
      <c r="D6" s="64" t="s">
        <v>898</v>
      </c>
      <c r="E6" s="63">
        <v>19.262466786334919</v>
      </c>
    </row>
    <row r="7" spans="1:5" s="64" customFormat="1" ht="11.25" x14ac:dyDescent="0.2">
      <c r="A7" s="64" t="s">
        <v>899</v>
      </c>
      <c r="B7" s="63">
        <v>21.749696233292838</v>
      </c>
      <c r="D7" s="64" t="s">
        <v>900</v>
      </c>
      <c r="E7" s="63">
        <v>16.545573230354037</v>
      </c>
    </row>
    <row r="8" spans="1:5" s="64" customFormat="1" ht="11.25" x14ac:dyDescent="0.2">
      <c r="A8" s="64" t="s">
        <v>901</v>
      </c>
      <c r="B8" s="63">
        <v>18.222884251088843</v>
      </c>
      <c r="D8" s="64" t="s">
        <v>902</v>
      </c>
      <c r="E8" s="63">
        <v>12.811164764096628</v>
      </c>
    </row>
    <row r="9" spans="1:5" s="64" customFormat="1" ht="11.25" x14ac:dyDescent="0.2">
      <c r="A9" s="64" t="s">
        <v>903</v>
      </c>
      <c r="B9" s="63">
        <v>17.703464118769794</v>
      </c>
      <c r="D9" s="64" t="s">
        <v>904</v>
      </c>
      <c r="E9" s="63">
        <v>11.957334975406342</v>
      </c>
    </row>
    <row r="10" spans="1:5" s="64" customFormat="1" ht="11.25" x14ac:dyDescent="0.2">
      <c r="A10" s="64" t="s">
        <v>905</v>
      </c>
      <c r="B10" s="63">
        <v>17.595874959716397</v>
      </c>
      <c r="D10" s="64" t="s">
        <v>905</v>
      </c>
      <c r="E10" s="63">
        <v>11.378057787548457</v>
      </c>
    </row>
    <row r="11" spans="1:5" s="64" customFormat="1" ht="11.25" x14ac:dyDescent="0.2">
      <c r="A11" s="64" t="s">
        <v>906</v>
      </c>
      <c r="B11" s="63">
        <v>17.571511967308815</v>
      </c>
      <c r="D11" s="64" t="s">
        <v>907</v>
      </c>
      <c r="E11" s="63">
        <v>10.283298048249057</v>
      </c>
    </row>
    <row r="12" spans="1:5" s="64" customFormat="1" ht="11.25" x14ac:dyDescent="0.2">
      <c r="A12" s="64" t="s">
        <v>900</v>
      </c>
      <c r="B12" s="63">
        <v>16.323582520765623</v>
      </c>
      <c r="D12" s="64" t="s">
        <v>908</v>
      </c>
      <c r="E12" s="63">
        <v>9.5421040558189674</v>
      </c>
    </row>
    <row r="13" spans="1:5" s="64" customFormat="1" ht="11.25" x14ac:dyDescent="0.2">
      <c r="A13" s="64" t="s">
        <v>909</v>
      </c>
      <c r="B13" s="63">
        <v>16.299516908212563</v>
      </c>
      <c r="D13" s="64" t="s">
        <v>910</v>
      </c>
      <c r="E13" s="63">
        <v>8.01427291662662</v>
      </c>
    </row>
    <row r="14" spans="1:5" s="64" customFormat="1" ht="11.25" x14ac:dyDescent="0.2">
      <c r="A14" s="64" t="s">
        <v>911</v>
      </c>
      <c r="B14" s="63">
        <v>15.489749430523926</v>
      </c>
      <c r="D14" s="64" t="s">
        <v>912</v>
      </c>
      <c r="E14" s="63">
        <v>7.4016111402727347</v>
      </c>
    </row>
    <row r="15" spans="1:5" s="64" customFormat="1" ht="11.25" x14ac:dyDescent="0.2">
      <c r="A15" s="64" t="s">
        <v>913</v>
      </c>
      <c r="B15" s="63">
        <v>14.849187935034802</v>
      </c>
      <c r="D15" s="64" t="s">
        <v>914</v>
      </c>
      <c r="E15" s="63">
        <v>7.2966769954919686</v>
      </c>
    </row>
    <row r="16" spans="1:5" s="64" customFormat="1" ht="11.25" x14ac:dyDescent="0.2">
      <c r="E16" s="63"/>
    </row>
    <row r="17" spans="1:5" s="64" customFormat="1" ht="11.25" x14ac:dyDescent="0.2">
      <c r="A17" s="64" t="s">
        <v>915</v>
      </c>
      <c r="E17" s="63"/>
    </row>
    <row r="18" spans="1:5" s="64" customFormat="1" ht="11.25" x14ac:dyDescent="0.2">
      <c r="A18" s="64" t="s">
        <v>667</v>
      </c>
      <c r="E18" s="63"/>
    </row>
    <row r="19" spans="1:5" s="64" customFormat="1" ht="11.25" x14ac:dyDescent="0.2">
      <c r="E19" s="63"/>
    </row>
    <row r="20" spans="1:5" s="64" customFormat="1" ht="11.25" x14ac:dyDescent="0.2">
      <c r="A20" s="64" t="s">
        <v>916</v>
      </c>
      <c r="E20" s="63"/>
    </row>
    <row r="21" spans="1:5" s="64" customFormat="1" ht="11.25" x14ac:dyDescent="0.2">
      <c r="E21" s="63"/>
    </row>
    <row r="22" spans="1:5" s="64" customFormat="1" ht="11.25" x14ac:dyDescent="0.2">
      <c r="A22" s="64" t="s">
        <v>917</v>
      </c>
      <c r="E22" s="63"/>
    </row>
    <row r="23" spans="1:5" s="64" customFormat="1" ht="11.25" x14ac:dyDescent="0.2">
      <c r="A23" s="64" t="s">
        <v>311</v>
      </c>
      <c r="B23" s="64" t="s">
        <v>895</v>
      </c>
      <c r="E23" s="63"/>
    </row>
    <row r="24" spans="1:5" s="64" customFormat="1" ht="11.25" x14ac:dyDescent="0.2">
      <c r="A24" s="64" t="s">
        <v>918</v>
      </c>
      <c r="B24" s="63">
        <v>-71.895424836601308</v>
      </c>
      <c r="D24" s="64" t="s">
        <v>919</v>
      </c>
      <c r="E24" s="63">
        <v>-9.9296581185679074</v>
      </c>
    </row>
    <row r="25" spans="1:5" s="64" customFormat="1" ht="11.25" x14ac:dyDescent="0.2">
      <c r="A25" s="64" t="s">
        <v>920</v>
      </c>
      <c r="B25" s="63">
        <v>-32.412060301507537</v>
      </c>
      <c r="D25" s="64" t="s">
        <v>921</v>
      </c>
      <c r="E25" s="63">
        <v>-10.18242143859286</v>
      </c>
    </row>
    <row r="26" spans="1:5" s="64" customFormat="1" ht="11.25" x14ac:dyDescent="0.2">
      <c r="A26" s="64" t="s">
        <v>922</v>
      </c>
      <c r="B26" s="63">
        <v>-17.745302713987478</v>
      </c>
      <c r="D26" s="64" t="s">
        <v>923</v>
      </c>
      <c r="E26" s="63">
        <v>-10.731111573678209</v>
      </c>
    </row>
    <row r="27" spans="1:5" s="64" customFormat="1" ht="11.25" x14ac:dyDescent="0.2">
      <c r="A27" s="64" t="s">
        <v>921</v>
      </c>
      <c r="B27" s="63">
        <v>-17.534306251361365</v>
      </c>
      <c r="D27" s="64" t="s">
        <v>913</v>
      </c>
      <c r="E27" s="63">
        <v>-10.808981948377816</v>
      </c>
    </row>
    <row r="28" spans="1:5" s="64" customFormat="1" ht="11.25" x14ac:dyDescent="0.2">
      <c r="A28" s="64" t="s">
        <v>924</v>
      </c>
      <c r="B28" s="63">
        <v>-17.051306503909981</v>
      </c>
      <c r="D28" s="64" t="s">
        <v>925</v>
      </c>
      <c r="E28" s="63">
        <v>-11.112789206403729</v>
      </c>
    </row>
    <row r="29" spans="1:5" s="64" customFormat="1" ht="11.25" x14ac:dyDescent="0.2">
      <c r="A29" s="64" t="s">
        <v>926</v>
      </c>
      <c r="B29" s="63">
        <v>-16.260162601626014</v>
      </c>
      <c r="D29" s="64" t="s">
        <v>927</v>
      </c>
      <c r="E29" s="63">
        <v>-11.302897807586898</v>
      </c>
    </row>
    <row r="30" spans="1:5" s="64" customFormat="1" ht="11.25" x14ac:dyDescent="0.2">
      <c r="A30" s="64" t="s">
        <v>928</v>
      </c>
      <c r="B30" s="63">
        <v>-15.713875323182991</v>
      </c>
      <c r="D30" s="64" t="s">
        <v>929</v>
      </c>
      <c r="E30" s="63">
        <v>-13.868658756647934</v>
      </c>
    </row>
    <row r="31" spans="1:5" s="64" customFormat="1" ht="11.25" x14ac:dyDescent="0.2">
      <c r="A31" s="64" t="s">
        <v>930</v>
      </c>
      <c r="B31" s="63">
        <v>-14.66931621318659</v>
      </c>
      <c r="D31" s="64" t="s">
        <v>922</v>
      </c>
      <c r="E31" s="63">
        <v>-24.03335816712443</v>
      </c>
    </row>
    <row r="32" spans="1:5" s="64" customFormat="1" ht="11.25" x14ac:dyDescent="0.2">
      <c r="A32" s="64" t="s">
        <v>927</v>
      </c>
      <c r="B32" s="63">
        <v>-14.350765834138269</v>
      </c>
      <c r="D32" s="64" t="s">
        <v>926</v>
      </c>
      <c r="E32" s="63">
        <v>-30.808680333383297</v>
      </c>
    </row>
    <row r="33" spans="1:7" s="64" customFormat="1" ht="11.25" x14ac:dyDescent="0.2">
      <c r="A33" s="64" t="s">
        <v>931</v>
      </c>
      <c r="B33" s="63">
        <v>-13.463666543710806</v>
      </c>
      <c r="D33" s="64" t="s">
        <v>918</v>
      </c>
      <c r="E33" s="63">
        <v>-31.349473951899466</v>
      </c>
    </row>
    <row r="34" spans="1:7" s="64" customFormat="1" ht="18.75" x14ac:dyDescent="0.2">
      <c r="B34" s="288" t="s">
        <v>953</v>
      </c>
      <c r="E34" s="63"/>
    </row>
    <row r="35" spans="1:7" x14ac:dyDescent="0.25">
      <c r="B35" s="283" t="s">
        <v>1206</v>
      </c>
    </row>
    <row r="36" spans="1:7" x14ac:dyDescent="0.25">
      <c r="B36" s="82"/>
      <c r="C36" s="83"/>
      <c r="D36" s="83" t="s">
        <v>875</v>
      </c>
      <c r="E36" s="468"/>
      <c r="F36" s="468"/>
      <c r="G36" s="84" t="s">
        <v>896</v>
      </c>
    </row>
    <row r="37" spans="1:7" x14ac:dyDescent="0.25">
      <c r="C37" s="83" t="s">
        <v>24</v>
      </c>
      <c r="D37" s="83">
        <v>2.2000000000000002</v>
      </c>
      <c r="E37" s="468"/>
      <c r="F37" s="468"/>
      <c r="G37" s="84">
        <v>-0.2</v>
      </c>
    </row>
    <row r="38" spans="1:7" x14ac:dyDescent="0.25">
      <c r="C38" s="85" t="s">
        <v>46</v>
      </c>
      <c r="D38" s="83"/>
      <c r="E38" s="468"/>
      <c r="F38" s="468"/>
      <c r="G38" s="84"/>
    </row>
    <row r="39" spans="1:7" x14ac:dyDescent="0.25">
      <c r="B39" s="82">
        <v>1</v>
      </c>
      <c r="C39" s="84" t="s">
        <v>829</v>
      </c>
      <c r="D39" s="86">
        <f t="shared" ref="D39:D48" si="0">B6</f>
        <v>23.679855573943144</v>
      </c>
      <c r="E39" s="468"/>
      <c r="F39" s="84" t="s">
        <v>876</v>
      </c>
      <c r="G39" s="87">
        <v>19.262466786334919</v>
      </c>
    </row>
    <row r="40" spans="1:7" x14ac:dyDescent="0.25">
      <c r="B40" s="82">
        <f>B39+1</f>
        <v>2</v>
      </c>
      <c r="C40" s="84" t="s">
        <v>835</v>
      </c>
      <c r="D40" s="86">
        <f t="shared" si="0"/>
        <v>21.749696233292838</v>
      </c>
      <c r="E40" s="468"/>
      <c r="F40" s="84" t="s">
        <v>879</v>
      </c>
      <c r="G40" s="87">
        <v>16.545573230354037</v>
      </c>
    </row>
    <row r="41" spans="1:7" x14ac:dyDescent="0.25">
      <c r="B41" s="82">
        <f t="shared" ref="B41:B48" si="1">B40+1</f>
        <v>3</v>
      </c>
      <c r="C41" s="84" t="s">
        <v>932</v>
      </c>
      <c r="D41" s="86">
        <f t="shared" si="0"/>
        <v>18.222884251088843</v>
      </c>
      <c r="E41" s="468"/>
      <c r="F41" s="84" t="s">
        <v>820</v>
      </c>
      <c r="G41" s="87">
        <v>12.811164764096628</v>
      </c>
    </row>
    <row r="42" spans="1:7" x14ac:dyDescent="0.25">
      <c r="B42" s="82">
        <f t="shared" si="1"/>
        <v>4</v>
      </c>
      <c r="C42" s="84" t="s">
        <v>933</v>
      </c>
      <c r="D42" s="86">
        <f t="shared" si="0"/>
        <v>17.703464118769794</v>
      </c>
      <c r="E42" s="468"/>
      <c r="F42" s="84" t="s">
        <v>852</v>
      </c>
      <c r="G42" s="87">
        <v>11.957334975406342</v>
      </c>
    </row>
    <row r="43" spans="1:7" x14ac:dyDescent="0.25">
      <c r="B43" s="82">
        <f t="shared" si="1"/>
        <v>5</v>
      </c>
      <c r="C43" s="84" t="s">
        <v>934</v>
      </c>
      <c r="D43" s="86">
        <f t="shared" si="0"/>
        <v>17.595874959716397</v>
      </c>
      <c r="E43" s="468"/>
      <c r="F43" s="84" t="s">
        <v>934</v>
      </c>
      <c r="G43" s="87">
        <v>11.378057787548457</v>
      </c>
    </row>
    <row r="44" spans="1:7" x14ac:dyDescent="0.25">
      <c r="B44" s="82">
        <f t="shared" si="1"/>
        <v>6</v>
      </c>
      <c r="C44" s="84" t="s">
        <v>935</v>
      </c>
      <c r="D44" s="86">
        <f t="shared" si="0"/>
        <v>17.571511967308815</v>
      </c>
      <c r="E44" s="468"/>
      <c r="F44" s="84" t="s">
        <v>936</v>
      </c>
      <c r="G44" s="87">
        <v>10.283298048249057</v>
      </c>
    </row>
    <row r="45" spans="1:7" x14ac:dyDescent="0.25">
      <c r="B45" s="82">
        <f t="shared" si="1"/>
        <v>7</v>
      </c>
      <c r="C45" s="84" t="s">
        <v>879</v>
      </c>
      <c r="D45" s="86">
        <f t="shared" si="0"/>
        <v>16.323582520765623</v>
      </c>
      <c r="E45" s="468"/>
      <c r="F45" s="84" t="s">
        <v>877</v>
      </c>
      <c r="G45" s="87">
        <v>9.5421040558189674</v>
      </c>
    </row>
    <row r="46" spans="1:7" x14ac:dyDescent="0.25">
      <c r="B46" s="82">
        <f t="shared" si="1"/>
        <v>8</v>
      </c>
      <c r="C46" s="84" t="s">
        <v>937</v>
      </c>
      <c r="D46" s="86">
        <f t="shared" si="0"/>
        <v>16.299516908212563</v>
      </c>
      <c r="E46" s="468"/>
      <c r="F46" s="84" t="s">
        <v>938</v>
      </c>
      <c r="G46" s="87">
        <v>8.01427291662662</v>
      </c>
    </row>
    <row r="47" spans="1:7" x14ac:dyDescent="0.25">
      <c r="B47" s="82">
        <f t="shared" si="1"/>
        <v>9</v>
      </c>
      <c r="C47" s="84" t="s">
        <v>939</v>
      </c>
      <c r="D47" s="86">
        <f t="shared" si="0"/>
        <v>15.489749430523926</v>
      </c>
      <c r="E47" s="468"/>
      <c r="F47" s="84" t="s">
        <v>940</v>
      </c>
      <c r="G47" s="87">
        <v>7.4016111402727347</v>
      </c>
    </row>
    <row r="48" spans="1:7" x14ac:dyDescent="0.25">
      <c r="B48" s="82">
        <f t="shared" si="1"/>
        <v>10</v>
      </c>
      <c r="C48" s="84" t="s">
        <v>860</v>
      </c>
      <c r="D48" s="86">
        <f t="shared" si="0"/>
        <v>14.849187935034802</v>
      </c>
      <c r="E48" s="468"/>
      <c r="F48" s="84" t="s">
        <v>941</v>
      </c>
      <c r="G48" s="87">
        <v>7.2966769954919686</v>
      </c>
    </row>
    <row r="49" spans="2:7" x14ac:dyDescent="0.25">
      <c r="C49" s="85" t="s">
        <v>47</v>
      </c>
      <c r="D49" s="83"/>
      <c r="E49" s="468"/>
      <c r="F49" s="84"/>
      <c r="G49" s="87"/>
    </row>
    <row r="50" spans="2:7" x14ac:dyDescent="0.25">
      <c r="B50" s="82">
        <v>1</v>
      </c>
      <c r="C50" s="84" t="s">
        <v>872</v>
      </c>
      <c r="D50" s="86">
        <f t="shared" ref="D50:D59" si="2">B24</f>
        <v>-71.895424836601308</v>
      </c>
      <c r="E50" s="468"/>
      <c r="F50" s="84" t="s">
        <v>838</v>
      </c>
      <c r="G50" s="87">
        <v>-9.9296581185679074</v>
      </c>
    </row>
    <row r="51" spans="2:7" x14ac:dyDescent="0.25">
      <c r="B51" s="82">
        <f>B50+1</f>
        <v>2</v>
      </c>
      <c r="C51" s="84" t="s">
        <v>855</v>
      </c>
      <c r="D51" s="86">
        <f t="shared" si="2"/>
        <v>-32.412060301507537</v>
      </c>
      <c r="E51" s="468"/>
      <c r="F51" s="84" t="s">
        <v>857</v>
      </c>
      <c r="G51" s="87">
        <v>-10.18242143859286</v>
      </c>
    </row>
    <row r="52" spans="2:7" x14ac:dyDescent="0.25">
      <c r="B52" s="82">
        <f t="shared" ref="B52:B59" si="3">B51+1</f>
        <v>3</v>
      </c>
      <c r="C52" s="84" t="s">
        <v>891</v>
      </c>
      <c r="D52" s="86">
        <f t="shared" si="2"/>
        <v>-17.745302713987478</v>
      </c>
      <c r="E52" s="468"/>
      <c r="F52" s="84" t="s">
        <v>942</v>
      </c>
      <c r="G52" s="87">
        <v>-10.731111573678209</v>
      </c>
    </row>
    <row r="53" spans="2:7" x14ac:dyDescent="0.25">
      <c r="B53" s="82">
        <f t="shared" si="3"/>
        <v>4</v>
      </c>
      <c r="C53" s="84" t="s">
        <v>857</v>
      </c>
      <c r="D53" s="86">
        <f t="shared" si="2"/>
        <v>-17.534306251361365</v>
      </c>
      <c r="E53" s="468"/>
      <c r="F53" s="84" t="s">
        <v>860</v>
      </c>
      <c r="G53" s="87">
        <v>-10.808981948377816</v>
      </c>
    </row>
    <row r="54" spans="2:7" x14ac:dyDescent="0.25">
      <c r="B54" s="82">
        <f t="shared" si="3"/>
        <v>5</v>
      </c>
      <c r="C54" s="84" t="s">
        <v>943</v>
      </c>
      <c r="D54" s="86">
        <f t="shared" si="2"/>
        <v>-17.051306503909981</v>
      </c>
      <c r="E54" s="468"/>
      <c r="F54" s="84" t="s">
        <v>944</v>
      </c>
      <c r="G54" s="87">
        <v>-11.112789206403729</v>
      </c>
    </row>
    <row r="55" spans="2:7" x14ac:dyDescent="0.25">
      <c r="B55" s="82">
        <f t="shared" si="3"/>
        <v>6</v>
      </c>
      <c r="C55" s="84" t="s">
        <v>945</v>
      </c>
      <c r="D55" s="86">
        <f t="shared" si="2"/>
        <v>-16.260162601626014</v>
      </c>
      <c r="E55" s="468"/>
      <c r="F55" s="84" t="s">
        <v>885</v>
      </c>
      <c r="G55" s="87">
        <v>-11.302897807586898</v>
      </c>
    </row>
    <row r="56" spans="2:7" x14ac:dyDescent="0.25">
      <c r="B56" s="82">
        <f t="shared" si="3"/>
        <v>7</v>
      </c>
      <c r="C56" s="84" t="s">
        <v>946</v>
      </c>
      <c r="D56" s="86">
        <f t="shared" si="2"/>
        <v>-15.713875323182991</v>
      </c>
      <c r="E56" s="468"/>
      <c r="F56" s="84" t="s">
        <v>947</v>
      </c>
      <c r="G56" s="87">
        <v>-13.868658756647934</v>
      </c>
    </row>
    <row r="57" spans="2:7" x14ac:dyDescent="0.25">
      <c r="B57" s="82">
        <f t="shared" si="3"/>
        <v>8</v>
      </c>
      <c r="C57" s="84" t="s">
        <v>866</v>
      </c>
      <c r="D57" s="86">
        <f t="shared" si="2"/>
        <v>-14.66931621318659</v>
      </c>
      <c r="E57" s="468"/>
      <c r="F57" s="84" t="s">
        <v>891</v>
      </c>
      <c r="G57" s="87">
        <v>-24.03335816712443</v>
      </c>
    </row>
    <row r="58" spans="2:7" x14ac:dyDescent="0.25">
      <c r="B58" s="82">
        <f>B57+1</f>
        <v>9</v>
      </c>
      <c r="C58" s="84" t="s">
        <v>885</v>
      </c>
      <c r="D58" s="86">
        <f t="shared" si="2"/>
        <v>-14.350765834138269</v>
      </c>
      <c r="E58" s="468"/>
      <c r="F58" s="84" t="s">
        <v>945</v>
      </c>
      <c r="G58" s="87">
        <v>-30.808680333383297</v>
      </c>
    </row>
    <row r="59" spans="2:7" x14ac:dyDescent="0.25">
      <c r="B59" s="82">
        <f t="shared" si="3"/>
        <v>10</v>
      </c>
      <c r="C59" s="84" t="s">
        <v>948</v>
      </c>
      <c r="D59" s="86">
        <f t="shared" si="2"/>
        <v>-13.463666543710806</v>
      </c>
      <c r="E59" s="468"/>
      <c r="F59" s="84" t="s">
        <v>872</v>
      </c>
      <c r="G59" s="87">
        <v>-31.349473951899466</v>
      </c>
    </row>
    <row r="60" spans="2:7" x14ac:dyDescent="0.25">
      <c r="B60" s="243" t="s">
        <v>952</v>
      </c>
    </row>
  </sheetData>
  <sheetProtection password="DD17" sheet="1" objects="1" scenarios="1" selectLockedCells="1"/>
  <pageMargins left="0.70866141732283472" right="0.70866141732283472" top="0.74803149606299213" bottom="0.74803149606299213" header="0.31496062992125984" footer="0.31496062992125984"/>
  <pageSetup paperSize="9" scale="13"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T45"/>
  <sheetViews>
    <sheetView workbookViewId="0">
      <selection sqref="A1:T54"/>
    </sheetView>
  </sheetViews>
  <sheetFormatPr baseColWidth="10" defaultColWidth="10.875" defaultRowHeight="15.75" x14ac:dyDescent="0.25"/>
  <cols>
    <col min="1" max="1" width="18.625" style="257" customWidth="1"/>
    <col min="2" max="2" width="5" style="257" bestFit="1" customWidth="1"/>
    <col min="3" max="9" width="8" style="257" bestFit="1" customWidth="1"/>
    <col min="10" max="10" width="7.875" style="257" customWidth="1"/>
    <col min="11" max="17" width="8" style="257" bestFit="1" customWidth="1"/>
    <col min="18" max="18" width="14.875" style="257" bestFit="1" customWidth="1"/>
    <col min="19" max="20" width="5.625" style="257" bestFit="1" customWidth="1"/>
    <col min="21" max="16384" width="10.875" style="257"/>
  </cols>
  <sheetData>
    <row r="1" spans="1:20" ht="18.75" x14ac:dyDescent="0.3">
      <c r="A1" s="265" t="s">
        <v>304</v>
      </c>
      <c r="B1" s="211"/>
      <c r="C1" s="211"/>
      <c r="D1" s="211"/>
      <c r="E1" s="211"/>
      <c r="F1" s="211"/>
      <c r="G1" s="211"/>
      <c r="H1" s="211"/>
      <c r="I1" s="211"/>
      <c r="J1" s="211"/>
      <c r="K1" s="211"/>
      <c r="L1" s="211"/>
      <c r="M1" s="211"/>
      <c r="N1" s="211"/>
      <c r="O1" s="211"/>
      <c r="P1" s="211"/>
      <c r="Q1" s="211"/>
      <c r="R1" s="211"/>
      <c r="S1" s="211"/>
      <c r="T1" s="211"/>
    </row>
    <row r="2" spans="1:20" x14ac:dyDescent="0.25">
      <c r="A2" s="296" t="s">
        <v>1216</v>
      </c>
    </row>
    <row r="3" spans="1:20" x14ac:dyDescent="0.25">
      <c r="S3" s="258"/>
      <c r="T3" s="259" t="s">
        <v>1094</v>
      </c>
    </row>
    <row r="4" spans="1:20" x14ac:dyDescent="0.25">
      <c r="A4" s="212" t="s">
        <v>1078</v>
      </c>
      <c r="B4" s="213" t="s">
        <v>234</v>
      </c>
      <c r="C4" s="213" t="s">
        <v>1083</v>
      </c>
      <c r="D4" s="213" t="s">
        <v>1084</v>
      </c>
      <c r="E4" s="213" t="s">
        <v>245</v>
      </c>
      <c r="F4" s="213" t="s">
        <v>1085</v>
      </c>
      <c r="G4" s="213" t="s">
        <v>1086</v>
      </c>
      <c r="H4" s="213" t="s">
        <v>1087</v>
      </c>
      <c r="I4" s="213" t="s">
        <v>349</v>
      </c>
      <c r="J4" s="213" t="s">
        <v>1088</v>
      </c>
      <c r="K4" s="213" t="s">
        <v>1089</v>
      </c>
      <c r="L4" s="213" t="s">
        <v>1090</v>
      </c>
      <c r="M4" s="213" t="s">
        <v>1091</v>
      </c>
      <c r="N4" s="213" t="s">
        <v>368</v>
      </c>
      <c r="O4" s="213" t="s">
        <v>1092</v>
      </c>
      <c r="P4" s="213" t="s">
        <v>370</v>
      </c>
      <c r="Q4" s="213" t="s">
        <v>1093</v>
      </c>
      <c r="R4" s="214" t="s">
        <v>1157</v>
      </c>
      <c r="S4" s="261"/>
    </row>
    <row r="5" spans="1:20" x14ac:dyDescent="0.25">
      <c r="A5" s="215" t="s">
        <v>276</v>
      </c>
      <c r="B5" s="216">
        <v>-3.3</v>
      </c>
      <c r="C5" s="216">
        <v>-4.2</v>
      </c>
      <c r="D5" s="216">
        <v>-4.5999999999999996</v>
      </c>
      <c r="E5" s="216">
        <v>-3.3</v>
      </c>
      <c r="F5" s="216">
        <v>-0.1</v>
      </c>
      <c r="G5" s="216">
        <v>1.9</v>
      </c>
      <c r="H5" s="216">
        <v>2.5</v>
      </c>
      <c r="I5" s="216">
        <v>2.8</v>
      </c>
      <c r="J5" s="216">
        <v>2.4</v>
      </c>
      <c r="K5" s="216">
        <v>1.8</v>
      </c>
      <c r="L5" s="216">
        <v>1.9</v>
      </c>
      <c r="M5" s="216">
        <v>1.6</v>
      </c>
      <c r="N5" s="216">
        <v>2</v>
      </c>
      <c r="O5" s="216">
        <v>2.4</v>
      </c>
      <c r="P5" s="216">
        <v>2.1</v>
      </c>
      <c r="Q5" s="216">
        <v>2.2999999999999998</v>
      </c>
      <c r="R5" s="216">
        <v>103.25554236704062</v>
      </c>
      <c r="S5" s="258"/>
    </row>
    <row r="6" spans="1:20" x14ac:dyDescent="0.25">
      <c r="A6" s="217" t="s">
        <v>1079</v>
      </c>
      <c r="B6" s="216">
        <v>-2.5</v>
      </c>
      <c r="C6" s="216">
        <v>-2.7</v>
      </c>
      <c r="D6" s="216">
        <v>-3.1</v>
      </c>
      <c r="E6" s="216">
        <v>-1.6</v>
      </c>
      <c r="F6" s="216">
        <v>-0.3</v>
      </c>
      <c r="G6" s="216">
        <v>0.7</v>
      </c>
      <c r="H6" s="216">
        <v>1.8</v>
      </c>
      <c r="I6" s="216">
        <v>1.9</v>
      </c>
      <c r="J6" s="216">
        <v>2.9</v>
      </c>
      <c r="K6" s="216">
        <v>3.1</v>
      </c>
      <c r="L6" s="216">
        <v>2.7</v>
      </c>
      <c r="M6" s="216">
        <v>2.5</v>
      </c>
      <c r="N6" s="216">
        <v>1.9</v>
      </c>
      <c r="O6" s="216">
        <v>1.8</v>
      </c>
      <c r="P6" s="216">
        <v>1.9</v>
      </c>
      <c r="Q6" s="216">
        <v>2</v>
      </c>
      <c r="R6" s="216">
        <v>104.72247218977964</v>
      </c>
      <c r="S6" s="258"/>
    </row>
    <row r="7" spans="1:20" ht="22.5" x14ac:dyDescent="0.25">
      <c r="A7" s="217" t="s">
        <v>1080</v>
      </c>
      <c r="B7" s="216">
        <v>-17.8</v>
      </c>
      <c r="C7" s="216">
        <v>-26.3</v>
      </c>
      <c r="D7" s="216">
        <v>-30.8</v>
      </c>
      <c r="E7" s="216">
        <v>-27.9</v>
      </c>
      <c r="F7" s="216">
        <v>-12.8</v>
      </c>
      <c r="G7" s="216">
        <v>5</v>
      </c>
      <c r="H7" s="216">
        <v>17.5</v>
      </c>
      <c r="I7" s="216">
        <v>22.6</v>
      </c>
      <c r="J7" s="216">
        <v>10.7</v>
      </c>
      <c r="K7" s="216">
        <v>4.4000000000000004</v>
      </c>
      <c r="L7" s="216">
        <v>3.9</v>
      </c>
      <c r="M7" s="216">
        <v>1.5</v>
      </c>
      <c r="N7" s="216">
        <v>10.9</v>
      </c>
      <c r="O7" s="216">
        <v>14.1</v>
      </c>
      <c r="P7" s="216">
        <v>10.9</v>
      </c>
      <c r="Q7" s="216">
        <v>9.5</v>
      </c>
      <c r="R7" s="216">
        <v>98.254005681499194</v>
      </c>
      <c r="S7" s="258"/>
    </row>
    <row r="8" spans="1:20" x14ac:dyDescent="0.25">
      <c r="A8" s="217" t="s">
        <v>116</v>
      </c>
      <c r="B8" s="216">
        <v>-2.5</v>
      </c>
      <c r="C8" s="216">
        <v>-11.6</v>
      </c>
      <c r="D8" s="216">
        <v>-14.1</v>
      </c>
      <c r="E8" s="216">
        <v>-10.5</v>
      </c>
      <c r="F8" s="216">
        <v>0.3</v>
      </c>
      <c r="G8" s="216">
        <v>10.7</v>
      </c>
      <c r="H8" s="216">
        <v>13.1</v>
      </c>
      <c r="I8" s="216">
        <v>12.1</v>
      </c>
      <c r="J8" s="216">
        <v>8.8000000000000007</v>
      </c>
      <c r="K8" s="216">
        <v>8.6999999999999993</v>
      </c>
      <c r="L8" s="216">
        <v>7.4</v>
      </c>
      <c r="M8" s="216">
        <v>6.5</v>
      </c>
      <c r="N8" s="216">
        <v>4.3</v>
      </c>
      <c r="O8" s="216">
        <v>4</v>
      </c>
      <c r="P8" s="216">
        <v>4.3</v>
      </c>
      <c r="Q8" s="216">
        <v>2.2999999999999998</v>
      </c>
      <c r="R8" s="216">
        <v>109.28858517775653</v>
      </c>
      <c r="S8" s="258"/>
    </row>
    <row r="9" spans="1:20" x14ac:dyDescent="0.25">
      <c r="A9" s="217" t="s">
        <v>118</v>
      </c>
      <c r="B9" s="216">
        <v>-5.9</v>
      </c>
      <c r="C9" s="216">
        <v>-15.4</v>
      </c>
      <c r="D9" s="216">
        <v>-18.5</v>
      </c>
      <c r="E9" s="216">
        <v>-13.7</v>
      </c>
      <c r="F9" s="216">
        <v>-6.1</v>
      </c>
      <c r="G9" s="216">
        <v>6.7</v>
      </c>
      <c r="H9" s="216">
        <v>16.7</v>
      </c>
      <c r="I9" s="216">
        <v>15.9</v>
      </c>
      <c r="J9" s="216">
        <v>10.9</v>
      </c>
      <c r="K9" s="216">
        <v>9.3000000000000007</v>
      </c>
      <c r="L9" s="216">
        <v>4.4000000000000004</v>
      </c>
      <c r="M9" s="216">
        <v>2.2000000000000002</v>
      </c>
      <c r="N9" s="216">
        <v>3.5</v>
      </c>
      <c r="O9" s="216">
        <v>3.2</v>
      </c>
      <c r="P9" s="216">
        <v>3.9</v>
      </c>
      <c r="Q9" s="216">
        <v>2.6</v>
      </c>
      <c r="R9" s="216">
        <v>104.89791670608717</v>
      </c>
      <c r="S9" s="258"/>
    </row>
    <row r="10" spans="1:20" ht="22.5" x14ac:dyDescent="0.25">
      <c r="A10" s="218" t="s">
        <v>1081</v>
      </c>
      <c r="B10" s="219">
        <v>2.7</v>
      </c>
      <c r="C10" s="219">
        <v>2.2999999999999998</v>
      </c>
      <c r="D10" s="219">
        <v>4.3</v>
      </c>
      <c r="E10" s="219">
        <v>4.0999999999999996</v>
      </c>
      <c r="F10" s="219">
        <v>4</v>
      </c>
      <c r="G10" s="219">
        <v>2.7</v>
      </c>
      <c r="H10" s="219">
        <v>1.1000000000000001</v>
      </c>
      <c r="I10" s="219">
        <v>0.1</v>
      </c>
      <c r="J10" s="219">
        <v>-1.3</v>
      </c>
      <c r="K10" s="219">
        <v>-2.2999999999999998</v>
      </c>
      <c r="L10" s="219">
        <v>-3.2</v>
      </c>
      <c r="M10" s="219">
        <v>-3.8</v>
      </c>
      <c r="N10" s="219">
        <v>-3.3</v>
      </c>
      <c r="O10" s="219">
        <v>-2.2000000000000002</v>
      </c>
      <c r="P10" s="219">
        <v>-2.2000000000000002</v>
      </c>
      <c r="Q10" s="219">
        <v>-0.6</v>
      </c>
      <c r="R10" s="219">
        <v>99.646029393719147</v>
      </c>
      <c r="S10" s="258"/>
    </row>
    <row r="11" spans="1:20" x14ac:dyDescent="0.25">
      <c r="A11" s="262" t="s">
        <v>1082</v>
      </c>
      <c r="B11" s="260"/>
      <c r="C11" s="260"/>
      <c r="D11" s="260"/>
      <c r="E11" s="260"/>
      <c r="F11" s="260"/>
      <c r="G11" s="260"/>
      <c r="H11" s="260"/>
      <c r="I11" s="260"/>
      <c r="J11" s="260"/>
      <c r="K11" s="260"/>
      <c r="L11" s="260"/>
      <c r="M11" s="260"/>
      <c r="N11" s="260"/>
      <c r="O11" s="260"/>
      <c r="P11" s="260"/>
      <c r="Q11" s="260"/>
      <c r="R11" s="258"/>
      <c r="S11" s="258"/>
    </row>
    <row r="12" spans="1:20" x14ac:dyDescent="0.25">
      <c r="A12" s="262"/>
      <c r="B12" s="260"/>
      <c r="C12" s="260"/>
      <c r="D12" s="260"/>
      <c r="E12" s="260"/>
      <c r="F12" s="260"/>
      <c r="G12" s="260"/>
      <c r="H12" s="260"/>
      <c r="I12" s="260"/>
      <c r="J12" s="260"/>
      <c r="K12" s="260"/>
      <c r="L12" s="260"/>
      <c r="M12" s="260"/>
      <c r="N12" s="260"/>
      <c r="O12" s="260"/>
      <c r="P12" s="260"/>
      <c r="Q12" s="260"/>
      <c r="R12" s="258"/>
      <c r="S12" s="258"/>
    </row>
    <row r="13" spans="1:20" hidden="1" x14ac:dyDescent="0.25">
      <c r="A13" s="262"/>
      <c r="B13" s="260"/>
      <c r="C13" s="260"/>
      <c r="D13" s="260"/>
      <c r="E13" s="260"/>
      <c r="F13" s="260"/>
      <c r="G13" s="260"/>
      <c r="H13" s="260"/>
      <c r="I13" s="260"/>
      <c r="J13" s="260"/>
      <c r="K13" s="260"/>
      <c r="L13" s="260"/>
      <c r="M13" s="260"/>
      <c r="N13" s="260"/>
      <c r="O13" s="260"/>
      <c r="P13" s="260"/>
      <c r="Q13" s="260"/>
      <c r="R13" s="258"/>
      <c r="S13" s="258"/>
    </row>
    <row r="14" spans="1:20" ht="18.75" hidden="1" x14ac:dyDescent="0.3">
      <c r="A14" s="655" t="s">
        <v>1095</v>
      </c>
      <c r="B14" s="656"/>
      <c r="C14" s="656"/>
      <c r="D14" s="656"/>
      <c r="E14" s="656"/>
      <c r="F14" s="656"/>
      <c r="G14" s="656"/>
      <c r="H14" s="656"/>
      <c r="I14" s="656"/>
      <c r="J14" s="656"/>
      <c r="K14" s="656"/>
      <c r="L14" s="656"/>
      <c r="M14" s="656"/>
      <c r="N14" s="656"/>
      <c r="O14" s="656"/>
      <c r="P14" s="656"/>
      <c r="Q14" s="656"/>
      <c r="R14" s="656"/>
      <c r="S14" s="656"/>
      <c r="T14" s="656"/>
    </row>
    <row r="15" spans="1:20" ht="17.25" hidden="1" x14ac:dyDescent="0.3">
      <c r="A15" s="657" t="s">
        <v>1096</v>
      </c>
      <c r="B15" s="656"/>
      <c r="C15" s="656"/>
      <c r="D15" s="656"/>
      <c r="E15" s="656"/>
      <c r="F15" s="656"/>
      <c r="G15" s="656"/>
      <c r="H15" s="656"/>
      <c r="I15" s="656"/>
      <c r="J15" s="656"/>
      <c r="K15" s="656"/>
      <c r="L15" s="656"/>
      <c r="M15" s="656"/>
      <c r="N15" s="656"/>
      <c r="O15" s="656"/>
      <c r="P15" s="656"/>
      <c r="Q15" s="656"/>
      <c r="R15" s="656"/>
      <c r="S15" s="656"/>
      <c r="T15" s="656"/>
    </row>
    <row r="16" spans="1:20" hidden="1" x14ac:dyDescent="0.25">
      <c r="A16" s="656" t="s">
        <v>1097</v>
      </c>
      <c r="B16" s="656"/>
      <c r="C16" s="656"/>
      <c r="D16" s="656"/>
      <c r="E16" s="656"/>
      <c r="F16" s="656"/>
      <c r="G16" s="656"/>
      <c r="H16" s="656"/>
      <c r="I16" s="656"/>
      <c r="J16" s="656"/>
      <c r="K16" s="656"/>
      <c r="L16" s="656"/>
      <c r="M16" s="656"/>
      <c r="N16" s="656"/>
      <c r="O16" s="656"/>
      <c r="P16" s="656"/>
      <c r="Q16" s="656"/>
      <c r="R16" s="656"/>
      <c r="S16" s="656"/>
      <c r="T16" s="656"/>
    </row>
    <row r="17" spans="1:20" hidden="1" x14ac:dyDescent="0.25">
      <c r="A17" s="656" t="s">
        <v>1098</v>
      </c>
      <c r="B17" s="656"/>
      <c r="C17" s="656"/>
      <c r="D17" s="656"/>
      <c r="E17" s="656"/>
      <c r="F17" s="656"/>
      <c r="G17" s="656"/>
      <c r="H17" s="656"/>
      <c r="I17" s="656"/>
      <c r="J17" s="656"/>
      <c r="K17" s="656"/>
      <c r="L17" s="656"/>
      <c r="M17" s="656"/>
      <c r="N17" s="656"/>
      <c r="O17" s="656"/>
      <c r="P17" s="656"/>
      <c r="Q17" s="656"/>
      <c r="R17" s="656"/>
      <c r="S17" s="656"/>
      <c r="T17" s="656"/>
    </row>
    <row r="18" spans="1:20" hidden="1" x14ac:dyDescent="0.25">
      <c r="A18" s="243"/>
      <c r="B18" s="243"/>
      <c r="C18" s="243"/>
      <c r="D18" s="243"/>
      <c r="E18" s="243"/>
      <c r="F18" s="243"/>
      <c r="G18" s="243"/>
      <c r="H18" s="243"/>
      <c r="I18" s="243"/>
      <c r="J18" s="243"/>
      <c r="K18" s="243"/>
      <c r="L18" s="243"/>
      <c r="M18" s="243"/>
      <c r="N18" s="243"/>
      <c r="O18" s="243"/>
      <c r="P18" s="243"/>
      <c r="Q18" s="243"/>
      <c r="R18" s="243"/>
      <c r="S18" s="243"/>
      <c r="T18" s="243"/>
    </row>
    <row r="19" spans="1:20" ht="15.75" hidden="1" customHeight="1" x14ac:dyDescent="0.25">
      <c r="A19" s="658" t="s">
        <v>1099</v>
      </c>
      <c r="B19" s="658" t="s">
        <v>1100</v>
      </c>
      <c r="C19" s="658" t="s">
        <v>138</v>
      </c>
      <c r="D19" s="658"/>
      <c r="E19" s="658"/>
      <c r="F19" s="658"/>
      <c r="G19" s="658" t="s">
        <v>48</v>
      </c>
      <c r="H19" s="658"/>
      <c r="I19" s="658"/>
      <c r="J19" s="658"/>
      <c r="K19" s="658" t="s">
        <v>1101</v>
      </c>
      <c r="L19" s="658"/>
      <c r="M19" s="658"/>
      <c r="N19" s="658"/>
      <c r="O19" s="658" t="s">
        <v>1102</v>
      </c>
      <c r="P19" s="658"/>
      <c r="Q19" s="658"/>
      <c r="R19" s="658"/>
      <c r="S19" s="658" t="s">
        <v>1103</v>
      </c>
      <c r="T19" s="658"/>
    </row>
    <row r="20" spans="1:20" hidden="1" x14ac:dyDescent="0.25">
      <c r="A20" s="658"/>
      <c r="B20" s="658"/>
      <c r="C20" s="252" t="s">
        <v>1104</v>
      </c>
      <c r="D20" s="252" t="s">
        <v>1105</v>
      </c>
      <c r="E20" s="252" t="s">
        <v>1106</v>
      </c>
      <c r="F20" s="252" t="s">
        <v>1107</v>
      </c>
      <c r="G20" s="252" t="s">
        <v>1104</v>
      </c>
      <c r="H20" s="252" t="s">
        <v>1105</v>
      </c>
      <c r="I20" s="252" t="s">
        <v>1106</v>
      </c>
      <c r="J20" s="252" t="s">
        <v>1107</v>
      </c>
      <c r="K20" s="252" t="s">
        <v>1104</v>
      </c>
      <c r="L20" s="252" t="s">
        <v>1105</v>
      </c>
      <c r="M20" s="252" t="s">
        <v>1106</v>
      </c>
      <c r="N20" s="252" t="s">
        <v>1107</v>
      </c>
      <c r="O20" s="252" t="s">
        <v>1104</v>
      </c>
      <c r="P20" s="252" t="s">
        <v>1105</v>
      </c>
      <c r="Q20" s="252" t="s">
        <v>1106</v>
      </c>
      <c r="R20" s="252" t="s">
        <v>1107</v>
      </c>
      <c r="S20" s="252" t="s">
        <v>1104</v>
      </c>
      <c r="T20" s="252" t="s">
        <v>1105</v>
      </c>
    </row>
    <row r="21" spans="1:20" hidden="1" x14ac:dyDescent="0.25">
      <c r="A21" s="46" t="s">
        <v>1108</v>
      </c>
      <c r="B21" s="253" t="s">
        <v>1109</v>
      </c>
      <c r="C21" s="254">
        <v>102.166</v>
      </c>
      <c r="D21" s="254">
        <v>102.581</v>
      </c>
      <c r="E21" s="254">
        <v>102.59399999999999</v>
      </c>
      <c r="F21" s="254">
        <v>103.292</v>
      </c>
      <c r="G21" s="254">
        <v>103.432</v>
      </c>
      <c r="H21" s="254">
        <v>104.36199999999999</v>
      </c>
      <c r="I21" s="254">
        <v>105.125</v>
      </c>
      <c r="J21" s="254">
        <v>105.569</v>
      </c>
      <c r="K21" s="254">
        <v>105.101</v>
      </c>
      <c r="L21" s="254">
        <v>105.447</v>
      </c>
      <c r="M21" s="254">
        <v>104.468</v>
      </c>
      <c r="N21" s="254">
        <v>102.06399999999999</v>
      </c>
      <c r="O21" s="254">
        <v>100.697</v>
      </c>
      <c r="P21" s="254">
        <v>100.61799999999999</v>
      </c>
      <c r="Q21" s="254">
        <v>100.98</v>
      </c>
      <c r="R21" s="254">
        <v>101.98099999999999</v>
      </c>
      <c r="S21" s="254">
        <v>102.572</v>
      </c>
      <c r="T21" s="254">
        <v>103.142</v>
      </c>
    </row>
    <row r="22" spans="1:20" hidden="1" x14ac:dyDescent="0.25">
      <c r="A22" s="46" t="s">
        <v>1110</v>
      </c>
      <c r="B22" s="253" t="s">
        <v>1111</v>
      </c>
      <c r="C22" s="254">
        <v>101.843</v>
      </c>
      <c r="D22" s="254">
        <v>102.45699999999999</v>
      </c>
      <c r="E22" s="254">
        <v>103.071</v>
      </c>
      <c r="F22" s="254">
        <v>104.03</v>
      </c>
      <c r="G22" s="254">
        <v>104.608</v>
      </c>
      <c r="H22" s="254">
        <v>105.01</v>
      </c>
      <c r="I22" s="254">
        <v>105.47199999999999</v>
      </c>
      <c r="J22" s="254">
        <v>105.783</v>
      </c>
      <c r="K22" s="254">
        <v>105.515</v>
      </c>
      <c r="L22" s="254">
        <v>105.47799999999999</v>
      </c>
      <c r="M22" s="254">
        <v>104.458</v>
      </c>
      <c r="N22" s="254">
        <v>103.096</v>
      </c>
      <c r="O22" s="254">
        <v>102.681</v>
      </c>
      <c r="P22" s="254">
        <v>102.224</v>
      </c>
      <c r="Q22" s="254">
        <v>102.75700000000001</v>
      </c>
      <c r="R22" s="254">
        <v>102.747</v>
      </c>
      <c r="S22" s="254">
        <v>103.377</v>
      </c>
      <c r="T22" s="254">
        <v>104.042</v>
      </c>
    </row>
    <row r="23" spans="1:20" hidden="1" x14ac:dyDescent="0.25">
      <c r="A23" s="46" t="s">
        <v>1112</v>
      </c>
      <c r="B23" s="46" t="s">
        <v>1113</v>
      </c>
      <c r="C23" s="254">
        <v>102.277</v>
      </c>
      <c r="D23" s="254">
        <v>102.633</v>
      </c>
      <c r="E23" s="254">
        <v>103.502</v>
      </c>
      <c r="F23" s="254">
        <v>104.875</v>
      </c>
      <c r="G23" s="254">
        <v>105.55500000000001</v>
      </c>
      <c r="H23" s="254">
        <v>106.05500000000001</v>
      </c>
      <c r="I23" s="254">
        <v>106.845</v>
      </c>
      <c r="J23" s="254">
        <v>107.121</v>
      </c>
      <c r="K23" s="254">
        <v>105.599</v>
      </c>
      <c r="L23" s="254">
        <v>105.71899999999999</v>
      </c>
      <c r="M23" s="254">
        <v>103.61499999999999</v>
      </c>
      <c r="N23" s="254">
        <v>100.17100000000001</v>
      </c>
      <c r="O23" s="254">
        <v>100.211</v>
      </c>
      <c r="P23" s="254">
        <v>99.683999999999997</v>
      </c>
      <c r="Q23" s="254">
        <v>101.506</v>
      </c>
      <c r="R23" s="254">
        <v>101.389</v>
      </c>
      <c r="S23" s="254">
        <v>102.691</v>
      </c>
      <c r="T23" s="254">
        <v>103.53100000000001</v>
      </c>
    </row>
    <row r="24" spans="1:20" hidden="1" x14ac:dyDescent="0.25">
      <c r="A24" s="46" t="s">
        <v>1114</v>
      </c>
      <c r="B24" s="46" t="s">
        <v>1115</v>
      </c>
      <c r="C24" s="254">
        <v>103.34099999999999</v>
      </c>
      <c r="D24" s="254">
        <v>103.42100000000001</v>
      </c>
      <c r="E24" s="254">
        <v>104.952</v>
      </c>
      <c r="F24" s="254">
        <v>106.39700000000001</v>
      </c>
      <c r="G24" s="254">
        <v>107.72</v>
      </c>
      <c r="H24" s="254">
        <v>109.23099999999999</v>
      </c>
      <c r="I24" s="254">
        <v>110.628</v>
      </c>
      <c r="J24" s="254">
        <v>111.26600000000001</v>
      </c>
      <c r="K24" s="254">
        <v>108.488</v>
      </c>
      <c r="L24" s="254">
        <v>107.693</v>
      </c>
      <c r="M24" s="254">
        <v>104.22199999999999</v>
      </c>
      <c r="N24" s="254">
        <v>96.850999999999999</v>
      </c>
      <c r="O24" s="254">
        <v>97.155000000000001</v>
      </c>
      <c r="P24" s="254">
        <v>96.655000000000001</v>
      </c>
      <c r="Q24" s="254">
        <v>101.355</v>
      </c>
      <c r="R24" s="254">
        <v>99.765000000000001</v>
      </c>
      <c r="S24" s="254">
        <v>101.119</v>
      </c>
      <c r="T24" s="254">
        <v>103.66500000000001</v>
      </c>
    </row>
    <row r="25" spans="1:20" hidden="1" x14ac:dyDescent="0.25">
      <c r="A25" s="46" t="s">
        <v>1116</v>
      </c>
      <c r="B25" s="46" t="s">
        <v>1117</v>
      </c>
      <c r="C25" s="254">
        <v>101.67700000000001</v>
      </c>
      <c r="D25" s="254">
        <v>102.185</v>
      </c>
      <c r="E25" s="254">
        <v>102.69</v>
      </c>
      <c r="F25" s="254">
        <v>104.018</v>
      </c>
      <c r="G25" s="254">
        <v>104.343</v>
      </c>
      <c r="H25" s="254">
        <v>104.307</v>
      </c>
      <c r="I25" s="254">
        <v>104.789</v>
      </c>
      <c r="J25" s="254">
        <v>104.896</v>
      </c>
      <c r="K25" s="254">
        <v>104.02800000000001</v>
      </c>
      <c r="L25" s="254">
        <v>104.614</v>
      </c>
      <c r="M25" s="254">
        <v>103.17700000000001</v>
      </c>
      <c r="N25" s="254">
        <v>101.634</v>
      </c>
      <c r="O25" s="254">
        <v>101.553</v>
      </c>
      <c r="P25" s="254">
        <v>101.018</v>
      </c>
      <c r="Q25" s="254">
        <v>101.435</v>
      </c>
      <c r="R25" s="254">
        <v>102.023</v>
      </c>
      <c r="S25" s="254">
        <v>103.29300000000001</v>
      </c>
      <c r="T25" s="254">
        <v>103.322</v>
      </c>
    </row>
    <row r="26" spans="1:20" hidden="1" x14ac:dyDescent="0.25">
      <c r="A26" s="46" t="s">
        <v>1118</v>
      </c>
      <c r="B26" s="46" t="s">
        <v>1119</v>
      </c>
      <c r="C26" s="254">
        <v>101.61199999999999</v>
      </c>
      <c r="D26" s="254">
        <v>102.36199999999999</v>
      </c>
      <c r="E26" s="254">
        <v>102.84099999999999</v>
      </c>
      <c r="F26" s="254">
        <v>103.58199999999999</v>
      </c>
      <c r="G26" s="254">
        <v>104.107</v>
      </c>
      <c r="H26" s="254">
        <v>104.45699999999999</v>
      </c>
      <c r="I26" s="254">
        <v>104.75</v>
      </c>
      <c r="J26" s="254">
        <v>105.081</v>
      </c>
      <c r="K26" s="254">
        <v>105.465</v>
      </c>
      <c r="L26" s="254">
        <v>105.34399999999999</v>
      </c>
      <c r="M26" s="254">
        <v>104.884</v>
      </c>
      <c r="N26" s="254">
        <v>104.57599999999999</v>
      </c>
      <c r="O26" s="254">
        <v>103.92400000000001</v>
      </c>
      <c r="P26" s="254">
        <v>103.494</v>
      </c>
      <c r="Q26" s="254">
        <v>103.38500000000001</v>
      </c>
      <c r="R26" s="254">
        <v>103.429</v>
      </c>
      <c r="S26" s="254">
        <v>103.729</v>
      </c>
      <c r="T26" s="254">
        <v>104.31</v>
      </c>
    </row>
    <row r="27" spans="1:20" hidden="1" x14ac:dyDescent="0.25">
      <c r="A27" s="46" t="s">
        <v>1120</v>
      </c>
      <c r="B27" s="253" t="s">
        <v>1121</v>
      </c>
      <c r="C27" s="254">
        <v>104.33</v>
      </c>
      <c r="D27" s="254">
        <v>104.18300000000001</v>
      </c>
      <c r="E27" s="254">
        <v>102.714</v>
      </c>
      <c r="F27" s="254">
        <v>99.741</v>
      </c>
      <c r="G27" s="254">
        <v>98.75</v>
      </c>
      <c r="H27" s="254">
        <v>100.953</v>
      </c>
      <c r="I27" s="254">
        <v>100.184</v>
      </c>
      <c r="J27" s="254">
        <v>97.759</v>
      </c>
      <c r="K27" s="254">
        <v>94.632999999999996</v>
      </c>
      <c r="L27" s="254">
        <v>93.176000000000002</v>
      </c>
      <c r="M27" s="254">
        <v>89.061000000000007</v>
      </c>
      <c r="N27" s="254">
        <v>80.313999999999993</v>
      </c>
      <c r="O27" s="254">
        <v>69.786000000000001</v>
      </c>
      <c r="P27" s="254">
        <v>64.48</v>
      </c>
      <c r="Q27" s="254">
        <v>64.207999999999998</v>
      </c>
      <c r="R27" s="254">
        <v>70.022000000000006</v>
      </c>
      <c r="S27" s="254">
        <v>73.259</v>
      </c>
      <c r="T27" s="254">
        <v>75.792000000000002</v>
      </c>
    </row>
    <row r="28" spans="1:20" hidden="1" x14ac:dyDescent="0.25">
      <c r="A28" s="46" t="s">
        <v>1122</v>
      </c>
      <c r="B28" s="46" t="s">
        <v>1123</v>
      </c>
      <c r="C28" s="254">
        <v>103.749</v>
      </c>
      <c r="D28" s="254">
        <v>103.277</v>
      </c>
      <c r="E28" s="254">
        <v>101.952</v>
      </c>
      <c r="F28" s="254">
        <v>100.52</v>
      </c>
      <c r="G28" s="254">
        <v>100.223</v>
      </c>
      <c r="H28" s="254">
        <v>101.096</v>
      </c>
      <c r="I28" s="254">
        <v>100.749</v>
      </c>
      <c r="J28" s="254">
        <v>99.491</v>
      </c>
      <c r="K28" s="254">
        <v>97.363</v>
      </c>
      <c r="L28" s="254">
        <v>96.078000000000003</v>
      </c>
      <c r="M28" s="254">
        <v>92.989000000000004</v>
      </c>
      <c r="N28" s="254">
        <v>86.48</v>
      </c>
      <c r="O28" s="254">
        <v>79.031999999999996</v>
      </c>
      <c r="P28" s="254">
        <v>75.091999999999999</v>
      </c>
      <c r="Q28" s="254">
        <v>74.501000000000005</v>
      </c>
      <c r="R28" s="254">
        <v>73.352000000000004</v>
      </c>
      <c r="S28" s="254">
        <v>73.180000000000007</v>
      </c>
      <c r="T28" s="254">
        <v>75.695999999999998</v>
      </c>
    </row>
    <row r="29" spans="1:20" hidden="1" x14ac:dyDescent="0.25">
      <c r="A29" s="46" t="s">
        <v>1124</v>
      </c>
      <c r="B29" s="46" t="s">
        <v>1125</v>
      </c>
      <c r="C29" s="254">
        <v>105.886</v>
      </c>
      <c r="D29" s="254">
        <v>107.797</v>
      </c>
      <c r="E29" s="254">
        <v>108.938</v>
      </c>
      <c r="F29" s="254">
        <v>109.488</v>
      </c>
      <c r="G29" s="254">
        <v>111.223</v>
      </c>
      <c r="H29" s="254">
        <v>114.11799999999999</v>
      </c>
      <c r="I29" s="254">
        <v>116.631</v>
      </c>
      <c r="J29" s="254">
        <v>118.185</v>
      </c>
      <c r="K29" s="254">
        <v>117.944</v>
      </c>
      <c r="L29" s="254">
        <v>117.26900000000001</v>
      </c>
      <c r="M29" s="254">
        <v>114.238</v>
      </c>
      <c r="N29" s="254">
        <v>107.05</v>
      </c>
      <c r="O29" s="254">
        <v>98.290999999999997</v>
      </c>
      <c r="P29" s="254">
        <v>93.667000000000002</v>
      </c>
      <c r="Q29" s="254">
        <v>91.786000000000001</v>
      </c>
      <c r="R29" s="254">
        <v>90.284999999999997</v>
      </c>
      <c r="S29" s="254">
        <v>90.748999999999995</v>
      </c>
      <c r="T29" s="254">
        <v>93.411000000000001</v>
      </c>
    </row>
    <row r="30" spans="1:20" hidden="1" x14ac:dyDescent="0.25">
      <c r="A30" s="46" t="s">
        <v>1126</v>
      </c>
      <c r="B30" s="46" t="s">
        <v>1127</v>
      </c>
      <c r="C30" s="254">
        <v>103.696</v>
      </c>
      <c r="D30" s="254">
        <v>109.068</v>
      </c>
      <c r="E30" s="254">
        <v>111.771</v>
      </c>
      <c r="F30" s="254">
        <v>112.185</v>
      </c>
      <c r="G30" s="254">
        <v>115.08</v>
      </c>
      <c r="H30" s="254">
        <v>122.401</v>
      </c>
      <c r="I30" s="254">
        <v>129.24600000000001</v>
      </c>
      <c r="J30" s="254">
        <v>131.584</v>
      </c>
      <c r="K30" s="254">
        <v>131.86000000000001</v>
      </c>
      <c r="L30" s="254">
        <v>134.869</v>
      </c>
      <c r="M30" s="254">
        <v>133.59399999999999</v>
      </c>
      <c r="N30" s="254">
        <v>130.05699999999999</v>
      </c>
      <c r="O30" s="254">
        <v>118.74299999999999</v>
      </c>
      <c r="P30" s="254">
        <v>108.062</v>
      </c>
      <c r="Q30" s="254">
        <v>99.98</v>
      </c>
      <c r="R30" s="254">
        <v>91.847999999999999</v>
      </c>
      <c r="S30" s="254">
        <v>86.033000000000001</v>
      </c>
      <c r="T30" s="254">
        <v>88.730999999999995</v>
      </c>
    </row>
    <row r="31" spans="1:20" hidden="1" x14ac:dyDescent="0.25">
      <c r="A31" s="46" t="s">
        <v>1128</v>
      </c>
      <c r="B31" s="46" t="s">
        <v>1129</v>
      </c>
      <c r="C31" s="254">
        <v>106.721</v>
      </c>
      <c r="D31" s="254">
        <v>107.31399999999999</v>
      </c>
      <c r="E31" s="254">
        <v>107.855</v>
      </c>
      <c r="F31" s="254">
        <v>108.471</v>
      </c>
      <c r="G31" s="254">
        <v>109.72799999999999</v>
      </c>
      <c r="H31" s="254">
        <v>110.78100000000001</v>
      </c>
      <c r="I31" s="254">
        <v>111.47499999999999</v>
      </c>
      <c r="J31" s="254">
        <v>112.69</v>
      </c>
      <c r="K31" s="254">
        <v>112.22</v>
      </c>
      <c r="L31" s="254">
        <v>109.94499999999999</v>
      </c>
      <c r="M31" s="254">
        <v>106.148</v>
      </c>
      <c r="N31" s="254">
        <v>97.33</v>
      </c>
      <c r="O31" s="254">
        <v>89.688000000000002</v>
      </c>
      <c r="P31" s="254">
        <v>87.703999999999994</v>
      </c>
      <c r="Q31" s="254">
        <v>88.474000000000004</v>
      </c>
      <c r="R31" s="254">
        <v>89.777000000000001</v>
      </c>
      <c r="S31" s="254">
        <v>92.912999999999997</v>
      </c>
      <c r="T31" s="254">
        <v>95.581999999999994</v>
      </c>
    </row>
    <row r="32" spans="1:20" hidden="1" x14ac:dyDescent="0.25">
      <c r="A32" s="46" t="s">
        <v>1130</v>
      </c>
      <c r="B32" s="46" t="s">
        <v>1131</v>
      </c>
      <c r="C32" s="254">
        <v>100.024</v>
      </c>
      <c r="D32" s="254">
        <v>95.488</v>
      </c>
      <c r="E32" s="254">
        <v>89.974000000000004</v>
      </c>
      <c r="F32" s="254">
        <v>85.182000000000002</v>
      </c>
      <c r="G32" s="254">
        <v>81.457999999999998</v>
      </c>
      <c r="H32" s="254">
        <v>78.89</v>
      </c>
      <c r="I32" s="254">
        <v>73.635000000000005</v>
      </c>
      <c r="J32" s="254">
        <v>67.531000000000006</v>
      </c>
      <c r="K32" s="254">
        <v>62.103999999999999</v>
      </c>
      <c r="L32" s="254">
        <v>59.720999999999997</v>
      </c>
      <c r="M32" s="254">
        <v>56.484000000000002</v>
      </c>
      <c r="N32" s="254">
        <v>51.072000000000003</v>
      </c>
      <c r="O32" s="254">
        <v>45.843000000000004</v>
      </c>
      <c r="P32" s="254">
        <v>43.058</v>
      </c>
      <c r="Q32" s="254">
        <v>44.798999999999999</v>
      </c>
      <c r="R32" s="254">
        <v>44.256999999999998</v>
      </c>
      <c r="S32" s="254">
        <v>42.933999999999997</v>
      </c>
      <c r="T32" s="254">
        <v>45.222999999999999</v>
      </c>
    </row>
    <row r="33" spans="1:20" hidden="1" x14ac:dyDescent="0.25">
      <c r="A33" s="46" t="s">
        <v>1132</v>
      </c>
      <c r="B33" s="46" t="s">
        <v>1133</v>
      </c>
      <c r="C33" s="254" t="s">
        <v>1134</v>
      </c>
      <c r="D33" s="254" t="s">
        <v>1134</v>
      </c>
      <c r="E33" s="254" t="s">
        <v>1134</v>
      </c>
      <c r="F33" s="254" t="s">
        <v>1134</v>
      </c>
      <c r="G33" s="254" t="s">
        <v>1134</v>
      </c>
      <c r="H33" s="254" t="s">
        <v>1134</v>
      </c>
      <c r="I33" s="254" t="s">
        <v>1134</v>
      </c>
      <c r="J33" s="254" t="s">
        <v>1134</v>
      </c>
      <c r="K33" s="254" t="s">
        <v>1134</v>
      </c>
      <c r="L33" s="254" t="s">
        <v>1134</v>
      </c>
      <c r="M33" s="254" t="s">
        <v>1134</v>
      </c>
      <c r="N33" s="254" t="s">
        <v>1134</v>
      </c>
      <c r="O33" s="254" t="s">
        <v>1134</v>
      </c>
      <c r="P33" s="254" t="s">
        <v>1134</v>
      </c>
      <c r="Q33" s="254" t="s">
        <v>1134</v>
      </c>
      <c r="R33" s="254" t="s">
        <v>1134</v>
      </c>
      <c r="S33" s="254" t="s">
        <v>1134</v>
      </c>
      <c r="T33" s="254" t="s">
        <v>1134</v>
      </c>
    </row>
    <row r="34" spans="1:20" hidden="1" x14ac:dyDescent="0.25">
      <c r="A34" s="46" t="s">
        <v>1135</v>
      </c>
      <c r="B34" s="253" t="s">
        <v>1136</v>
      </c>
      <c r="C34" s="254" t="s">
        <v>1134</v>
      </c>
      <c r="D34" s="254" t="s">
        <v>1134</v>
      </c>
      <c r="E34" s="254" t="s">
        <v>1134</v>
      </c>
      <c r="F34" s="254" t="s">
        <v>1134</v>
      </c>
      <c r="G34" s="254" t="s">
        <v>1134</v>
      </c>
      <c r="H34" s="254" t="s">
        <v>1134</v>
      </c>
      <c r="I34" s="254" t="s">
        <v>1134</v>
      </c>
      <c r="J34" s="254" t="s">
        <v>1134</v>
      </c>
      <c r="K34" s="254" t="s">
        <v>1134</v>
      </c>
      <c r="L34" s="254" t="s">
        <v>1134</v>
      </c>
      <c r="M34" s="254" t="s">
        <v>1134</v>
      </c>
      <c r="N34" s="254" t="s">
        <v>1134</v>
      </c>
      <c r="O34" s="254" t="s">
        <v>1134</v>
      </c>
      <c r="P34" s="254" t="s">
        <v>1134</v>
      </c>
      <c r="Q34" s="254" t="s">
        <v>1134</v>
      </c>
      <c r="R34" s="254" t="s">
        <v>1134</v>
      </c>
      <c r="S34" s="254" t="s">
        <v>1134</v>
      </c>
      <c r="T34" s="254" t="s">
        <v>1134</v>
      </c>
    </row>
    <row r="35" spans="1:20" hidden="1" x14ac:dyDescent="0.25">
      <c r="A35" s="46" t="s">
        <v>1137</v>
      </c>
      <c r="B35" s="46" t="s">
        <v>1138</v>
      </c>
      <c r="C35" s="254">
        <v>106.411</v>
      </c>
      <c r="D35" s="254">
        <v>108.2</v>
      </c>
      <c r="E35" s="254">
        <v>108.36</v>
      </c>
      <c r="F35" s="254">
        <v>112.904</v>
      </c>
      <c r="G35" s="254">
        <v>114.672</v>
      </c>
      <c r="H35" s="254">
        <v>116.571</v>
      </c>
      <c r="I35" s="254">
        <v>120.91</v>
      </c>
      <c r="J35" s="254">
        <v>124.28100000000001</v>
      </c>
      <c r="K35" s="254">
        <v>125.96599999999999</v>
      </c>
      <c r="L35" s="254">
        <v>129.79300000000001</v>
      </c>
      <c r="M35" s="254">
        <v>128.631</v>
      </c>
      <c r="N35" s="254">
        <v>121.11199999999999</v>
      </c>
      <c r="O35" s="254">
        <v>111.295</v>
      </c>
      <c r="P35" s="254">
        <v>111.46</v>
      </c>
      <c r="Q35" s="254">
        <v>115.116</v>
      </c>
      <c r="R35" s="254">
        <v>121.467</v>
      </c>
      <c r="S35" s="254">
        <v>123.23099999999999</v>
      </c>
      <c r="T35" s="254">
        <v>126.07899999999999</v>
      </c>
    </row>
    <row r="36" spans="1:20" hidden="1" x14ac:dyDescent="0.25">
      <c r="A36" s="46" t="s">
        <v>1139</v>
      </c>
      <c r="B36" s="46" t="s">
        <v>1140</v>
      </c>
      <c r="C36" s="254">
        <v>107.07299999999999</v>
      </c>
      <c r="D36" s="254">
        <v>109.017</v>
      </c>
      <c r="E36" s="254">
        <v>109.078</v>
      </c>
      <c r="F36" s="254">
        <v>112.532</v>
      </c>
      <c r="G36" s="254">
        <v>115.96299999999999</v>
      </c>
      <c r="H36" s="254">
        <v>118.101</v>
      </c>
      <c r="I36" s="254">
        <v>121.697</v>
      </c>
      <c r="J36" s="254">
        <v>124.599</v>
      </c>
      <c r="K36" s="254">
        <v>127.39400000000001</v>
      </c>
      <c r="L36" s="254">
        <v>131.666</v>
      </c>
      <c r="M36" s="254">
        <v>130.87799999999999</v>
      </c>
      <c r="N36" s="254">
        <v>120.825</v>
      </c>
      <c r="O36" s="254">
        <v>108.374</v>
      </c>
      <c r="P36" s="254">
        <v>107.65</v>
      </c>
      <c r="Q36" s="254">
        <v>112.93899999999999</v>
      </c>
      <c r="R36" s="254">
        <v>120.69199999999999</v>
      </c>
      <c r="S36" s="254">
        <v>123.571</v>
      </c>
      <c r="T36" s="254">
        <v>127.096</v>
      </c>
    </row>
    <row r="37" spans="1:20" hidden="1" x14ac:dyDescent="0.25">
      <c r="A37" s="46" t="s">
        <v>1141</v>
      </c>
      <c r="B37" s="46" t="s">
        <v>1142</v>
      </c>
      <c r="C37" s="254">
        <v>104.89700000000001</v>
      </c>
      <c r="D37" s="254">
        <v>106.339</v>
      </c>
      <c r="E37" s="254">
        <v>106.729</v>
      </c>
      <c r="F37" s="254">
        <v>113.773</v>
      </c>
      <c r="G37" s="254">
        <v>111.753</v>
      </c>
      <c r="H37" s="254">
        <v>113.108</v>
      </c>
      <c r="I37" s="254">
        <v>119.127</v>
      </c>
      <c r="J37" s="254">
        <v>123.554</v>
      </c>
      <c r="K37" s="254">
        <v>122.72</v>
      </c>
      <c r="L37" s="254">
        <v>125.544</v>
      </c>
      <c r="M37" s="254">
        <v>123.54</v>
      </c>
      <c r="N37" s="254">
        <v>121.774</v>
      </c>
      <c r="O37" s="254">
        <v>117.732</v>
      </c>
      <c r="P37" s="254">
        <v>119.85899999999999</v>
      </c>
      <c r="Q37" s="254">
        <v>119.96599999999999</v>
      </c>
      <c r="R37" s="254">
        <v>123.258</v>
      </c>
      <c r="S37" s="254">
        <v>122.563</v>
      </c>
      <c r="T37" s="254">
        <v>123.91200000000001</v>
      </c>
    </row>
    <row r="38" spans="1:20" hidden="1" x14ac:dyDescent="0.25">
      <c r="A38" s="46" t="s">
        <v>1143</v>
      </c>
      <c r="B38" s="46" t="s">
        <v>1144</v>
      </c>
      <c r="C38" s="254">
        <v>104.622</v>
      </c>
      <c r="D38" s="254">
        <v>105.792</v>
      </c>
      <c r="E38" s="254">
        <v>107.05800000000001</v>
      </c>
      <c r="F38" s="254">
        <v>106.92400000000001</v>
      </c>
      <c r="G38" s="254">
        <v>108.48</v>
      </c>
      <c r="H38" s="254">
        <v>109.01900000000001</v>
      </c>
      <c r="I38" s="254">
        <v>109.282</v>
      </c>
      <c r="J38" s="254">
        <v>107.828</v>
      </c>
      <c r="K38" s="254">
        <v>108.203</v>
      </c>
      <c r="L38" s="254">
        <v>107.511</v>
      </c>
      <c r="M38" s="254">
        <v>105.69799999999999</v>
      </c>
      <c r="N38" s="254">
        <v>101.518</v>
      </c>
      <c r="O38" s="254">
        <v>91.525999999999996</v>
      </c>
      <c r="P38" s="254">
        <v>87.652000000000001</v>
      </c>
      <c r="Q38" s="254">
        <v>91.195999999999998</v>
      </c>
      <c r="R38" s="254">
        <v>95.311999999999998</v>
      </c>
      <c r="S38" s="254">
        <v>97.688999999999993</v>
      </c>
      <c r="T38" s="254">
        <v>102.286</v>
      </c>
    </row>
    <row r="39" spans="1:20" hidden="1" x14ac:dyDescent="0.25">
      <c r="A39" s="46" t="s">
        <v>1145</v>
      </c>
      <c r="B39" s="46" t="s">
        <v>1140</v>
      </c>
      <c r="C39" s="254">
        <v>104.38</v>
      </c>
      <c r="D39" s="254">
        <v>105.68</v>
      </c>
      <c r="E39" s="254">
        <v>107.122</v>
      </c>
      <c r="F39" s="254">
        <v>106.496</v>
      </c>
      <c r="G39" s="254">
        <v>108.673</v>
      </c>
      <c r="H39" s="254">
        <v>109.126</v>
      </c>
      <c r="I39" s="254">
        <v>109.211</v>
      </c>
      <c r="J39" s="254">
        <v>107.685</v>
      </c>
      <c r="K39" s="254">
        <v>107.51600000000001</v>
      </c>
      <c r="L39" s="254">
        <v>106.907</v>
      </c>
      <c r="M39" s="254">
        <v>104.396</v>
      </c>
      <c r="N39" s="254">
        <v>99.182000000000002</v>
      </c>
      <c r="O39" s="254">
        <v>88.241</v>
      </c>
      <c r="P39" s="254">
        <v>83.843000000000004</v>
      </c>
      <c r="Q39" s="254">
        <v>87.956999999999994</v>
      </c>
      <c r="R39" s="254">
        <v>92.76</v>
      </c>
      <c r="S39" s="254">
        <v>95.477999999999994</v>
      </c>
      <c r="T39" s="254">
        <v>100.89700000000001</v>
      </c>
    </row>
    <row r="40" spans="1:20" hidden="1" x14ac:dyDescent="0.25">
      <c r="A40" s="46" t="s">
        <v>1146</v>
      </c>
      <c r="B40" s="46" t="s">
        <v>1142</v>
      </c>
      <c r="C40" s="254">
        <v>105.88800000000001</v>
      </c>
      <c r="D40" s="254">
        <v>106.358</v>
      </c>
      <c r="E40" s="254">
        <v>106.715</v>
      </c>
      <c r="F40" s="254">
        <v>109.276</v>
      </c>
      <c r="G40" s="254">
        <v>107.509</v>
      </c>
      <c r="H40" s="254">
        <v>108.471</v>
      </c>
      <c r="I40" s="254">
        <v>109.642</v>
      </c>
      <c r="J40" s="254">
        <v>108.535</v>
      </c>
      <c r="K40" s="254">
        <v>111.89100000000001</v>
      </c>
      <c r="L40" s="254">
        <v>110.696</v>
      </c>
      <c r="M40" s="254">
        <v>112.908</v>
      </c>
      <c r="N40" s="254">
        <v>114.459</v>
      </c>
      <c r="O40" s="254">
        <v>109.184</v>
      </c>
      <c r="P40" s="254">
        <v>107.866</v>
      </c>
      <c r="Q40" s="254">
        <v>108.625</v>
      </c>
      <c r="R40" s="254">
        <v>109.28400000000001</v>
      </c>
      <c r="S40" s="254">
        <v>109.935</v>
      </c>
      <c r="T40" s="254">
        <v>110.262</v>
      </c>
    </row>
    <row r="41" spans="1:20" s="264" customFormat="1" hidden="1" x14ac:dyDescent="0.25">
      <c r="A41" s="255" t="s">
        <v>1147</v>
      </c>
      <c r="B41" s="253" t="s">
        <v>1148</v>
      </c>
      <c r="C41" s="256">
        <v>101.14700000000001</v>
      </c>
      <c r="D41" s="256">
        <v>101.232</v>
      </c>
      <c r="E41" s="256">
        <v>101.386</v>
      </c>
      <c r="F41" s="256">
        <v>101.67</v>
      </c>
      <c r="G41" s="256">
        <v>101.55200000000001</v>
      </c>
      <c r="H41" s="256">
        <v>102.401</v>
      </c>
      <c r="I41" s="256">
        <v>103.292</v>
      </c>
      <c r="J41" s="256">
        <v>103.60599999999999</v>
      </c>
      <c r="K41" s="256">
        <v>104.39100000000001</v>
      </c>
      <c r="L41" s="256">
        <v>104.83799999999999</v>
      </c>
      <c r="M41" s="256">
        <v>105.941</v>
      </c>
      <c r="N41" s="256">
        <v>106.35599999999999</v>
      </c>
      <c r="O41" s="256">
        <v>106.825</v>
      </c>
      <c r="P41" s="256">
        <v>109.307</v>
      </c>
      <c r="Q41" s="256">
        <v>110.312</v>
      </c>
      <c r="R41" s="256">
        <v>110.602</v>
      </c>
      <c r="S41" s="256">
        <v>109.727</v>
      </c>
      <c r="T41" s="256">
        <v>110.498</v>
      </c>
    </row>
    <row r="42" spans="1:20" hidden="1" x14ac:dyDescent="0.25">
      <c r="A42" s="46" t="s">
        <v>1149</v>
      </c>
      <c r="B42" s="46" t="s">
        <v>1150</v>
      </c>
      <c r="C42" s="254">
        <v>102.76300000000001</v>
      </c>
      <c r="D42" s="254">
        <v>101.887</v>
      </c>
      <c r="E42" s="254">
        <v>101.792</v>
      </c>
      <c r="F42" s="254">
        <v>102.066</v>
      </c>
      <c r="G42" s="254">
        <v>100.828</v>
      </c>
      <c r="H42" s="254">
        <v>102.58199999999999</v>
      </c>
      <c r="I42" s="254">
        <v>104.95</v>
      </c>
      <c r="J42" s="254">
        <v>105.236</v>
      </c>
      <c r="K42" s="254">
        <v>107.703</v>
      </c>
      <c r="L42" s="254">
        <v>108.996</v>
      </c>
      <c r="M42" s="254">
        <v>112.05800000000001</v>
      </c>
      <c r="N42" s="254">
        <v>114.518</v>
      </c>
      <c r="O42" s="254">
        <v>113.639</v>
      </c>
      <c r="P42" s="254">
        <v>117.333</v>
      </c>
      <c r="Q42" s="254">
        <v>119.129</v>
      </c>
      <c r="R42" s="254">
        <v>120.352</v>
      </c>
      <c r="S42" s="254">
        <v>120.535</v>
      </c>
      <c r="T42" s="254">
        <v>123.355</v>
      </c>
    </row>
    <row r="43" spans="1:20" hidden="1" x14ac:dyDescent="0.25">
      <c r="A43" s="46" t="s">
        <v>1151</v>
      </c>
      <c r="B43" s="46" t="s">
        <v>1152</v>
      </c>
      <c r="C43" s="254">
        <v>101.11499999999999</v>
      </c>
      <c r="D43" s="254">
        <v>101.384</v>
      </c>
      <c r="E43" s="254">
        <v>100.892</v>
      </c>
      <c r="F43" s="254">
        <v>102.96299999999999</v>
      </c>
      <c r="G43" s="254">
        <v>101.066</v>
      </c>
      <c r="H43" s="254">
        <v>103.10299999999999</v>
      </c>
      <c r="I43" s="254">
        <v>105.645</v>
      </c>
      <c r="J43" s="254">
        <v>105.655</v>
      </c>
      <c r="K43" s="254">
        <v>107.756</v>
      </c>
      <c r="L43" s="254">
        <v>109.173</v>
      </c>
      <c r="M43" s="254">
        <v>113.693</v>
      </c>
      <c r="N43" s="254">
        <v>115.97499999999999</v>
      </c>
      <c r="O43" s="254">
        <v>113.88</v>
      </c>
      <c r="P43" s="254">
        <v>118.2</v>
      </c>
      <c r="Q43" s="254">
        <v>120.387</v>
      </c>
      <c r="R43" s="254">
        <v>120.776</v>
      </c>
      <c r="S43" s="254">
        <v>119.646</v>
      </c>
      <c r="T43" s="254">
        <v>121.776</v>
      </c>
    </row>
    <row r="44" spans="1:20" hidden="1" x14ac:dyDescent="0.25">
      <c r="A44" s="46" t="s">
        <v>1153</v>
      </c>
      <c r="B44" s="46" t="s">
        <v>1154</v>
      </c>
      <c r="C44" s="254">
        <v>106.163</v>
      </c>
      <c r="D44" s="254">
        <v>102.92700000000001</v>
      </c>
      <c r="E44" s="254">
        <v>103.65300000000001</v>
      </c>
      <c r="F44" s="254">
        <v>100.203</v>
      </c>
      <c r="G44" s="254">
        <v>100.325</v>
      </c>
      <c r="H44" s="254">
        <v>101.492</v>
      </c>
      <c r="I44" s="254">
        <v>103.5</v>
      </c>
      <c r="J44" s="254">
        <v>104.363</v>
      </c>
      <c r="K44" s="254">
        <v>107.602</v>
      </c>
      <c r="L44" s="254">
        <v>108.64</v>
      </c>
      <c r="M44" s="254">
        <v>108.622</v>
      </c>
      <c r="N44" s="254">
        <v>111.459</v>
      </c>
      <c r="O44" s="254">
        <v>113.123</v>
      </c>
      <c r="P44" s="254">
        <v>115.52200000000001</v>
      </c>
      <c r="Q44" s="254">
        <v>116.51</v>
      </c>
      <c r="R44" s="254">
        <v>119.46</v>
      </c>
      <c r="S44" s="254">
        <v>122.357</v>
      </c>
      <c r="T44" s="254">
        <v>126.607</v>
      </c>
    </row>
    <row r="45" spans="1:20" hidden="1" x14ac:dyDescent="0.25">
      <c r="A45" s="46" t="s">
        <v>1155</v>
      </c>
      <c r="B45" s="46" t="s">
        <v>1156</v>
      </c>
      <c r="C45" s="254">
        <v>100.205</v>
      </c>
      <c r="D45" s="254">
        <v>100.851</v>
      </c>
      <c r="E45" s="254">
        <v>101.149</v>
      </c>
      <c r="F45" s="254">
        <v>101.437</v>
      </c>
      <c r="G45" s="254">
        <v>101.96</v>
      </c>
      <c r="H45" s="254">
        <v>102.288</v>
      </c>
      <c r="I45" s="254">
        <v>102.334</v>
      </c>
      <c r="J45" s="254">
        <v>102.661</v>
      </c>
      <c r="K45" s="254">
        <v>102.501</v>
      </c>
      <c r="L45" s="254">
        <v>102.473</v>
      </c>
      <c r="M45" s="254">
        <v>102.49</v>
      </c>
      <c r="N45" s="254">
        <v>101.776</v>
      </c>
      <c r="O45" s="254">
        <v>102.992</v>
      </c>
      <c r="P45" s="254">
        <v>104.794</v>
      </c>
      <c r="Q45" s="254">
        <v>105.35899999999999</v>
      </c>
      <c r="R45" s="254">
        <v>105.128</v>
      </c>
      <c r="S45" s="254">
        <v>103.66500000000001</v>
      </c>
      <c r="T45" s="254">
        <v>103.292</v>
      </c>
    </row>
  </sheetData>
  <sheetProtection password="DD17" sheet="1" objects="1" scenarios="1" selectLockedCells="1"/>
  <mergeCells count="11">
    <mergeCell ref="A14:T14"/>
    <mergeCell ref="A15:T15"/>
    <mergeCell ref="A16:T16"/>
    <mergeCell ref="A17:T17"/>
    <mergeCell ref="A19:A20"/>
    <mergeCell ref="B19:B20"/>
    <mergeCell ref="C19:F19"/>
    <mergeCell ref="G19:J19"/>
    <mergeCell ref="K19:N19"/>
    <mergeCell ref="O19:R19"/>
    <mergeCell ref="S19:T19"/>
  </mergeCells>
  <pageMargins left="0.7" right="0.7" top="0.75" bottom="0.75" header="0.3" footer="0.3"/>
  <pageSetup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G194"/>
  <sheetViews>
    <sheetView topLeftCell="N1" workbookViewId="0">
      <selection activeCell="T3" sqref="T3"/>
    </sheetView>
  </sheetViews>
  <sheetFormatPr baseColWidth="10" defaultColWidth="10.875" defaultRowHeight="9" x14ac:dyDescent="0.15"/>
  <cols>
    <col min="1" max="1" width="3.625" style="41" customWidth="1"/>
    <col min="2" max="2" width="19.875" style="41" customWidth="1"/>
    <col min="3" max="6" width="5.875" style="41" bestFit="1" customWidth="1"/>
    <col min="7" max="7" width="5.625" style="41" bestFit="1" customWidth="1"/>
    <col min="8" max="8" width="5.875" style="41" bestFit="1" customWidth="1"/>
    <col min="9" max="9" width="6.125" style="41" bestFit="1" customWidth="1"/>
    <col min="10" max="11" width="5.875" style="41" bestFit="1" customWidth="1"/>
    <col min="12" max="12" width="6.125" style="41" bestFit="1" customWidth="1"/>
    <col min="13" max="13" width="10.125" style="41" bestFit="1" customWidth="1"/>
    <col min="14" max="14" width="7.5" style="41" bestFit="1" customWidth="1"/>
    <col min="15" max="15" width="8.375" style="41" bestFit="1" customWidth="1"/>
    <col min="16" max="16" width="6.625" style="41" bestFit="1" customWidth="1"/>
    <col min="17" max="17" width="6.125" style="41" bestFit="1" customWidth="1"/>
    <col min="18" max="18" width="5.125" style="41" bestFit="1" customWidth="1"/>
    <col min="19" max="19" width="5.625" style="41" bestFit="1" customWidth="1"/>
    <col min="20" max="20" width="24.125" style="41" customWidth="1"/>
    <col min="21" max="22" width="5.5" style="41" bestFit="1" customWidth="1"/>
    <col min="23" max="24" width="6" style="41" bestFit="1" customWidth="1"/>
    <col min="25" max="26" width="5.5" style="41" bestFit="1" customWidth="1"/>
    <col min="27" max="27" width="10.5" style="41" bestFit="1" customWidth="1"/>
    <col min="28" max="28" width="7.625" style="41" bestFit="1" customWidth="1"/>
    <col min="29" max="31" width="5.5" style="41" bestFit="1" customWidth="1"/>
    <col min="32" max="32" width="10.875" style="41" customWidth="1"/>
    <col min="33" max="33" width="6.875" style="41" customWidth="1"/>
    <col min="34" max="34" width="4.625" style="41" bestFit="1" customWidth="1"/>
    <col min="35" max="35" width="5.125" style="41" bestFit="1" customWidth="1"/>
    <col min="36" max="40" width="4.375" style="41" bestFit="1" customWidth="1"/>
    <col min="41" max="41" width="9.875" style="41" bestFit="1" customWidth="1"/>
    <col min="42" max="42" width="7.125" style="41" bestFit="1" customWidth="1"/>
    <col min="43" max="16384" width="10.875" style="41"/>
  </cols>
  <sheetData>
    <row r="1" spans="1:33" x14ac:dyDescent="0.15">
      <c r="A1" s="234" t="s">
        <v>19</v>
      </c>
      <c r="B1" s="42"/>
      <c r="C1" s="42"/>
      <c r="D1" s="42"/>
      <c r="E1" s="42"/>
      <c r="F1" s="42"/>
      <c r="G1" s="42"/>
      <c r="H1" s="42"/>
      <c r="I1" s="42"/>
      <c r="J1" s="42"/>
      <c r="K1" s="42"/>
      <c r="L1" s="42"/>
      <c r="M1" s="42"/>
      <c r="N1" s="42"/>
      <c r="O1" s="42"/>
    </row>
    <row r="3" spans="1:33" x14ac:dyDescent="0.15">
      <c r="A3" s="42" t="s">
        <v>677</v>
      </c>
      <c r="B3" s="42"/>
      <c r="C3" s="42"/>
      <c r="D3" s="42"/>
      <c r="E3" s="42"/>
      <c r="F3" s="42"/>
      <c r="G3" s="42"/>
      <c r="H3" s="42"/>
      <c r="I3" s="42"/>
      <c r="J3" s="42"/>
      <c r="K3" s="42"/>
      <c r="L3" s="42"/>
      <c r="M3" s="42"/>
      <c r="N3" s="42"/>
      <c r="O3" s="42"/>
    </row>
    <row r="4" spans="1:33" x14ac:dyDescent="0.15">
      <c r="A4" s="42" t="s">
        <v>694</v>
      </c>
      <c r="B4" s="42"/>
      <c r="C4" s="42"/>
      <c r="D4" s="42"/>
      <c r="E4" s="42"/>
      <c r="F4" s="42"/>
      <c r="G4" s="42"/>
      <c r="H4" s="42"/>
      <c r="I4" s="42"/>
      <c r="J4" s="42"/>
      <c r="K4" s="42"/>
      <c r="L4" s="42"/>
      <c r="M4" s="42"/>
      <c r="N4" s="42"/>
      <c r="O4" s="42"/>
    </row>
    <row r="5" spans="1:33" ht="18.75" x14ac:dyDescent="0.15">
      <c r="A5" s="234" t="s">
        <v>116</v>
      </c>
      <c r="B5" s="42"/>
      <c r="C5" s="42"/>
      <c r="D5" s="42"/>
      <c r="E5" s="42"/>
      <c r="F5" s="42"/>
      <c r="G5" s="42"/>
      <c r="H5" s="42"/>
      <c r="I5" s="42"/>
      <c r="J5" s="42"/>
      <c r="K5" s="42"/>
      <c r="L5" s="42"/>
      <c r="M5" s="42"/>
      <c r="N5" s="42"/>
      <c r="O5" s="42"/>
      <c r="T5" s="288" t="s">
        <v>1205</v>
      </c>
    </row>
    <row r="6" spans="1:33" ht="12.75" x14ac:dyDescent="0.15">
      <c r="C6" s="41">
        <v>2001</v>
      </c>
      <c r="D6" s="41">
        <v>2002</v>
      </c>
      <c r="E6" s="41">
        <v>2003</v>
      </c>
      <c r="F6" s="41">
        <v>2004</v>
      </c>
      <c r="G6" s="41">
        <v>2005</v>
      </c>
      <c r="H6" s="41">
        <v>2006</v>
      </c>
      <c r="I6" s="41">
        <v>2007</v>
      </c>
      <c r="J6" s="41">
        <v>2008</v>
      </c>
      <c r="K6" s="41">
        <v>2009</v>
      </c>
      <c r="L6" s="41">
        <v>2010</v>
      </c>
      <c r="M6" s="41">
        <v>2011</v>
      </c>
      <c r="N6" s="41" t="s">
        <v>1171</v>
      </c>
      <c r="O6" s="41" t="s">
        <v>1172</v>
      </c>
      <c r="P6" s="41" t="s">
        <v>1173</v>
      </c>
      <c r="Q6" s="41" t="s">
        <v>958</v>
      </c>
      <c r="R6" s="41" t="s">
        <v>1174</v>
      </c>
      <c r="S6" s="41" t="s">
        <v>1175</v>
      </c>
      <c r="T6" s="283" t="s">
        <v>1208</v>
      </c>
    </row>
    <row r="7" spans="1:33" x14ac:dyDescent="0.15">
      <c r="C7" s="703" t="s">
        <v>94</v>
      </c>
      <c r="D7" s="703"/>
      <c r="E7" s="703"/>
      <c r="F7" s="703"/>
      <c r="G7" s="703"/>
      <c r="H7" s="703"/>
      <c r="I7" s="703"/>
      <c r="J7" s="703"/>
      <c r="K7" s="703"/>
      <c r="L7" s="703"/>
      <c r="M7" s="703"/>
      <c r="N7" s="703"/>
      <c r="O7" s="703"/>
      <c r="P7" s="703"/>
      <c r="Q7" s="703"/>
    </row>
    <row r="8" spans="1:33" ht="11.25" x14ac:dyDescent="0.2">
      <c r="T8" s="35"/>
      <c r="U8" s="470">
        <v>2001</v>
      </c>
      <c r="V8" s="470">
        <v>2002</v>
      </c>
      <c r="W8" s="470">
        <v>2003</v>
      </c>
      <c r="X8" s="470">
        <v>2004</v>
      </c>
      <c r="Y8" s="470">
        <v>2005</v>
      </c>
      <c r="Z8" s="470">
        <v>2006</v>
      </c>
      <c r="AA8" s="470">
        <v>2007</v>
      </c>
      <c r="AB8" s="470">
        <v>2008</v>
      </c>
      <c r="AC8" s="470">
        <v>2009</v>
      </c>
      <c r="AD8" s="470">
        <v>2010</v>
      </c>
      <c r="AE8" s="470">
        <v>2011</v>
      </c>
      <c r="AF8" s="470" t="s">
        <v>1178</v>
      </c>
      <c r="AG8" s="470" t="s">
        <v>678</v>
      </c>
    </row>
    <row r="9" spans="1:33" ht="11.25" x14ac:dyDescent="0.2">
      <c r="A9" s="41">
        <v>1</v>
      </c>
      <c r="B9" s="41" t="s">
        <v>680</v>
      </c>
      <c r="C9" s="235">
        <v>122996.64511100001</v>
      </c>
      <c r="D9" s="235">
        <v>123635.451529</v>
      </c>
      <c r="E9" s="235">
        <v>122790.574006</v>
      </c>
      <c r="F9" s="235">
        <v>136458.66164899999</v>
      </c>
      <c r="G9" s="235">
        <v>146277.21262999999</v>
      </c>
      <c r="H9" s="235">
        <v>166735.88504299999</v>
      </c>
      <c r="I9" s="235">
        <v>175149.61348299999</v>
      </c>
      <c r="J9" s="235">
        <v>177097.46849200001</v>
      </c>
      <c r="K9" s="235">
        <v>145077.714676</v>
      </c>
      <c r="L9" s="235">
        <v>187531.77581600001</v>
      </c>
      <c r="M9" s="235">
        <v>208382.75251799999</v>
      </c>
      <c r="N9" s="235">
        <v>82237.086007000005</v>
      </c>
      <c r="O9" s="235">
        <v>137662.60157599999</v>
      </c>
      <c r="P9" s="235">
        <v>148924.070599</v>
      </c>
      <c r="Q9" s="235">
        <f>SUM(C9:M9)</f>
        <v>1712133.754953</v>
      </c>
      <c r="S9" s="38"/>
      <c r="T9" s="36"/>
      <c r="U9" s="471"/>
      <c r="V9" s="471"/>
      <c r="W9" s="471"/>
      <c r="X9" s="471"/>
      <c r="Y9" s="471"/>
      <c r="Z9" s="471"/>
      <c r="AA9" s="471"/>
      <c r="AB9" s="471"/>
      <c r="AC9" s="472"/>
      <c r="AD9" s="472"/>
      <c r="AE9" s="472"/>
      <c r="AF9" s="472"/>
      <c r="AG9" s="472"/>
    </row>
    <row r="10" spans="1:33" ht="11.25" x14ac:dyDescent="0.15">
      <c r="A10" s="41">
        <v>2</v>
      </c>
      <c r="B10" s="41" t="s">
        <v>681</v>
      </c>
      <c r="C10" s="235">
        <v>3254.0603529999998</v>
      </c>
      <c r="D10" s="235">
        <v>2883.7969589999998</v>
      </c>
      <c r="E10" s="235">
        <v>3106.733475</v>
      </c>
      <c r="F10" s="235">
        <v>3626.4127530000001</v>
      </c>
      <c r="G10" s="235">
        <v>4870.285245</v>
      </c>
      <c r="H10" s="235">
        <v>6235.57755</v>
      </c>
      <c r="I10" s="235">
        <v>8743.5682109999998</v>
      </c>
      <c r="J10" s="235">
        <v>10667.251587999999</v>
      </c>
      <c r="K10" s="235">
        <v>7595.0150130000002</v>
      </c>
      <c r="L10" s="235">
        <v>8672.8981110000004</v>
      </c>
      <c r="M10" s="235">
        <v>10809.007592</v>
      </c>
      <c r="N10" s="235">
        <v>2217.3706470000002</v>
      </c>
      <c r="O10" s="235">
        <v>6898.8187850000004</v>
      </c>
      <c r="P10" s="235">
        <v>7814.1365610000003</v>
      </c>
      <c r="Q10" s="235">
        <f t="shared" ref="Q10:Q21" si="0">SUM(C10:M10)</f>
        <v>70464.606849999996</v>
      </c>
      <c r="S10" s="38">
        <v>1</v>
      </c>
      <c r="T10" s="471" t="s">
        <v>680</v>
      </c>
      <c r="U10" s="124">
        <v>24178.50935600001</v>
      </c>
      <c r="V10" s="124">
        <v>31693.614203999998</v>
      </c>
      <c r="W10" s="124">
        <v>34452.074045000001</v>
      </c>
      <c r="X10" s="124">
        <v>44859.124137999985</v>
      </c>
      <c r="Y10" s="124">
        <v>51276.663737999988</v>
      </c>
      <c r="Z10" s="124">
        <v>62445.374090999991</v>
      </c>
      <c r="AA10" s="124">
        <v>67256.633661</v>
      </c>
      <c r="AB10" s="124">
        <v>68428.808141000016</v>
      </c>
      <c r="AC10" s="124">
        <v>64047.518907000005</v>
      </c>
      <c r="AD10" s="124">
        <v>83264.029710000003</v>
      </c>
      <c r="AE10" s="124">
        <v>91426.589992999987</v>
      </c>
      <c r="AF10" s="124">
        <v>65909.819524000006</v>
      </c>
      <c r="AG10" s="124">
        <v>689238.7595080001</v>
      </c>
    </row>
    <row r="11" spans="1:33" ht="11.25" x14ac:dyDescent="0.15">
      <c r="A11" s="41">
        <v>3</v>
      </c>
      <c r="B11" s="41" t="s">
        <v>682</v>
      </c>
      <c r="C11" s="235">
        <v>2694.667027</v>
      </c>
      <c r="D11" s="235">
        <v>2517.0601799999999</v>
      </c>
      <c r="E11" s="235">
        <v>2379.9412419999999</v>
      </c>
      <c r="F11" s="235">
        <v>2553.376131</v>
      </c>
      <c r="G11" s="235">
        <v>3269.0687659999999</v>
      </c>
      <c r="H11" s="235">
        <v>3879.3814990000001</v>
      </c>
      <c r="I11" s="235">
        <v>5039.1969349999999</v>
      </c>
      <c r="J11" s="235">
        <v>5456.9537200000004</v>
      </c>
      <c r="K11" s="235">
        <v>7161.0597699999998</v>
      </c>
      <c r="L11" s="235">
        <v>9113.8332809999993</v>
      </c>
      <c r="M11" s="235">
        <v>8639.8462529999997</v>
      </c>
      <c r="N11" s="235">
        <v>1814.334443</v>
      </c>
      <c r="O11" s="235">
        <v>5594.8069059999998</v>
      </c>
      <c r="P11" s="235">
        <v>5760.3731170000001</v>
      </c>
      <c r="Q11" s="235">
        <f t="shared" si="0"/>
        <v>52704.384804000001</v>
      </c>
      <c r="S11" s="38">
        <v>2</v>
      </c>
      <c r="T11" s="471" t="s">
        <v>681</v>
      </c>
      <c r="U11" s="124">
        <v>-10461.116987000001</v>
      </c>
      <c r="V11" s="124">
        <v>-10760.365284000001</v>
      </c>
      <c r="W11" s="124">
        <v>-11679.165454000002</v>
      </c>
      <c r="X11" s="124">
        <v>-13526.417223</v>
      </c>
      <c r="Y11" s="124">
        <v>-15068.48662</v>
      </c>
      <c r="Z11" s="124">
        <v>-15299.823317</v>
      </c>
      <c r="AA11" s="124">
        <v>-15425.526737000002</v>
      </c>
      <c r="AB11" s="124">
        <v>-15727.701678000001</v>
      </c>
      <c r="AC11" s="124">
        <v>-11602.740916999999</v>
      </c>
      <c r="AD11" s="124">
        <v>-14113.193803</v>
      </c>
      <c r="AE11" s="124">
        <v>-16095.881600999999</v>
      </c>
      <c r="AF11" s="124">
        <v>-11910.348646000002</v>
      </c>
      <c r="AG11" s="124">
        <v>-161670.76826700001</v>
      </c>
    </row>
    <row r="12" spans="1:33" ht="11.25" x14ac:dyDescent="0.15">
      <c r="A12" s="41">
        <v>4</v>
      </c>
      <c r="B12" s="41" t="s">
        <v>683</v>
      </c>
      <c r="C12" s="235">
        <v>1252.538648</v>
      </c>
      <c r="D12" s="235">
        <v>1013.506544</v>
      </c>
      <c r="E12" s="235">
        <v>1387.6145879999999</v>
      </c>
      <c r="F12" s="235">
        <v>1493.837759</v>
      </c>
      <c r="G12" s="235">
        <v>2134.1447859999998</v>
      </c>
      <c r="H12" s="235">
        <v>2780.422728</v>
      </c>
      <c r="I12" s="235">
        <v>3889.7689559999999</v>
      </c>
      <c r="J12" s="235">
        <v>4762.6229910000002</v>
      </c>
      <c r="K12" s="235">
        <v>2973.9725189999999</v>
      </c>
      <c r="L12" s="235">
        <v>3326.9094169999998</v>
      </c>
      <c r="M12" s="235">
        <v>4094.589414</v>
      </c>
      <c r="N12" s="235">
        <v>901.55955900000004</v>
      </c>
      <c r="O12" s="235">
        <v>2616.8135750000001</v>
      </c>
      <c r="P12" s="235">
        <v>2824.4558339999999</v>
      </c>
      <c r="Q12" s="235">
        <f t="shared" si="0"/>
        <v>29109.928350000002</v>
      </c>
      <c r="S12" s="38">
        <v>3</v>
      </c>
      <c r="T12" s="471" t="s">
        <v>682</v>
      </c>
      <c r="U12" s="124">
        <v>-660.23689899999999</v>
      </c>
      <c r="V12" s="124">
        <v>-1134.9010630000002</v>
      </c>
      <c r="W12" s="124">
        <v>-846.35577000000012</v>
      </c>
      <c r="X12" s="124">
        <v>-1398.2330280000001</v>
      </c>
      <c r="Y12" s="124">
        <v>-1648.5103080000004</v>
      </c>
      <c r="Z12" s="124">
        <v>-1954.3358600000001</v>
      </c>
      <c r="AA12" s="124">
        <v>-1211.9793989999998</v>
      </c>
      <c r="AB12" s="124">
        <v>-1662.1298399999996</v>
      </c>
      <c r="AC12" s="124">
        <v>1582.7555459999994</v>
      </c>
      <c r="AD12" s="124">
        <v>2757.2386429999997</v>
      </c>
      <c r="AE12" s="124">
        <v>1796.9559949999993</v>
      </c>
      <c r="AF12" s="124">
        <v>940.59941700000036</v>
      </c>
      <c r="AG12" s="124">
        <v>-3439.132566000003</v>
      </c>
    </row>
    <row r="13" spans="1:33" ht="11.25" x14ac:dyDescent="0.15">
      <c r="A13" s="41">
        <v>6</v>
      </c>
      <c r="B13" s="41" t="s">
        <v>684</v>
      </c>
      <c r="C13" s="235">
        <v>359.47545000000002</v>
      </c>
      <c r="D13" s="235">
        <v>431.22341599999999</v>
      </c>
      <c r="E13" s="235">
        <v>376.02095200000002</v>
      </c>
      <c r="F13" s="235">
        <v>555.28894500000001</v>
      </c>
      <c r="G13" s="235">
        <v>1307.516351</v>
      </c>
      <c r="H13" s="235">
        <v>1852.68454</v>
      </c>
      <c r="I13" s="235">
        <v>2567.5883140000001</v>
      </c>
      <c r="J13" s="235">
        <v>2692.489482</v>
      </c>
      <c r="K13" s="235">
        <v>2166.190106</v>
      </c>
      <c r="L13" s="235">
        <v>3380.3783210000001</v>
      </c>
      <c r="M13" s="235">
        <v>4825.7000360000002</v>
      </c>
      <c r="N13" s="235">
        <v>255.61115799999999</v>
      </c>
      <c r="O13" s="235">
        <v>3161.8572939999999</v>
      </c>
      <c r="P13" s="235">
        <v>2936.0806360000001</v>
      </c>
      <c r="Q13" s="235">
        <f t="shared" si="0"/>
        <v>20514.555913</v>
      </c>
      <c r="S13" s="38">
        <v>4</v>
      </c>
      <c r="T13" s="471" t="s">
        <v>683</v>
      </c>
      <c r="U13" s="124">
        <v>-4366.0901610000001</v>
      </c>
      <c r="V13" s="124">
        <v>-4576.4605040000006</v>
      </c>
      <c r="W13" s="124">
        <v>-4329.8293950000007</v>
      </c>
      <c r="X13" s="124">
        <v>-4962.599913</v>
      </c>
      <c r="Y13" s="124">
        <v>-5705.6828299999997</v>
      </c>
      <c r="Z13" s="124">
        <v>-5643.1659099999997</v>
      </c>
      <c r="AA13" s="124">
        <v>-5624.836781</v>
      </c>
      <c r="AB13" s="124">
        <v>-6315.411822</v>
      </c>
      <c r="AC13" s="124">
        <v>-5556.1844570000003</v>
      </c>
      <c r="AD13" s="124">
        <v>-6444.309126000001</v>
      </c>
      <c r="AE13" s="124">
        <v>-7356.9324739999993</v>
      </c>
      <c r="AF13" s="124">
        <v>-5325.5209130000003</v>
      </c>
      <c r="AG13" s="124">
        <v>-66207.024286</v>
      </c>
    </row>
    <row r="14" spans="1:33" ht="11.25" x14ac:dyDescent="0.15">
      <c r="A14" s="41">
        <v>7</v>
      </c>
      <c r="B14" s="41" t="s">
        <v>685</v>
      </c>
      <c r="C14" s="235">
        <v>480.86973699999999</v>
      </c>
      <c r="D14" s="235">
        <v>419.175839</v>
      </c>
      <c r="E14" s="235">
        <v>234.67458300000001</v>
      </c>
      <c r="F14" s="235">
        <v>537.06683099999998</v>
      </c>
      <c r="G14" s="235">
        <v>1067.807487</v>
      </c>
      <c r="H14" s="235">
        <v>1475.974105</v>
      </c>
      <c r="I14" s="235">
        <v>1988.806321</v>
      </c>
      <c r="J14" s="235">
        <v>1849.47902</v>
      </c>
      <c r="K14" s="235">
        <v>975.47311999999999</v>
      </c>
      <c r="L14" s="235">
        <v>983.57401200000004</v>
      </c>
      <c r="M14" s="235">
        <v>1074.6472570000001</v>
      </c>
      <c r="N14" s="235">
        <v>321.78915699999999</v>
      </c>
      <c r="O14" s="235">
        <v>687.51312600000006</v>
      </c>
      <c r="P14" s="235">
        <v>810.12882200000001</v>
      </c>
      <c r="Q14" s="235">
        <f t="shared" si="0"/>
        <v>11087.548311999999</v>
      </c>
      <c r="S14" s="41">
        <v>5</v>
      </c>
      <c r="T14" s="472" t="s">
        <v>684</v>
      </c>
      <c r="U14" s="124">
        <v>131.75901800000003</v>
      </c>
      <c r="V14" s="124">
        <v>148.880538</v>
      </c>
      <c r="W14" s="124">
        <v>66.611926000000039</v>
      </c>
      <c r="X14" s="124">
        <v>183.62576999999999</v>
      </c>
      <c r="Y14" s="124">
        <v>859.31795399999999</v>
      </c>
      <c r="Z14" s="124">
        <v>1352.969828</v>
      </c>
      <c r="AA14" s="124">
        <v>2076.0536310000002</v>
      </c>
      <c r="AB14" s="124">
        <v>2102.1549340000001</v>
      </c>
      <c r="AC14" s="124">
        <v>1788.2689809999999</v>
      </c>
      <c r="AD14" s="124">
        <v>2967.9495970000003</v>
      </c>
      <c r="AE14" s="124">
        <v>4288.6316180000003</v>
      </c>
      <c r="AF14" s="124">
        <v>2528.8740670000002</v>
      </c>
      <c r="AG14" s="124">
        <v>18495.097862000002</v>
      </c>
    </row>
    <row r="15" spans="1:33" ht="11.25" x14ac:dyDescent="0.15">
      <c r="A15" s="41">
        <v>5</v>
      </c>
      <c r="B15" s="41" t="s">
        <v>686</v>
      </c>
      <c r="C15" s="235">
        <v>473.33140500000002</v>
      </c>
      <c r="D15" s="235">
        <v>395.86877600000003</v>
      </c>
      <c r="E15" s="235">
        <v>328.42709300000001</v>
      </c>
      <c r="F15" s="235">
        <v>471.060519</v>
      </c>
      <c r="G15" s="235">
        <v>608.81460900000002</v>
      </c>
      <c r="H15" s="235">
        <v>946.756531</v>
      </c>
      <c r="I15" s="235">
        <v>1469.7387120000001</v>
      </c>
      <c r="J15" s="235">
        <v>2720.5661289999998</v>
      </c>
      <c r="K15" s="235">
        <v>1907.1330700000001</v>
      </c>
      <c r="L15" s="235">
        <v>3193.4277520000001</v>
      </c>
      <c r="M15" s="235">
        <v>4169.0169640000004</v>
      </c>
      <c r="N15" s="235">
        <v>368.24883299999999</v>
      </c>
      <c r="O15" s="235">
        <v>2399.7049710000001</v>
      </c>
      <c r="P15" s="235">
        <v>3288.7165679999998</v>
      </c>
      <c r="Q15" s="235">
        <f t="shared" si="0"/>
        <v>16684.14156</v>
      </c>
      <c r="S15" s="41">
        <v>6</v>
      </c>
      <c r="T15" s="472" t="s">
        <v>685</v>
      </c>
      <c r="U15" s="124">
        <v>154.08296899999999</v>
      </c>
      <c r="V15" s="124">
        <v>61.502578999999969</v>
      </c>
      <c r="W15" s="124">
        <v>-233.289232</v>
      </c>
      <c r="X15" s="124">
        <v>-58.390573000000018</v>
      </c>
      <c r="Y15" s="124">
        <v>373.05865500000004</v>
      </c>
      <c r="Z15" s="124">
        <v>571.32013800000004</v>
      </c>
      <c r="AA15" s="124">
        <v>1225.2880749999999</v>
      </c>
      <c r="AB15" s="124">
        <v>1401.7464210000001</v>
      </c>
      <c r="AC15" s="124">
        <v>677.15499199999999</v>
      </c>
      <c r="AD15" s="124">
        <v>635.76143200000001</v>
      </c>
      <c r="AE15" s="124">
        <v>890.44014000000004</v>
      </c>
      <c r="AF15" s="124">
        <v>705.54308900000001</v>
      </c>
      <c r="AG15" s="124">
        <v>6404.2186849999998</v>
      </c>
    </row>
    <row r="16" spans="1:33" ht="11.25" x14ac:dyDescent="0.15">
      <c r="A16" s="41">
        <v>9</v>
      </c>
      <c r="B16" s="41" t="s">
        <v>687</v>
      </c>
      <c r="C16" s="235">
        <v>261.80517400000002</v>
      </c>
      <c r="D16" s="235">
        <v>458.56438000000003</v>
      </c>
      <c r="E16" s="235">
        <v>415.80769299999997</v>
      </c>
      <c r="F16" s="235">
        <v>589.83472300000005</v>
      </c>
      <c r="G16" s="235">
        <v>897.41827999999998</v>
      </c>
      <c r="H16" s="235">
        <v>1379.6644040000001</v>
      </c>
      <c r="I16" s="235">
        <v>1429.59683</v>
      </c>
      <c r="J16" s="235">
        <v>1429.221675</v>
      </c>
      <c r="K16" s="235">
        <v>1515.764443</v>
      </c>
      <c r="L16" s="235">
        <v>2210.508652</v>
      </c>
      <c r="M16" s="235">
        <v>2744.5594299999998</v>
      </c>
      <c r="N16" s="235">
        <v>167.44380000000001</v>
      </c>
      <c r="O16" s="235">
        <v>1773.382971</v>
      </c>
      <c r="P16" s="235">
        <v>2304.6040079999998</v>
      </c>
      <c r="Q16" s="235">
        <f t="shared" si="0"/>
        <v>13332.745684</v>
      </c>
      <c r="S16" s="41">
        <v>7</v>
      </c>
      <c r="T16" s="472" t="s">
        <v>686</v>
      </c>
      <c r="U16" s="124">
        <v>-1378.3264610000001</v>
      </c>
      <c r="V16" s="124">
        <v>-1878.4748569999999</v>
      </c>
      <c r="W16" s="124">
        <v>-2562.7647049999996</v>
      </c>
      <c r="X16" s="124">
        <v>-3139.6085669999998</v>
      </c>
      <c r="Y16" s="124">
        <v>-3768.4298170000002</v>
      </c>
      <c r="Z16" s="124">
        <v>-3645.6868949999998</v>
      </c>
      <c r="AA16" s="124">
        <v>-3008.5491419999998</v>
      </c>
      <c r="AB16" s="124">
        <v>-1473.9255620000004</v>
      </c>
      <c r="AC16" s="124">
        <v>-929.03422399999977</v>
      </c>
      <c r="AD16" s="124">
        <v>-171.86025900000004</v>
      </c>
      <c r="AE16" s="124">
        <v>502.16336400000046</v>
      </c>
      <c r="AF16" s="124">
        <v>704.77885799999967</v>
      </c>
      <c r="AG16" s="124">
        <v>-20749.718266999997</v>
      </c>
    </row>
    <row r="17" spans="1:33" ht="11.25" x14ac:dyDescent="0.15">
      <c r="A17" s="41">
        <v>8</v>
      </c>
      <c r="B17" s="41" t="s">
        <v>688</v>
      </c>
      <c r="C17" s="235">
        <v>356.33359999999999</v>
      </c>
      <c r="D17" s="235">
        <v>422.41029300000002</v>
      </c>
      <c r="E17" s="235">
        <v>439.70498700000002</v>
      </c>
      <c r="F17" s="235">
        <v>432.37224200000003</v>
      </c>
      <c r="G17" s="235">
        <v>634.36246500000004</v>
      </c>
      <c r="H17" s="235">
        <v>1058.099569</v>
      </c>
      <c r="I17" s="235">
        <v>1302.8931009999999</v>
      </c>
      <c r="J17" s="235">
        <v>1828.0800369999999</v>
      </c>
      <c r="K17" s="235">
        <v>1222.7645460000001</v>
      </c>
      <c r="L17" s="235">
        <v>1444.399917</v>
      </c>
      <c r="M17" s="235">
        <v>1435.1736840000001</v>
      </c>
      <c r="N17" s="235">
        <v>224.95392799999999</v>
      </c>
      <c r="O17" s="235">
        <v>1007.883211</v>
      </c>
      <c r="P17" s="235">
        <v>831.99078799999995</v>
      </c>
      <c r="Q17" s="235">
        <f t="shared" si="0"/>
        <v>10576.594440999999</v>
      </c>
      <c r="S17" s="41">
        <v>8</v>
      </c>
      <c r="T17" s="472" t="s">
        <v>687</v>
      </c>
      <c r="U17" s="124">
        <v>-3403.1952339999998</v>
      </c>
      <c r="V17" s="124">
        <v>-5301.2609780000003</v>
      </c>
      <c r="W17" s="124">
        <v>-8490.2297440000002</v>
      </c>
      <c r="X17" s="124">
        <v>-12901.173145999999</v>
      </c>
      <c r="Y17" s="124">
        <v>-15779.231951</v>
      </c>
      <c r="Z17" s="124">
        <v>-21801.315515000002</v>
      </c>
      <c r="AA17" s="124">
        <v>-26893.772333000001</v>
      </c>
      <c r="AB17" s="124">
        <v>-31493.890191999999</v>
      </c>
      <c r="AC17" s="124">
        <v>-29411.684764000001</v>
      </c>
      <c r="AD17" s="124">
        <v>-41150.960654000002</v>
      </c>
      <c r="AE17" s="124">
        <v>-46831.274869000001</v>
      </c>
      <c r="AF17" s="124">
        <v>-32127.970060000003</v>
      </c>
      <c r="AG17" s="124">
        <v>-275585.95944000001</v>
      </c>
    </row>
    <row r="18" spans="1:33" ht="11.25" x14ac:dyDescent="0.15">
      <c r="A18" s="41">
        <v>10</v>
      </c>
      <c r="B18" s="41" t="s">
        <v>689</v>
      </c>
      <c r="C18" s="235">
        <v>459.459519</v>
      </c>
      <c r="D18" s="235">
        <v>364.70834500000001</v>
      </c>
      <c r="E18" s="235">
        <v>341.75742700000001</v>
      </c>
      <c r="F18" s="235">
        <v>582.56491000000005</v>
      </c>
      <c r="G18" s="235">
        <v>867.69048199999997</v>
      </c>
      <c r="H18" s="235">
        <v>644.24957700000004</v>
      </c>
      <c r="I18" s="235">
        <v>1168.0812619999999</v>
      </c>
      <c r="J18" s="235">
        <v>1348.2988009999999</v>
      </c>
      <c r="K18" s="235">
        <v>1104.241266</v>
      </c>
      <c r="L18" s="235">
        <v>1559.1575620000001</v>
      </c>
      <c r="M18" s="235">
        <v>1919.04061</v>
      </c>
      <c r="N18" s="235">
        <v>316.02217300000001</v>
      </c>
      <c r="O18" s="235">
        <v>1169.357559</v>
      </c>
      <c r="P18" s="235">
        <v>1451.521469</v>
      </c>
      <c r="Q18" s="235">
        <f t="shared" si="0"/>
        <v>10359.249760999999</v>
      </c>
      <c r="S18" s="41">
        <v>9</v>
      </c>
      <c r="T18" s="472" t="s">
        <v>688</v>
      </c>
      <c r="U18" s="124">
        <v>69.617660999999998</v>
      </c>
      <c r="V18" s="124">
        <v>119.82460400000002</v>
      </c>
      <c r="W18" s="124">
        <v>105.85106000000002</v>
      </c>
      <c r="X18" s="124">
        <v>-32.995925</v>
      </c>
      <c r="Y18" s="124">
        <v>133.35530000000006</v>
      </c>
      <c r="Z18" s="124">
        <v>559.92074099999991</v>
      </c>
      <c r="AA18" s="124">
        <v>762.76411899999994</v>
      </c>
      <c r="AB18" s="124">
        <v>1104.4113179999999</v>
      </c>
      <c r="AC18" s="124">
        <v>778.15331600000013</v>
      </c>
      <c r="AD18" s="124">
        <v>881.68978399999992</v>
      </c>
      <c r="AE18" s="124">
        <v>787.40420400000005</v>
      </c>
      <c r="AF18" s="124">
        <v>394.94464599999998</v>
      </c>
      <c r="AG18" s="124">
        <v>5664.9408280000007</v>
      </c>
    </row>
    <row r="19" spans="1:33" ht="11.25" x14ac:dyDescent="0.15">
      <c r="B19" s="41" t="s">
        <v>105</v>
      </c>
      <c r="C19" s="235">
        <f>SUM(C9:C18)</f>
        <v>132589.18602400002</v>
      </c>
      <c r="D19" s="235">
        <f t="shared" ref="D19:M19" si="1">SUM(D9:D18)</f>
        <v>132541.76626099998</v>
      </c>
      <c r="E19" s="235">
        <f t="shared" si="1"/>
        <v>131801.25604599999</v>
      </c>
      <c r="F19" s="235">
        <f t="shared" si="1"/>
        <v>147300.47646199999</v>
      </c>
      <c r="G19" s="235">
        <f t="shared" si="1"/>
        <v>161934.32110100004</v>
      </c>
      <c r="H19" s="235">
        <f t="shared" si="1"/>
        <v>186988.695546</v>
      </c>
      <c r="I19" s="235">
        <f t="shared" si="1"/>
        <v>202748.85212499995</v>
      </c>
      <c r="J19" s="235">
        <f t="shared" si="1"/>
        <v>209852.43193500003</v>
      </c>
      <c r="K19" s="235">
        <f t="shared" si="1"/>
        <v>171699.32852899999</v>
      </c>
      <c r="L19" s="235">
        <f t="shared" si="1"/>
        <v>221416.86284099997</v>
      </c>
      <c r="M19" s="235">
        <f t="shared" si="1"/>
        <v>248094.33375799999</v>
      </c>
      <c r="N19" s="235">
        <f>SUM(N9:N18)</f>
        <v>88824.419705000022</v>
      </c>
      <c r="O19" s="235">
        <f>SUM(O9:O18)</f>
        <v>162972.73997400003</v>
      </c>
      <c r="P19" s="235">
        <f>SUM(P9:P18)</f>
        <v>176946.07840199998</v>
      </c>
      <c r="Q19" s="235">
        <f>SUM(C19:M19)</f>
        <v>1946967.5106280001</v>
      </c>
      <c r="S19" s="41">
        <v>10</v>
      </c>
      <c r="T19" s="472" t="s">
        <v>689</v>
      </c>
      <c r="U19" s="124">
        <v>-606.3488440000001</v>
      </c>
      <c r="V19" s="124">
        <v>-658.50757399999998</v>
      </c>
      <c r="W19" s="124">
        <v>-579.03632400000004</v>
      </c>
      <c r="X19" s="124">
        <v>-477.33044599999994</v>
      </c>
      <c r="Y19" s="124">
        <v>-375.29962500000011</v>
      </c>
      <c r="Z19" s="124">
        <v>-957.66854699999999</v>
      </c>
      <c r="AA19" s="124">
        <v>-646.63128900000015</v>
      </c>
      <c r="AB19" s="124">
        <v>-565.27734200000009</v>
      </c>
      <c r="AC19" s="124">
        <v>-212.38495200000011</v>
      </c>
      <c r="AD19" s="124">
        <v>215.56978500000014</v>
      </c>
      <c r="AE19" s="124">
        <v>398.94035400000007</v>
      </c>
      <c r="AF19" s="124">
        <v>344.57446099999993</v>
      </c>
      <c r="AG19" s="124">
        <v>-4119.4003429999993</v>
      </c>
    </row>
    <row r="20" spans="1:33" ht="11.25" x14ac:dyDescent="0.15">
      <c r="B20" s="41" t="s">
        <v>92</v>
      </c>
      <c r="C20" s="235">
        <f>C21-C19</f>
        <v>2198.7103539999807</v>
      </c>
      <c r="D20" s="235">
        <f t="shared" ref="D20:M20" si="2">D21-D19</f>
        <v>2692.1319930000172</v>
      </c>
      <c r="E20" s="235">
        <f t="shared" si="2"/>
        <v>2026.4708270000119</v>
      </c>
      <c r="F20" s="235">
        <f t="shared" si="2"/>
        <v>2806.9902290000173</v>
      </c>
      <c r="G20" s="235">
        <f t="shared" si="2"/>
        <v>3560.2677519999561</v>
      </c>
      <c r="H20" s="235">
        <f t="shared" si="2"/>
        <v>5005.9921399999876</v>
      </c>
      <c r="I20" s="235">
        <f t="shared" si="2"/>
        <v>5334.9205710000533</v>
      </c>
      <c r="J20" s="235">
        <f t="shared" si="2"/>
        <v>7491.3712889999733</v>
      </c>
      <c r="K20" s="235">
        <f t="shared" si="2"/>
        <v>6057.6422410000232</v>
      </c>
      <c r="L20" s="235">
        <f t="shared" si="2"/>
        <v>9898.5449890000455</v>
      </c>
      <c r="M20" s="235">
        <f t="shared" si="2"/>
        <v>12287.075585000013</v>
      </c>
      <c r="N20" s="235">
        <f>N21-N19</f>
        <v>1287.6399889999739</v>
      </c>
      <c r="O20" s="235">
        <f>O21-O19</f>
        <v>8171.8104509999685</v>
      </c>
      <c r="P20" s="235">
        <f>P21-P19</f>
        <v>9303.7413750000123</v>
      </c>
      <c r="Q20" s="235">
        <f t="shared" si="0"/>
        <v>59360.117970000079</v>
      </c>
      <c r="T20" s="472" t="s">
        <v>105</v>
      </c>
      <c r="U20" s="124">
        <v>3658.6544180000201</v>
      </c>
      <c r="V20" s="124">
        <v>7713.8516649999947</v>
      </c>
      <c r="W20" s="124">
        <v>5903.8664069999941</v>
      </c>
      <c r="X20" s="124">
        <v>8546.0010869999824</v>
      </c>
      <c r="Y20" s="124">
        <v>10296.754496000067</v>
      </c>
      <c r="Z20" s="124">
        <v>15627.588754000026</v>
      </c>
      <c r="AA20" s="124">
        <v>18509.443804999959</v>
      </c>
      <c r="AB20" s="124">
        <v>15798.784377999982</v>
      </c>
      <c r="AC20" s="124">
        <v>21161.822427999985</v>
      </c>
      <c r="AD20" s="124">
        <v>28841.915108999965</v>
      </c>
      <c r="AE20" s="124">
        <v>29807.036723999976</v>
      </c>
      <c r="AF20" s="124">
        <v>22165.294442999992</v>
      </c>
      <c r="AG20" s="124">
        <v>188031.01371399994</v>
      </c>
    </row>
    <row r="21" spans="1:33" ht="11.25" x14ac:dyDescent="0.15">
      <c r="B21" s="41" t="s">
        <v>20</v>
      </c>
      <c r="C21" s="235">
        <v>134787.896378</v>
      </c>
      <c r="D21" s="235">
        <v>135233.898254</v>
      </c>
      <c r="E21" s="235">
        <v>133827.72687300001</v>
      </c>
      <c r="F21" s="235">
        <v>150107.46669100001</v>
      </c>
      <c r="G21" s="235">
        <v>165494.58885299999</v>
      </c>
      <c r="H21" s="235">
        <v>191994.68768599999</v>
      </c>
      <c r="I21" s="235">
        <v>208083.772696</v>
      </c>
      <c r="J21" s="235">
        <v>217343.803224</v>
      </c>
      <c r="K21" s="235">
        <v>177756.97077000001</v>
      </c>
      <c r="L21" s="235">
        <v>231315.40783000001</v>
      </c>
      <c r="M21" s="235">
        <v>260381.40934300001</v>
      </c>
      <c r="N21" s="235">
        <v>90112.059693999996</v>
      </c>
      <c r="O21" s="235">
        <v>171144.55042499999</v>
      </c>
      <c r="P21" s="235">
        <v>186249.819777</v>
      </c>
      <c r="Q21" s="235">
        <f t="shared" si="0"/>
        <v>2006327.6285979999</v>
      </c>
      <c r="T21" s="472" t="s">
        <v>92</v>
      </c>
      <c r="U21" s="124">
        <v>-14601.777174000017</v>
      </c>
      <c r="V21" s="124">
        <v>-18138.875302</v>
      </c>
      <c r="W21" s="124">
        <v>-16775.387455999997</v>
      </c>
      <c r="X21" s="124">
        <v>-23779.426013999968</v>
      </c>
      <c r="Y21" s="124">
        <v>-28118.393103000068</v>
      </c>
      <c r="Z21" s="124">
        <v>-34480.774807000038</v>
      </c>
      <c r="AA21" s="124">
        <v>-36856.100584999949</v>
      </c>
      <c r="AB21" s="124">
        <v>-35056.150334999984</v>
      </c>
      <c r="AC21" s="124">
        <v>-27047.345612999983</v>
      </c>
      <c r="AD21" s="124">
        <v>-33855.367685999954</v>
      </c>
      <c r="AE21" s="124">
        <v>-34931.343411999987</v>
      </c>
      <c r="AF21" s="124">
        <v>-23572.010914999992</v>
      </c>
      <c r="AG21" s="124">
        <v>-327212.95240199997</v>
      </c>
    </row>
    <row r="22" spans="1:33" ht="11.25" x14ac:dyDescent="0.15">
      <c r="T22" s="472" t="s">
        <v>693</v>
      </c>
      <c r="U22" s="473">
        <v>-10943.122755999997</v>
      </c>
      <c r="V22" s="473">
        <v>-10425.023637000006</v>
      </c>
      <c r="W22" s="473">
        <v>-10871.521049000003</v>
      </c>
      <c r="X22" s="473">
        <v>-15233.424926999985</v>
      </c>
      <c r="Y22" s="473">
        <v>-17821.638607000001</v>
      </c>
      <c r="Z22" s="473">
        <v>-18853.186053000012</v>
      </c>
      <c r="AA22" s="473">
        <v>-18346.65677999999</v>
      </c>
      <c r="AB22" s="473">
        <v>-19257.365957000002</v>
      </c>
      <c r="AC22" s="473">
        <v>-5885.5231849999982</v>
      </c>
      <c r="AD22" s="473">
        <v>-5013.4525769999891</v>
      </c>
      <c r="AE22" s="473">
        <v>-5124.3066880000115</v>
      </c>
      <c r="AF22" s="473">
        <v>-1406.7164720000001</v>
      </c>
      <c r="AG22" s="473">
        <v>-139181.93868799999</v>
      </c>
    </row>
    <row r="23" spans="1:33" x14ac:dyDescent="0.15">
      <c r="C23" s="703" t="s">
        <v>107</v>
      </c>
      <c r="D23" s="703"/>
      <c r="E23" s="703"/>
      <c r="F23" s="703"/>
      <c r="G23" s="703"/>
      <c r="H23" s="703"/>
      <c r="I23" s="703"/>
      <c r="J23" s="703"/>
      <c r="K23" s="703"/>
      <c r="L23" s="703"/>
      <c r="M23" s="703"/>
      <c r="N23" s="703"/>
      <c r="O23" s="703"/>
      <c r="P23" s="703"/>
      <c r="Q23" s="703"/>
    </row>
    <row r="25" spans="1:33" x14ac:dyDescent="0.15">
      <c r="A25" s="41">
        <v>1</v>
      </c>
      <c r="B25" s="41" t="s">
        <v>680</v>
      </c>
      <c r="C25" s="38">
        <f>C9/C$21*100</f>
        <v>91.251995480415744</v>
      </c>
      <c r="D25" s="38">
        <f t="shared" ref="D25:Q25" si="3">D9/D$21*100</f>
        <v>91.423417593704599</v>
      </c>
      <c r="E25" s="38">
        <f t="shared" si="3"/>
        <v>91.752715879666653</v>
      </c>
      <c r="F25" s="38">
        <f t="shared" si="3"/>
        <v>90.907311046627399</v>
      </c>
      <c r="G25" s="38">
        <f t="shared" si="3"/>
        <v>88.387912646455305</v>
      </c>
      <c r="H25" s="38">
        <f t="shared" si="3"/>
        <v>86.844009619521444</v>
      </c>
      <c r="I25" s="38">
        <f t="shared" si="3"/>
        <v>84.172644129672165</v>
      </c>
      <c r="J25" s="38">
        <f t="shared" si="3"/>
        <v>81.482639884367387</v>
      </c>
      <c r="K25" s="38">
        <f t="shared" si="3"/>
        <v>81.615766767153261</v>
      </c>
      <c r="L25" s="38">
        <f t="shared" si="3"/>
        <v>81.071891222145581</v>
      </c>
      <c r="M25" s="474">
        <f t="shared" si="3"/>
        <v>80.029812052940287</v>
      </c>
      <c r="N25" s="38">
        <f t="shared" si="3"/>
        <v>91.260910344584715</v>
      </c>
      <c r="O25" s="38">
        <f t="shared" si="3"/>
        <v>80.436450494126206</v>
      </c>
      <c r="P25" s="38">
        <f t="shared" si="3"/>
        <v>79.959309908223943</v>
      </c>
      <c r="Q25" s="38">
        <f t="shared" si="3"/>
        <v>85.336698281397872</v>
      </c>
    </row>
    <row r="26" spans="1:33" x14ac:dyDescent="0.15">
      <c r="A26" s="41">
        <v>2</v>
      </c>
      <c r="B26" s="41" t="s">
        <v>690</v>
      </c>
      <c r="C26" s="38">
        <f t="shared" ref="C26:Q37" si="4">C10/C$21*100</f>
        <v>2.4142081302866343</v>
      </c>
      <c r="D26" s="38">
        <f t="shared" si="4"/>
        <v>2.1324512538887062</v>
      </c>
      <c r="E26" s="38">
        <f t="shared" si="4"/>
        <v>2.3214423106418236</v>
      </c>
      <c r="F26" s="38">
        <f t="shared" si="4"/>
        <v>2.4158776594804987</v>
      </c>
      <c r="G26" s="38">
        <f t="shared" si="4"/>
        <v>2.942866760028036</v>
      </c>
      <c r="H26" s="38">
        <f t="shared" si="4"/>
        <v>3.2477865013630223</v>
      </c>
      <c r="I26" s="38">
        <f t="shared" si="4"/>
        <v>4.2019462150822857</v>
      </c>
      <c r="J26" s="38">
        <f t="shared" si="4"/>
        <v>4.9080081556344446</v>
      </c>
      <c r="K26" s="38">
        <f t="shared" si="4"/>
        <v>4.2726960186710201</v>
      </c>
      <c r="L26" s="38">
        <f t="shared" si="4"/>
        <v>3.749381933681629</v>
      </c>
      <c r="M26" s="474">
        <f t="shared" si="4"/>
        <v>4.1512209413389085</v>
      </c>
      <c r="N26" s="38">
        <f t="shared" si="4"/>
        <v>2.4606813500098492</v>
      </c>
      <c r="O26" s="38">
        <f t="shared" si="4"/>
        <v>4.0309894576650533</v>
      </c>
      <c r="P26" s="38">
        <f t="shared" si="4"/>
        <v>4.1955136227009486</v>
      </c>
      <c r="Q26" s="38">
        <f t="shared" si="4"/>
        <v>3.5121186512912601</v>
      </c>
    </row>
    <row r="27" spans="1:33" x14ac:dyDescent="0.15">
      <c r="A27" s="41">
        <v>3</v>
      </c>
      <c r="B27" s="41" t="s">
        <v>682</v>
      </c>
      <c r="C27" s="38">
        <f t="shared" si="4"/>
        <v>1.9991906539167725</v>
      </c>
      <c r="D27" s="38">
        <f t="shared" si="4"/>
        <v>1.8612642336704579</v>
      </c>
      <c r="E27" s="38">
        <f t="shared" si="4"/>
        <v>1.7783618519191611</v>
      </c>
      <c r="F27" s="38">
        <f t="shared" si="4"/>
        <v>1.7010320587557373</v>
      </c>
      <c r="G27" s="38">
        <f t="shared" si="4"/>
        <v>1.9753327215451977</v>
      </c>
      <c r="H27" s="38">
        <f t="shared" si="4"/>
        <v>2.0205671030568206</v>
      </c>
      <c r="I27" s="38">
        <f t="shared" si="4"/>
        <v>2.4217154801215637</v>
      </c>
      <c r="J27" s="38">
        <f t="shared" si="4"/>
        <v>2.5107473224695189</v>
      </c>
      <c r="K27" s="38">
        <f t="shared" si="4"/>
        <v>4.0285676218378548</v>
      </c>
      <c r="L27" s="38">
        <f t="shared" si="4"/>
        <v>3.940002685725978</v>
      </c>
      <c r="M27" s="474">
        <f t="shared" si="4"/>
        <v>3.318150199278914</v>
      </c>
      <c r="N27" s="38">
        <f t="shared" si="4"/>
        <v>2.0134202338300402</v>
      </c>
      <c r="O27" s="38">
        <f t="shared" si="4"/>
        <v>3.2690534943160752</v>
      </c>
      <c r="P27" s="38">
        <f t="shared" si="4"/>
        <v>3.0928207736775213</v>
      </c>
      <c r="Q27" s="38">
        <f t="shared" si="4"/>
        <v>2.6269081905047211</v>
      </c>
    </row>
    <row r="28" spans="1:33" x14ac:dyDescent="0.15">
      <c r="A28" s="41">
        <v>4</v>
      </c>
      <c r="B28" s="41" t="s">
        <v>683</v>
      </c>
      <c r="C28" s="38">
        <f t="shared" si="4"/>
        <v>0.92926641164231305</v>
      </c>
      <c r="D28" s="38">
        <f t="shared" si="4"/>
        <v>0.74944711132737163</v>
      </c>
      <c r="E28" s="38">
        <f t="shared" si="4"/>
        <v>1.0368662910316186</v>
      </c>
      <c r="F28" s="38">
        <f t="shared" si="4"/>
        <v>0.99517884881443142</v>
      </c>
      <c r="G28" s="38">
        <f t="shared" si="4"/>
        <v>1.289555628852401</v>
      </c>
      <c r="H28" s="38">
        <f t="shared" si="4"/>
        <v>1.4481769060961081</v>
      </c>
      <c r="I28" s="38">
        <f t="shared" si="4"/>
        <v>1.8693283505978902</v>
      </c>
      <c r="J28" s="38">
        <f t="shared" si="4"/>
        <v>2.191285383044264</v>
      </c>
      <c r="K28" s="38">
        <f t="shared" si="4"/>
        <v>1.6730553553638283</v>
      </c>
      <c r="L28" s="38">
        <f t="shared" si="4"/>
        <v>1.4382567284255601</v>
      </c>
      <c r="M28" s="474">
        <f t="shared" si="4"/>
        <v>1.572535237569977</v>
      </c>
      <c r="N28" s="38">
        <f t="shared" si="4"/>
        <v>1.0004871290940309</v>
      </c>
      <c r="O28" s="38">
        <f t="shared" si="4"/>
        <v>1.5290078290554487</v>
      </c>
      <c r="P28" s="38">
        <f t="shared" si="4"/>
        <v>1.5164878212401858</v>
      </c>
      <c r="Q28" s="38">
        <f t="shared" si="4"/>
        <v>1.4509060202865125</v>
      </c>
    </row>
    <row r="29" spans="1:33" x14ac:dyDescent="0.15">
      <c r="A29" s="41">
        <v>5</v>
      </c>
      <c r="B29" s="41" t="s">
        <v>684</v>
      </c>
      <c r="C29" s="38">
        <f t="shared" si="4"/>
        <v>0.26669712908930998</v>
      </c>
      <c r="D29" s="38">
        <f t="shared" si="4"/>
        <v>0.31887228096469156</v>
      </c>
      <c r="E29" s="38">
        <f t="shared" si="4"/>
        <v>0.2809738764798993</v>
      </c>
      <c r="F29" s="38">
        <f t="shared" si="4"/>
        <v>0.36992759736800851</v>
      </c>
      <c r="G29" s="38">
        <f t="shared" si="4"/>
        <v>0.79006592303836398</v>
      </c>
      <c r="H29" s="38">
        <f t="shared" si="4"/>
        <v>0.96496656356971455</v>
      </c>
      <c r="I29" s="38">
        <f t="shared" si="4"/>
        <v>1.2339204930463838</v>
      </c>
      <c r="J29" s="38">
        <f t="shared" si="4"/>
        <v>1.2388158493872734</v>
      </c>
      <c r="K29" s="38">
        <f t="shared" si="4"/>
        <v>1.2186245617353799</v>
      </c>
      <c r="L29" s="38">
        <f t="shared" si="4"/>
        <v>1.4613718786447345</v>
      </c>
      <c r="M29" s="474">
        <f t="shared" si="4"/>
        <v>1.8533197313035175</v>
      </c>
      <c r="N29" s="38">
        <f t="shared" si="4"/>
        <v>0.28365921150620371</v>
      </c>
      <c r="O29" s="38">
        <f t="shared" si="4"/>
        <v>1.8474776358044822</v>
      </c>
      <c r="P29" s="38">
        <f t="shared" si="4"/>
        <v>1.5764206588309282</v>
      </c>
      <c r="Q29" s="38">
        <f t="shared" si="4"/>
        <v>1.0224928182509927</v>
      </c>
    </row>
    <row r="30" spans="1:33" x14ac:dyDescent="0.15">
      <c r="A30" s="41">
        <v>6</v>
      </c>
      <c r="B30" s="41" t="s">
        <v>685</v>
      </c>
      <c r="C30" s="38">
        <f t="shared" si="4"/>
        <v>0.35676032486733522</v>
      </c>
      <c r="D30" s="38">
        <f t="shared" si="4"/>
        <v>0.30996358487920866</v>
      </c>
      <c r="E30" s="38">
        <f t="shared" si="4"/>
        <v>0.17535572671177607</v>
      </c>
      <c r="F30" s="38">
        <f t="shared" si="4"/>
        <v>0.35778821856048343</v>
      </c>
      <c r="G30" s="38">
        <f t="shared" si="4"/>
        <v>0.64522199450791495</v>
      </c>
      <c r="H30" s="38">
        <f t="shared" si="4"/>
        <v>0.76875778324340904</v>
      </c>
      <c r="I30" s="38">
        <f t="shared" si="4"/>
        <v>0.95577194474724703</v>
      </c>
      <c r="J30" s="38">
        <f t="shared" si="4"/>
        <v>0.85094628536240369</v>
      </c>
      <c r="K30" s="38">
        <f t="shared" si="4"/>
        <v>0.54876785747106704</v>
      </c>
      <c r="L30" s="38">
        <f t="shared" si="4"/>
        <v>0.42520903437736207</v>
      </c>
      <c r="M30" s="38">
        <f t="shared" si="4"/>
        <v>0.4127204241314974</v>
      </c>
      <c r="N30" s="38">
        <f t="shared" si="4"/>
        <v>0.3570988812071576</v>
      </c>
      <c r="O30" s="38">
        <f t="shared" si="4"/>
        <v>0.40171488037025532</v>
      </c>
      <c r="P30" s="38">
        <f t="shared" si="4"/>
        <v>0.4349689159269956</v>
      </c>
      <c r="Q30" s="38">
        <f t="shared" si="4"/>
        <v>0.55262900006754423</v>
      </c>
    </row>
    <row r="31" spans="1:33" x14ac:dyDescent="0.15">
      <c r="A31" s="41">
        <v>7</v>
      </c>
      <c r="B31" s="41" t="s">
        <v>686</v>
      </c>
      <c r="C31" s="38">
        <f>C15/C$21*100</f>
        <v>0.35116758827705608</v>
      </c>
      <c r="D31" s="38">
        <f t="shared" ref="D31:Q31" si="5">D15/D$21*100</f>
        <v>0.29272895413875333</v>
      </c>
      <c r="E31" s="38">
        <f t="shared" si="5"/>
        <v>0.24541035006271245</v>
      </c>
      <c r="F31" s="38">
        <f t="shared" si="5"/>
        <v>0.31381551456710005</v>
      </c>
      <c r="G31" s="38">
        <f t="shared" si="5"/>
        <v>0.36787584006192342</v>
      </c>
      <c r="H31" s="38">
        <f t="shared" si="5"/>
        <v>0.49311600357838253</v>
      </c>
      <c r="I31" s="38">
        <f t="shared" si="5"/>
        <v>0.70632067698388712</v>
      </c>
      <c r="J31" s="38">
        <f t="shared" si="5"/>
        <v>1.2517339296745975</v>
      </c>
      <c r="K31" s="38">
        <f t="shared" si="5"/>
        <v>1.072887922053781</v>
      </c>
      <c r="L31" s="38">
        <f t="shared" si="5"/>
        <v>1.3805512490317708</v>
      </c>
      <c r="M31" s="474">
        <f t="shared" si="5"/>
        <v>1.6011192867107349</v>
      </c>
      <c r="N31" s="38">
        <f t="shared" si="5"/>
        <v>0.40865654858016681</v>
      </c>
      <c r="O31" s="38">
        <f t="shared" si="5"/>
        <v>1.4021509683135447</v>
      </c>
      <c r="P31" s="38">
        <f t="shared" si="5"/>
        <v>1.7657555706296173</v>
      </c>
      <c r="Q31" s="38">
        <f t="shared" si="5"/>
        <v>0.83157612556323601</v>
      </c>
    </row>
    <row r="32" spans="1:33" x14ac:dyDescent="0.15">
      <c r="A32" s="41">
        <v>8</v>
      </c>
      <c r="B32" s="41" t="s">
        <v>687</v>
      </c>
      <c r="C32" s="38">
        <f t="shared" si="4"/>
        <v>0.19423492838391956</v>
      </c>
      <c r="D32" s="38">
        <f t="shared" si="4"/>
        <v>0.33908981839650282</v>
      </c>
      <c r="E32" s="38">
        <f t="shared" si="4"/>
        <v>0.31070369550145138</v>
      </c>
      <c r="F32" s="38">
        <f t="shared" si="4"/>
        <v>0.39294162775672553</v>
      </c>
      <c r="G32" s="38">
        <f t="shared" si="4"/>
        <v>0.54226442460733781</v>
      </c>
      <c r="H32" s="38">
        <f t="shared" si="4"/>
        <v>0.71859509272276778</v>
      </c>
      <c r="I32" s="38">
        <f t="shared" si="4"/>
        <v>0.68702946485335481</v>
      </c>
      <c r="J32" s="38">
        <f t="shared" si="4"/>
        <v>0.6575856563653707</v>
      </c>
      <c r="K32" s="38">
        <f t="shared" si="4"/>
        <v>0.85271730072473473</v>
      </c>
      <c r="L32" s="38">
        <f t="shared" si="4"/>
        <v>0.9556253397631701</v>
      </c>
      <c r="M32" s="475">
        <f t="shared" si="4"/>
        <v>1.0540535274484963</v>
      </c>
      <c r="N32" s="38">
        <f t="shared" si="4"/>
        <v>0.18581730410846337</v>
      </c>
      <c r="O32" s="38">
        <f t="shared" si="4"/>
        <v>1.0361901483840368</v>
      </c>
      <c r="P32" s="38">
        <f t="shared" si="4"/>
        <v>1.2373724767945227</v>
      </c>
      <c r="Q32" s="38">
        <f t="shared" si="4"/>
        <v>0.66453481943608472</v>
      </c>
    </row>
    <row r="33" spans="1:18" x14ac:dyDescent="0.15">
      <c r="A33" s="41">
        <v>9</v>
      </c>
      <c r="B33" s="41" t="s">
        <v>688</v>
      </c>
      <c r="C33" s="38">
        <f t="shared" si="4"/>
        <v>0.26436617053559158</v>
      </c>
      <c r="D33" s="38">
        <f t="shared" si="4"/>
        <v>0.31235533283719846</v>
      </c>
      <c r="E33" s="38">
        <f t="shared" si="4"/>
        <v>0.32856045400612066</v>
      </c>
      <c r="F33" s="38">
        <f t="shared" si="4"/>
        <v>0.28804179534256558</v>
      </c>
      <c r="G33" s="38">
        <f t="shared" si="4"/>
        <v>0.38331311579224525</v>
      </c>
      <c r="H33" s="38">
        <f t="shared" si="4"/>
        <v>0.55110877376486667</v>
      </c>
      <c r="I33" s="38">
        <f t="shared" si="4"/>
        <v>0.62613873447184254</v>
      </c>
      <c r="J33" s="38">
        <f t="shared" si="4"/>
        <v>0.84110060184965785</v>
      </c>
      <c r="K33" s="38">
        <f t="shared" si="4"/>
        <v>0.68788556685191082</v>
      </c>
      <c r="L33" s="38">
        <f t="shared" si="4"/>
        <v>0.62442875316871616</v>
      </c>
      <c r="M33" s="38">
        <f t="shared" si="4"/>
        <v>0.55118131806001869</v>
      </c>
      <c r="N33" s="38">
        <f t="shared" si="4"/>
        <v>0.24963798271162843</v>
      </c>
      <c r="O33" s="38">
        <f t="shared" si="4"/>
        <v>0.58890756877571782</v>
      </c>
      <c r="P33" s="38">
        <f t="shared" si="4"/>
        <v>0.44670689560728505</v>
      </c>
      <c r="Q33" s="38">
        <f t="shared" si="4"/>
        <v>0.52716187975693729</v>
      </c>
    </row>
    <row r="34" spans="1:18" x14ac:dyDescent="0.15">
      <c r="A34" s="41">
        <v>10</v>
      </c>
      <c r="B34" s="41" t="s">
        <v>689</v>
      </c>
      <c r="C34" s="38">
        <f t="shared" si="4"/>
        <v>0.34087594757877138</v>
      </c>
      <c r="D34" s="38">
        <f t="shared" si="4"/>
        <v>0.26968707528861946</v>
      </c>
      <c r="E34" s="38">
        <f t="shared" si="4"/>
        <v>0.25537116633858792</v>
      </c>
      <c r="F34" s="38">
        <f t="shared" si="4"/>
        <v>0.38809855554968797</v>
      </c>
      <c r="G34" s="38">
        <f t="shared" si="4"/>
        <v>0.52430142158347126</v>
      </c>
      <c r="H34" s="38">
        <f t="shared" si="4"/>
        <v>0.33555593895058478</v>
      </c>
      <c r="I34" s="38">
        <f t="shared" si="4"/>
        <v>0.56135144363539979</v>
      </c>
      <c r="J34" s="38">
        <f t="shared" si="4"/>
        <v>0.62035299879721395</v>
      </c>
      <c r="K34" s="38">
        <f t="shared" si="4"/>
        <v>0.62120841799716497</v>
      </c>
      <c r="L34" s="38">
        <f t="shared" si="4"/>
        <v>0.67403964855893539</v>
      </c>
      <c r="M34" s="38">
        <f t="shared" si="4"/>
        <v>0.73701137682684981</v>
      </c>
      <c r="N34" s="38">
        <f t="shared" si="4"/>
        <v>0.35069908963699115</v>
      </c>
      <c r="O34" s="38">
        <f t="shared" si="4"/>
        <v>0.68325725598399523</v>
      </c>
      <c r="P34" s="38">
        <f t="shared" si="4"/>
        <v>0.77934114016213851</v>
      </c>
      <c r="Q34" s="38">
        <f t="shared" si="4"/>
        <v>0.51632891923234547</v>
      </c>
    </row>
    <row r="35" spans="1:18" x14ac:dyDescent="0.15">
      <c r="B35" s="41" t="s">
        <v>105</v>
      </c>
      <c r="C35" s="38">
        <f t="shared" si="4"/>
        <v>98.368762764993448</v>
      </c>
      <c r="D35" s="38">
        <f t="shared" si="4"/>
        <v>98.009277239096079</v>
      </c>
      <c r="E35" s="38">
        <f t="shared" si="4"/>
        <v>98.485761602359801</v>
      </c>
      <c r="F35" s="38">
        <f t="shared" si="4"/>
        <v>98.130012922822644</v>
      </c>
      <c r="G35" s="38">
        <f t="shared" si="4"/>
        <v>97.84871047647222</v>
      </c>
      <c r="H35" s="38">
        <f t="shared" si="4"/>
        <v>97.392640285867131</v>
      </c>
      <c r="I35" s="38">
        <f t="shared" si="4"/>
        <v>97.436166933211993</v>
      </c>
      <c r="J35" s="38">
        <f t="shared" si="4"/>
        <v>96.553216066952146</v>
      </c>
      <c r="K35" s="38">
        <f t="shared" si="4"/>
        <v>96.592177389859984</v>
      </c>
      <c r="L35" s="38">
        <f t="shared" si="4"/>
        <v>95.720758473523404</v>
      </c>
      <c r="M35" s="38">
        <f t="shared" si="4"/>
        <v>95.281124095609186</v>
      </c>
      <c r="N35" s="38">
        <f t="shared" si="4"/>
        <v>98.571068075269281</v>
      </c>
      <c r="O35" s="38">
        <f t="shared" si="4"/>
        <v>95.225199732794835</v>
      </c>
      <c r="P35" s="38">
        <f t="shared" si="4"/>
        <v>95.004697783794086</v>
      </c>
      <c r="Q35" s="38">
        <f t="shared" si="4"/>
        <v>97.041354705787512</v>
      </c>
    </row>
    <row r="36" spans="1:18" x14ac:dyDescent="0.15">
      <c r="B36" s="41" t="s">
        <v>92</v>
      </c>
      <c r="C36" s="38">
        <f>C20/C$21*100</f>
        <v>1.6312372350065496</v>
      </c>
      <c r="D36" s="38">
        <f t="shared" ref="D36:Q36" si="6">D20/D$21*100</f>
        <v>1.9907227609039129</v>
      </c>
      <c r="E36" s="38">
        <f t="shared" si="6"/>
        <v>1.514238397640195</v>
      </c>
      <c r="F36" s="38">
        <f t="shared" si="6"/>
        <v>1.8699870771773646</v>
      </c>
      <c r="G36" s="38">
        <f t="shared" si="6"/>
        <v>2.1512895235277765</v>
      </c>
      <c r="H36" s="38">
        <f t="shared" si="6"/>
        <v>2.6073597141328708</v>
      </c>
      <c r="I36" s="38">
        <f t="shared" si="6"/>
        <v>2.5638330667880123</v>
      </c>
      <c r="J36" s="38">
        <f t="shared" si="6"/>
        <v>3.4467839330478527</v>
      </c>
      <c r="K36" s="38">
        <f t="shared" si="6"/>
        <v>3.4078226101400064</v>
      </c>
      <c r="L36" s="38">
        <f t="shared" si="6"/>
        <v>4.279241526476592</v>
      </c>
      <c r="M36" s="38">
        <f t="shared" si="6"/>
        <v>4.7188759043908037</v>
      </c>
      <c r="N36" s="38">
        <f t="shared" si="6"/>
        <v>1.4289319247307248</v>
      </c>
      <c r="O36" s="38">
        <f t="shared" si="6"/>
        <v>4.7748002672051593</v>
      </c>
      <c r="P36" s="38">
        <f t="shared" si="6"/>
        <v>4.9953022162059195</v>
      </c>
      <c r="Q36" s="38">
        <f t="shared" si="6"/>
        <v>2.9586452942125052</v>
      </c>
    </row>
    <row r="37" spans="1:18" x14ac:dyDescent="0.15">
      <c r="B37" s="41" t="s">
        <v>20</v>
      </c>
      <c r="C37" s="38">
        <f t="shared" si="4"/>
        <v>100</v>
      </c>
      <c r="D37" s="38">
        <f t="shared" si="4"/>
        <v>100</v>
      </c>
      <c r="E37" s="38">
        <f t="shared" si="4"/>
        <v>100</v>
      </c>
      <c r="F37" s="38">
        <f t="shared" si="4"/>
        <v>100</v>
      </c>
      <c r="G37" s="38">
        <f t="shared" si="4"/>
        <v>100</v>
      </c>
      <c r="H37" s="38">
        <f t="shared" si="4"/>
        <v>100</v>
      </c>
      <c r="I37" s="38">
        <f t="shared" si="4"/>
        <v>100</v>
      </c>
      <c r="J37" s="38">
        <f t="shared" si="4"/>
        <v>100</v>
      </c>
      <c r="K37" s="38">
        <f t="shared" si="4"/>
        <v>100</v>
      </c>
      <c r="L37" s="38">
        <f t="shared" si="4"/>
        <v>100</v>
      </c>
      <c r="M37" s="38">
        <f t="shared" si="4"/>
        <v>100</v>
      </c>
      <c r="N37" s="38">
        <f t="shared" si="4"/>
        <v>100</v>
      </c>
      <c r="O37" s="38">
        <f t="shared" si="4"/>
        <v>100</v>
      </c>
      <c r="P37" s="38">
        <f t="shared" si="4"/>
        <v>100</v>
      </c>
      <c r="Q37" s="38">
        <f t="shared" si="4"/>
        <v>100</v>
      </c>
    </row>
    <row r="39" spans="1:18" x14ac:dyDescent="0.15">
      <c r="C39" s="703" t="s">
        <v>108</v>
      </c>
      <c r="D39" s="703"/>
      <c r="E39" s="703"/>
      <c r="F39" s="703"/>
      <c r="G39" s="703"/>
      <c r="H39" s="703"/>
      <c r="I39" s="703"/>
      <c r="J39" s="703"/>
      <c r="K39" s="703"/>
      <c r="L39" s="703"/>
      <c r="M39" s="703"/>
      <c r="N39" s="703"/>
      <c r="O39" s="703"/>
      <c r="P39" s="703"/>
      <c r="Q39" s="703"/>
    </row>
    <row r="40" spans="1:18" x14ac:dyDescent="0.15">
      <c r="A40" s="41">
        <v>1</v>
      </c>
      <c r="B40" s="41" t="s">
        <v>680</v>
      </c>
      <c r="C40" s="38" t="s">
        <v>293</v>
      </c>
      <c r="D40" s="38">
        <f>D9/C9*100-100</f>
        <v>0.51936897744120358</v>
      </c>
      <c r="E40" s="38">
        <f t="shared" ref="E40:M52" si="7">E9/D9*100-100</f>
        <v>-0.68336186146562738</v>
      </c>
      <c r="F40" s="38">
        <f t="shared" si="7"/>
        <v>11.131218950350473</v>
      </c>
      <c r="G40" s="38">
        <f t="shared" si="7"/>
        <v>7.1952566897185051</v>
      </c>
      <c r="H40" s="38">
        <f t="shared" si="7"/>
        <v>13.986233429774913</v>
      </c>
      <c r="I40" s="38">
        <f t="shared" si="7"/>
        <v>5.0461413497341283</v>
      </c>
      <c r="J40" s="38">
        <f t="shared" si="7"/>
        <v>1.1121092249450442</v>
      </c>
      <c r="K40" s="38">
        <f t="shared" si="7"/>
        <v>-18.080300124361429</v>
      </c>
      <c r="L40" s="38">
        <f t="shared" si="7"/>
        <v>29.262978972898793</v>
      </c>
      <c r="M40" s="38">
        <f>M9/L9*100-100</f>
        <v>11.118636621058968</v>
      </c>
      <c r="N40" s="38"/>
      <c r="O40" s="38"/>
      <c r="P40" s="38">
        <f>(P9/O9-1)*100</f>
        <v>8.1804853998657343</v>
      </c>
      <c r="Q40" s="38">
        <f>(POWER(M9/C9,1/10)-1)*100</f>
        <v>5.4136498080574302</v>
      </c>
      <c r="R40" s="38">
        <f>(POWER(P9/N9,1/11)-1)*100</f>
        <v>5.546831082593795</v>
      </c>
    </row>
    <row r="41" spans="1:18" x14ac:dyDescent="0.15">
      <c r="A41" s="41">
        <v>2</v>
      </c>
      <c r="B41" s="41" t="s">
        <v>690</v>
      </c>
      <c r="C41" s="38" t="s">
        <v>293</v>
      </c>
      <c r="D41" s="38">
        <f t="shared" ref="D41:D52" si="8">D10/C10*100-100</f>
        <v>-11.378504201947109</v>
      </c>
      <c r="E41" s="38">
        <f t="shared" si="7"/>
        <v>7.7306592374418273</v>
      </c>
      <c r="F41" s="38">
        <f t="shared" si="7"/>
        <v>16.7275140330472</v>
      </c>
      <c r="G41" s="38">
        <f t="shared" si="7"/>
        <v>34.300356212099388</v>
      </c>
      <c r="H41" s="38">
        <f t="shared" si="7"/>
        <v>28.03310763782585</v>
      </c>
      <c r="I41" s="38">
        <f t="shared" si="7"/>
        <v>40.220663457228596</v>
      </c>
      <c r="J41" s="38">
        <f t="shared" si="7"/>
        <v>22.001125062190013</v>
      </c>
      <c r="K41" s="38">
        <f t="shared" si="7"/>
        <v>-28.800638568008239</v>
      </c>
      <c r="L41" s="38">
        <f t="shared" si="7"/>
        <v>14.191981137035839</v>
      </c>
      <c r="M41" s="38">
        <f>M10/L10*100-100</f>
        <v>24.629708012950502</v>
      </c>
      <c r="N41" s="38"/>
      <c r="O41" s="38"/>
      <c r="P41" s="474">
        <f t="shared" ref="P41:P51" si="9">(P10/O10-1)*100</f>
        <v>13.267746327678044</v>
      </c>
      <c r="Q41" s="38">
        <f t="shared" ref="Q41:Q52" si="10">(POWER(M10/C10,1/10)-1)*100</f>
        <v>12.755055179669196</v>
      </c>
      <c r="R41" s="38">
        <f t="shared" ref="R41:R52" si="11">(POWER(P10/N10,1/11)-1)*100</f>
        <v>12.132409606910134</v>
      </c>
    </row>
    <row r="42" spans="1:18" x14ac:dyDescent="0.15">
      <c r="A42" s="41">
        <v>3</v>
      </c>
      <c r="B42" s="41" t="s">
        <v>682</v>
      </c>
      <c r="C42" s="38" t="s">
        <v>293</v>
      </c>
      <c r="D42" s="38">
        <f t="shared" si="8"/>
        <v>-6.591049848475393</v>
      </c>
      <c r="E42" s="38">
        <f t="shared" si="7"/>
        <v>-5.4475828225926648</v>
      </c>
      <c r="F42" s="38">
        <f t="shared" si="7"/>
        <v>7.2873601221454152</v>
      </c>
      <c r="G42" s="38">
        <f t="shared" si="7"/>
        <v>28.029267850941608</v>
      </c>
      <c r="H42" s="38">
        <f t="shared" si="7"/>
        <v>18.669314617898763</v>
      </c>
      <c r="I42" s="38">
        <f t="shared" si="7"/>
        <v>29.896916204270411</v>
      </c>
      <c r="J42" s="38">
        <f t="shared" si="7"/>
        <v>8.2901460369299969</v>
      </c>
      <c r="K42" s="38">
        <f t="shared" si="7"/>
        <v>31.228156540055807</v>
      </c>
      <c r="L42" s="38">
        <f t="shared" si="7"/>
        <v>27.26933685403381</v>
      </c>
      <c r="M42" s="38">
        <f t="shared" si="7"/>
        <v>-5.2007427981828585</v>
      </c>
      <c r="N42" s="38"/>
      <c r="O42" s="38"/>
      <c r="P42" s="38">
        <f t="shared" si="9"/>
        <v>2.9592837390409965</v>
      </c>
      <c r="Q42" s="38">
        <f t="shared" si="10"/>
        <v>12.356988576538065</v>
      </c>
      <c r="R42" s="38">
        <f t="shared" si="11"/>
        <v>11.073924155975789</v>
      </c>
    </row>
    <row r="43" spans="1:18" x14ac:dyDescent="0.15">
      <c r="A43" s="41">
        <v>4</v>
      </c>
      <c r="B43" s="41" t="s">
        <v>683</v>
      </c>
      <c r="C43" s="38" t="s">
        <v>293</v>
      </c>
      <c r="D43" s="38">
        <f t="shared" si="8"/>
        <v>-19.083810657792981</v>
      </c>
      <c r="E43" s="38">
        <f t="shared" si="7"/>
        <v>36.912247504935692</v>
      </c>
      <c r="F43" s="38">
        <f t="shared" si="7"/>
        <v>7.6550918330356978</v>
      </c>
      <c r="G43" s="38">
        <f t="shared" si="7"/>
        <v>42.863224144811568</v>
      </c>
      <c r="H43" s="38">
        <f t="shared" si="7"/>
        <v>30.282759925174076</v>
      </c>
      <c r="I43" s="38">
        <f t="shared" si="7"/>
        <v>39.898473596422122</v>
      </c>
      <c r="J43" s="38">
        <f t="shared" si="7"/>
        <v>22.439739863048061</v>
      </c>
      <c r="K43" s="38">
        <f t="shared" si="7"/>
        <v>-37.555995412192814</v>
      </c>
      <c r="L43" s="38">
        <f t="shared" si="7"/>
        <v>11.867523850512086</v>
      </c>
      <c r="M43" s="38">
        <f t="shared" si="7"/>
        <v>23.074869218779213</v>
      </c>
      <c r="N43" s="38"/>
      <c r="O43" s="38"/>
      <c r="P43" s="38">
        <f t="shared" si="9"/>
        <v>7.9349274623049748</v>
      </c>
      <c r="Q43" s="38">
        <f t="shared" si="10"/>
        <v>12.574991386817103</v>
      </c>
      <c r="R43" s="38">
        <f t="shared" si="11"/>
        <v>10.939316993410841</v>
      </c>
    </row>
    <row r="44" spans="1:18" x14ac:dyDescent="0.15">
      <c r="A44" s="41">
        <v>5</v>
      </c>
      <c r="B44" s="41" t="s">
        <v>684</v>
      </c>
      <c r="C44" s="38" t="s">
        <v>293</v>
      </c>
      <c r="D44" s="38">
        <f t="shared" si="8"/>
        <v>19.959072587571683</v>
      </c>
      <c r="E44" s="38">
        <f t="shared" si="7"/>
        <v>-12.801360490126996</v>
      </c>
      <c r="F44" s="38">
        <f t="shared" si="7"/>
        <v>47.675001099406813</v>
      </c>
      <c r="G44" s="38">
        <f t="shared" si="7"/>
        <v>135.46594305060404</v>
      </c>
      <c r="H44" s="38">
        <f t="shared" si="7"/>
        <v>41.694942367875598</v>
      </c>
      <c r="I44" s="38">
        <f t="shared" si="7"/>
        <v>38.587452886069855</v>
      </c>
      <c r="J44" s="38">
        <f t="shared" si="7"/>
        <v>4.8645324999714745</v>
      </c>
      <c r="K44" s="38">
        <f t="shared" si="7"/>
        <v>-19.546942690712427</v>
      </c>
      <c r="L44" s="38">
        <f t="shared" si="7"/>
        <v>56.051784727337321</v>
      </c>
      <c r="M44" s="38">
        <f t="shared" si="7"/>
        <v>42.756211812778332</v>
      </c>
      <c r="N44" s="38"/>
      <c r="O44" s="38"/>
      <c r="P44" s="38">
        <f t="shared" si="9"/>
        <v>-7.1406340326755968</v>
      </c>
      <c r="Q44" s="38">
        <f t="shared" si="10"/>
        <v>29.654951984606058</v>
      </c>
      <c r="R44" s="38">
        <f t="shared" si="11"/>
        <v>24.847756580548207</v>
      </c>
    </row>
    <row r="45" spans="1:18" x14ac:dyDescent="0.15">
      <c r="A45" s="41">
        <v>6</v>
      </c>
      <c r="B45" s="41" t="s">
        <v>685</v>
      </c>
      <c r="C45" s="38" t="s">
        <v>293</v>
      </c>
      <c r="D45" s="38">
        <f t="shared" si="8"/>
        <v>-12.829648707961837</v>
      </c>
      <c r="E45" s="38">
        <f t="shared" si="7"/>
        <v>-44.015241059731011</v>
      </c>
      <c r="F45" s="38">
        <f t="shared" si="7"/>
        <v>128.85598607839009</v>
      </c>
      <c r="G45" s="38">
        <f t="shared" si="7"/>
        <v>98.822087934899855</v>
      </c>
      <c r="H45" s="38">
        <f t="shared" si="7"/>
        <v>38.224738351174352</v>
      </c>
      <c r="I45" s="38">
        <f t="shared" si="7"/>
        <v>34.745339654857986</v>
      </c>
      <c r="J45" s="38">
        <f t="shared" si="7"/>
        <v>-7.0055741239772544</v>
      </c>
      <c r="K45" s="38">
        <f t="shared" si="7"/>
        <v>-47.25687020769773</v>
      </c>
      <c r="L45" s="38">
        <f t="shared" si="7"/>
        <v>0.83045773726702521</v>
      </c>
      <c r="M45" s="38">
        <f t="shared" si="7"/>
        <v>9.2594196154910122</v>
      </c>
      <c r="N45" s="38"/>
      <c r="O45" s="38"/>
      <c r="P45" s="474">
        <f t="shared" si="9"/>
        <v>17.834669821271156</v>
      </c>
      <c r="Q45" s="38">
        <f t="shared" si="10"/>
        <v>8.3736870034788691</v>
      </c>
      <c r="R45" s="38">
        <f t="shared" si="11"/>
        <v>8.7559360493161265</v>
      </c>
    </row>
    <row r="46" spans="1:18" x14ac:dyDescent="0.15">
      <c r="A46" s="41">
        <v>7</v>
      </c>
      <c r="B46" s="41" t="s">
        <v>686</v>
      </c>
      <c r="C46" s="38" t="s">
        <v>293</v>
      </c>
      <c r="D46" s="38">
        <f t="shared" si="8"/>
        <v>-16.365410826691289</v>
      </c>
      <c r="E46" s="38">
        <f t="shared" si="7"/>
        <v>-17.036373437040169</v>
      </c>
      <c r="F46" s="38">
        <f t="shared" si="7"/>
        <v>43.429250826149115</v>
      </c>
      <c r="G46" s="38">
        <f t="shared" si="7"/>
        <v>29.243395369332575</v>
      </c>
      <c r="H46" s="38">
        <f t="shared" si="7"/>
        <v>55.508182130366691</v>
      </c>
      <c r="I46" s="38">
        <f t="shared" si="7"/>
        <v>55.239352872232814</v>
      </c>
      <c r="J46" s="38">
        <f t="shared" si="7"/>
        <v>85.105427705438274</v>
      </c>
      <c r="K46" s="38">
        <f t="shared" si="7"/>
        <v>-29.899404036872056</v>
      </c>
      <c r="L46" s="38">
        <f t="shared" si="7"/>
        <v>67.446509225494168</v>
      </c>
      <c r="M46" s="38">
        <f t="shared" si="7"/>
        <v>30.549907114353914</v>
      </c>
      <c r="N46" s="38"/>
      <c r="O46" s="38"/>
      <c r="P46" s="474">
        <f>(P15/O15-1)*100</f>
        <v>37.046703980011863</v>
      </c>
      <c r="Q46" s="38">
        <f>(POWER(M15/C15,1/10)-1)*100</f>
        <v>24.304495188082285</v>
      </c>
      <c r="R46" s="38">
        <f>(POWER(P15/N15,1/11)-1)*100</f>
        <v>22.023674003762906</v>
      </c>
    </row>
    <row r="47" spans="1:18" x14ac:dyDescent="0.15">
      <c r="A47" s="41">
        <v>8</v>
      </c>
      <c r="B47" s="41" t="s">
        <v>687</v>
      </c>
      <c r="C47" s="38" t="s">
        <v>293</v>
      </c>
      <c r="D47" s="38">
        <f t="shared" si="8"/>
        <v>75.154819514758714</v>
      </c>
      <c r="E47" s="38">
        <f t="shared" si="7"/>
        <v>-9.3240314478852611</v>
      </c>
      <c r="F47" s="38">
        <f t="shared" si="7"/>
        <v>41.852768221871258</v>
      </c>
      <c r="G47" s="38">
        <f t="shared" si="7"/>
        <v>52.147414352884738</v>
      </c>
      <c r="H47" s="38">
        <f t="shared" si="7"/>
        <v>53.737051578668542</v>
      </c>
      <c r="I47" s="38">
        <f t="shared" si="7"/>
        <v>3.6191718692772668</v>
      </c>
      <c r="J47" s="38">
        <f t="shared" si="7"/>
        <v>-2.6242013980962042E-2</v>
      </c>
      <c r="K47" s="38">
        <f t="shared" si="7"/>
        <v>6.0552375823715465</v>
      </c>
      <c r="L47" s="38">
        <f t="shared" si="7"/>
        <v>45.834576223793903</v>
      </c>
      <c r="M47" s="38">
        <f t="shared" si="7"/>
        <v>24.159633011017959</v>
      </c>
      <c r="N47" s="38"/>
      <c r="O47" s="38"/>
      <c r="P47" s="474">
        <f t="shared" si="9"/>
        <v>29.955235033098759</v>
      </c>
      <c r="Q47" s="38">
        <f t="shared" si="10"/>
        <v>26.488033713065985</v>
      </c>
      <c r="R47" s="38">
        <f t="shared" si="11"/>
        <v>26.917251440273414</v>
      </c>
    </row>
    <row r="48" spans="1:18" x14ac:dyDescent="0.15">
      <c r="A48" s="41">
        <v>9</v>
      </c>
      <c r="B48" s="41" t="s">
        <v>688</v>
      </c>
      <c r="C48" s="38" t="s">
        <v>293</v>
      </c>
      <c r="D48" s="38">
        <f t="shared" si="8"/>
        <v>18.543492109641079</v>
      </c>
      <c r="E48" s="38">
        <f t="shared" si="7"/>
        <v>4.0942880148992771</v>
      </c>
      <c r="F48" s="38">
        <f t="shared" si="7"/>
        <v>-1.6676510880691922</v>
      </c>
      <c r="G48" s="38">
        <f t="shared" si="7"/>
        <v>46.716741589530642</v>
      </c>
      <c r="H48" s="38">
        <f t="shared" si="7"/>
        <v>66.797316578306663</v>
      </c>
      <c r="I48" s="38">
        <f t="shared" si="7"/>
        <v>23.135207609181066</v>
      </c>
      <c r="J48" s="38">
        <f t="shared" si="7"/>
        <v>40.309288275216687</v>
      </c>
      <c r="K48" s="38">
        <f t="shared" si="7"/>
        <v>-33.11208911801053</v>
      </c>
      <c r="L48" s="38">
        <f t="shared" si="7"/>
        <v>18.125760329331627</v>
      </c>
      <c r="M48" s="38">
        <f t="shared" si="7"/>
        <v>-0.63875889851632905</v>
      </c>
      <c r="N48" s="38"/>
      <c r="O48" s="38"/>
      <c r="P48" s="38">
        <f t="shared" si="9"/>
        <v>-17.451667125745985</v>
      </c>
      <c r="Q48" s="38">
        <f t="shared" si="10"/>
        <v>14.948886508714976</v>
      </c>
      <c r="R48" s="38">
        <f t="shared" si="11"/>
        <v>12.625992358677918</v>
      </c>
    </row>
    <row r="49" spans="1:18" x14ac:dyDescent="0.15">
      <c r="A49" s="41">
        <v>10</v>
      </c>
      <c r="B49" s="41" t="s">
        <v>689</v>
      </c>
      <c r="C49" s="38" t="s">
        <v>293</v>
      </c>
      <c r="D49" s="38">
        <f t="shared" si="8"/>
        <v>-20.622311668767495</v>
      </c>
      <c r="E49" s="38">
        <f t="shared" si="7"/>
        <v>-6.2929511525161246</v>
      </c>
      <c r="F49" s="38">
        <f t="shared" si="7"/>
        <v>70.461521528250501</v>
      </c>
      <c r="G49" s="38">
        <f t="shared" si="7"/>
        <v>48.943142147027004</v>
      </c>
      <c r="H49" s="38">
        <f t="shared" si="7"/>
        <v>-25.751222312013326</v>
      </c>
      <c r="I49" s="38">
        <f t="shared" si="7"/>
        <v>81.3088131837454</v>
      </c>
      <c r="J49" s="38">
        <f t="shared" si="7"/>
        <v>15.428510401016936</v>
      </c>
      <c r="K49" s="38">
        <f t="shared" si="7"/>
        <v>-18.101146038177035</v>
      </c>
      <c r="L49" s="38">
        <f t="shared" si="7"/>
        <v>41.19718308009692</v>
      </c>
      <c r="M49" s="38">
        <f t="shared" si="7"/>
        <v>23.081890937203426</v>
      </c>
      <c r="N49" s="38"/>
      <c r="O49" s="38"/>
      <c r="P49" s="474">
        <f>(P18/O18-1)*100</f>
        <v>24.129823066376566</v>
      </c>
      <c r="Q49" s="38">
        <f>(POWER(M18/C18,1/10)-1)*100</f>
        <v>15.36755566271375</v>
      </c>
      <c r="R49" s="38">
        <f>(POWER(P18/N18,1/11)-1)*100</f>
        <v>14.865986361455551</v>
      </c>
    </row>
    <row r="50" spans="1:18" x14ac:dyDescent="0.15">
      <c r="B50" s="41" t="s">
        <v>105</v>
      </c>
      <c r="C50" s="38" t="s">
        <v>293</v>
      </c>
      <c r="D50" s="38">
        <f t="shared" si="8"/>
        <v>-3.5764427267437782E-2</v>
      </c>
      <c r="E50" s="38">
        <f t="shared" si="7"/>
        <v>-0.55869952233908293</v>
      </c>
      <c r="F50" s="38">
        <f t="shared" si="7"/>
        <v>11.759539234277568</v>
      </c>
      <c r="G50" s="38">
        <f t="shared" si="7"/>
        <v>9.9346892762938381</v>
      </c>
      <c r="H50" s="38">
        <f t="shared" si="7"/>
        <v>15.47193595196741</v>
      </c>
      <c r="I50" s="38">
        <f t="shared" si="7"/>
        <v>8.4284007292424263</v>
      </c>
      <c r="J50" s="38">
        <f t="shared" si="7"/>
        <v>3.5036350319855671</v>
      </c>
      <c r="K50" s="38">
        <f t="shared" si="7"/>
        <v>-18.180920303948454</v>
      </c>
      <c r="L50" s="38">
        <f t="shared" si="7"/>
        <v>28.956161178931268</v>
      </c>
      <c r="M50" s="38">
        <f t="shared" si="7"/>
        <v>12.048527187451484</v>
      </c>
      <c r="N50" s="38"/>
      <c r="O50" s="38"/>
      <c r="P50" s="38">
        <f t="shared" si="9"/>
        <v>8.5740341791082475</v>
      </c>
      <c r="Q50" s="38">
        <f t="shared" si="10"/>
        <v>6.4659844260483101</v>
      </c>
      <c r="R50" s="38">
        <f t="shared" si="11"/>
        <v>6.4657381180168061</v>
      </c>
    </row>
    <row r="51" spans="1:18" x14ac:dyDescent="0.15">
      <c r="B51" s="41" t="s">
        <v>92</v>
      </c>
      <c r="C51" s="38" t="s">
        <v>293</v>
      </c>
      <c r="D51" s="38">
        <f t="shared" si="8"/>
        <v>22.441411534829243</v>
      </c>
      <c r="E51" s="38">
        <f t="shared" si="7"/>
        <v>-24.726171217861264</v>
      </c>
      <c r="F51" s="38">
        <f t="shared" si="7"/>
        <v>38.516192367569715</v>
      </c>
      <c r="G51" s="38">
        <f t="shared" si="7"/>
        <v>26.835772893598289</v>
      </c>
      <c r="H51" s="38">
        <f t="shared" si="7"/>
        <v>40.607181501669544</v>
      </c>
      <c r="I51" s="38">
        <f t="shared" si="7"/>
        <v>6.5706941161930388</v>
      </c>
      <c r="J51" s="38">
        <f t="shared" si="7"/>
        <v>40.421421262054224</v>
      </c>
      <c r="K51" s="38">
        <f t="shared" si="7"/>
        <v>-19.138405943183983</v>
      </c>
      <c r="L51" s="38">
        <f t="shared" si="7"/>
        <v>63.405902745520166</v>
      </c>
      <c r="M51" s="38">
        <f t="shared" si="7"/>
        <v>24.130118099723447</v>
      </c>
      <c r="N51" s="38"/>
      <c r="O51" s="38"/>
      <c r="P51" s="38">
        <f t="shared" si="9"/>
        <v>13.85165418100871</v>
      </c>
      <c r="Q51" s="38">
        <f t="shared" si="10"/>
        <v>18.775823682398716</v>
      </c>
      <c r="R51" s="38">
        <f t="shared" si="11"/>
        <v>19.695678345930247</v>
      </c>
    </row>
    <row r="52" spans="1:18" x14ac:dyDescent="0.15">
      <c r="B52" s="41" t="s">
        <v>20</v>
      </c>
      <c r="C52" s="38" t="s">
        <v>293</v>
      </c>
      <c r="D52" s="38">
        <f t="shared" si="8"/>
        <v>0.3308916364042318</v>
      </c>
      <c r="E52" s="38">
        <f t="shared" si="7"/>
        <v>-1.0398068821168494</v>
      </c>
      <c r="F52" s="38">
        <f t="shared" si="7"/>
        <v>12.164698749945273</v>
      </c>
      <c r="G52" s="38">
        <f t="shared" si="7"/>
        <v>10.250737355840371</v>
      </c>
      <c r="H52" s="38">
        <f t="shared" si="7"/>
        <v>16.012667856191129</v>
      </c>
      <c r="I52" s="38">
        <f t="shared" si="7"/>
        <v>8.3799636354069804</v>
      </c>
      <c r="J52" s="38">
        <f t="shared" si="7"/>
        <v>4.450145442878167</v>
      </c>
      <c r="K52" s="38">
        <f t="shared" si="7"/>
        <v>-18.213922765122874</v>
      </c>
      <c r="L52" s="38">
        <f t="shared" si="7"/>
        <v>30.130147261172283</v>
      </c>
      <c r="M52" s="38">
        <f t="shared" si="7"/>
        <v>12.565527642828428</v>
      </c>
      <c r="N52" s="38"/>
      <c r="O52" s="38"/>
      <c r="P52" s="476">
        <f>(P21/O21-1)*100</f>
        <v>8.8260299930610575</v>
      </c>
      <c r="Q52" s="38">
        <f t="shared" si="10"/>
        <v>6.8060632588099246</v>
      </c>
      <c r="R52" s="38">
        <f t="shared" si="11"/>
        <v>6.823010501174176</v>
      </c>
    </row>
    <row r="53" spans="1:18" x14ac:dyDescent="0.15">
      <c r="A53" s="43" t="s">
        <v>118</v>
      </c>
    </row>
    <row r="54" spans="1:18" x14ac:dyDescent="0.15">
      <c r="C54" s="41">
        <v>2001</v>
      </c>
      <c r="D54" s="41">
        <v>2002</v>
      </c>
      <c r="E54" s="41">
        <v>2003</v>
      </c>
      <c r="F54" s="41">
        <v>2004</v>
      </c>
      <c r="G54" s="41">
        <v>2005</v>
      </c>
      <c r="H54" s="41">
        <v>2006</v>
      </c>
      <c r="I54" s="41">
        <v>2007</v>
      </c>
      <c r="J54" s="41">
        <v>2008</v>
      </c>
      <c r="K54" s="41">
        <v>2009</v>
      </c>
      <c r="L54" s="41">
        <v>2010</v>
      </c>
      <c r="M54" s="41">
        <v>2011</v>
      </c>
      <c r="N54" s="41" t="s">
        <v>1171</v>
      </c>
      <c r="O54" s="41" t="s">
        <v>1172</v>
      </c>
      <c r="P54" s="41" t="s">
        <v>1173</v>
      </c>
      <c r="Q54" s="41" t="s">
        <v>958</v>
      </c>
      <c r="R54" s="41" t="s">
        <v>1174</v>
      </c>
    </row>
    <row r="55" spans="1:18" x14ac:dyDescent="0.15">
      <c r="C55" s="703" t="s">
        <v>94</v>
      </c>
      <c r="D55" s="703"/>
      <c r="E55" s="703"/>
      <c r="F55" s="703"/>
      <c r="G55" s="703"/>
      <c r="H55" s="703"/>
      <c r="I55" s="703"/>
      <c r="J55" s="703"/>
      <c r="K55" s="703"/>
      <c r="L55" s="703"/>
      <c r="M55" s="703"/>
      <c r="N55" s="703"/>
      <c r="O55" s="703"/>
      <c r="P55" s="703"/>
      <c r="Q55" s="703"/>
    </row>
    <row r="57" spans="1:18" x14ac:dyDescent="0.15">
      <c r="A57" s="41">
        <v>1</v>
      </c>
      <c r="B57" s="41" t="s">
        <v>680</v>
      </c>
      <c r="C57" s="235">
        <v>98818.135754999996</v>
      </c>
      <c r="D57" s="235">
        <v>91941.837325</v>
      </c>
      <c r="E57" s="235">
        <v>88338.499960999994</v>
      </c>
      <c r="F57" s="235">
        <v>91599.537511000002</v>
      </c>
      <c r="G57" s="235">
        <v>95000.548892000006</v>
      </c>
      <c r="H57" s="235">
        <v>104290.510952</v>
      </c>
      <c r="I57" s="235">
        <v>107892.97982199999</v>
      </c>
      <c r="J57" s="235">
        <v>108668.660351</v>
      </c>
      <c r="K57" s="235">
        <v>81030.195768999998</v>
      </c>
      <c r="L57" s="235">
        <v>104267.74610600001</v>
      </c>
      <c r="M57" s="235">
        <v>116956.16252500001</v>
      </c>
      <c r="N57" s="235">
        <v>67700.926303999993</v>
      </c>
      <c r="O57" s="235">
        <v>76763.742998000002</v>
      </c>
      <c r="P57" s="235">
        <v>83014.251074999993</v>
      </c>
      <c r="Q57" s="235">
        <f>SUM(C57:M57)</f>
        <v>1088804.8149689999</v>
      </c>
    </row>
    <row r="58" spans="1:18" x14ac:dyDescent="0.15">
      <c r="A58" s="41">
        <v>3</v>
      </c>
      <c r="B58" s="41" t="s">
        <v>681</v>
      </c>
      <c r="C58" s="235">
        <v>13715.17734</v>
      </c>
      <c r="D58" s="235">
        <v>13644.162243000001</v>
      </c>
      <c r="E58" s="235">
        <v>14785.898929000001</v>
      </c>
      <c r="F58" s="235">
        <v>17152.829976000001</v>
      </c>
      <c r="G58" s="235">
        <v>19938.771864999999</v>
      </c>
      <c r="H58" s="235">
        <v>21535.400867</v>
      </c>
      <c r="I58" s="235">
        <v>24169.094948000002</v>
      </c>
      <c r="J58" s="235">
        <v>26394.953266</v>
      </c>
      <c r="K58" s="235">
        <v>19197.755929999999</v>
      </c>
      <c r="L58" s="235">
        <v>22786.091914000001</v>
      </c>
      <c r="M58" s="235">
        <v>26904.889192999999</v>
      </c>
      <c r="N58" s="235">
        <v>9262.8298930000001</v>
      </c>
      <c r="O58" s="235">
        <v>17949.160217000001</v>
      </c>
      <c r="P58" s="235">
        <v>19724.485207000002</v>
      </c>
      <c r="Q58" s="235">
        <f t="shared" ref="Q58:Q69" si="12">SUM(C58:M58)</f>
        <v>220225.02647100002</v>
      </c>
    </row>
    <row r="59" spans="1:18" x14ac:dyDescent="0.15">
      <c r="A59" s="41">
        <v>7</v>
      </c>
      <c r="B59" s="41" t="s">
        <v>682</v>
      </c>
      <c r="C59" s="235">
        <v>3354.903926</v>
      </c>
      <c r="D59" s="235">
        <v>3651.9612430000002</v>
      </c>
      <c r="E59" s="235">
        <v>3226.297012</v>
      </c>
      <c r="F59" s="235">
        <v>3951.6091590000001</v>
      </c>
      <c r="G59" s="235">
        <v>4917.5790740000002</v>
      </c>
      <c r="H59" s="235">
        <v>5833.7173590000002</v>
      </c>
      <c r="I59" s="235">
        <v>6251.1763339999998</v>
      </c>
      <c r="J59" s="235">
        <v>7119.08356</v>
      </c>
      <c r="K59" s="235">
        <v>5578.3042240000004</v>
      </c>
      <c r="L59" s="235">
        <v>6356.5946379999996</v>
      </c>
      <c r="M59" s="235">
        <v>6842.8902580000004</v>
      </c>
      <c r="N59" s="235">
        <v>2185.2436160000002</v>
      </c>
      <c r="O59" s="235">
        <v>4390.5801220000003</v>
      </c>
      <c r="P59" s="235">
        <v>4819.7736999999997</v>
      </c>
      <c r="Q59" s="235">
        <f t="shared" si="12"/>
        <v>57084.116787000006</v>
      </c>
    </row>
    <row r="60" spans="1:18" x14ac:dyDescent="0.15">
      <c r="A60" s="41">
        <v>6</v>
      </c>
      <c r="B60" s="41" t="s">
        <v>683</v>
      </c>
      <c r="C60" s="235">
        <v>5618.6288089999998</v>
      </c>
      <c r="D60" s="235">
        <v>5589.9670480000004</v>
      </c>
      <c r="E60" s="235">
        <v>5717.4439830000001</v>
      </c>
      <c r="F60" s="235">
        <v>6456.437672</v>
      </c>
      <c r="G60" s="235">
        <v>7839.8276159999996</v>
      </c>
      <c r="H60" s="235">
        <v>8423.5886379999993</v>
      </c>
      <c r="I60" s="235">
        <v>9514.6057369999999</v>
      </c>
      <c r="J60" s="235">
        <v>11078.034813</v>
      </c>
      <c r="K60" s="235">
        <v>8530.1569760000002</v>
      </c>
      <c r="L60" s="235">
        <v>9771.2185430000009</v>
      </c>
      <c r="M60" s="235">
        <v>11451.521887999999</v>
      </c>
      <c r="N60" s="235">
        <v>3836.2127959999998</v>
      </c>
      <c r="O60" s="235">
        <v>7687.9781439999997</v>
      </c>
      <c r="P60" s="235">
        <v>8149.9767469999997</v>
      </c>
      <c r="Q60" s="235">
        <f t="shared" si="12"/>
        <v>89991.431723000002</v>
      </c>
    </row>
    <row r="61" spans="1:18" x14ac:dyDescent="0.15">
      <c r="A61" s="41">
        <v>28</v>
      </c>
      <c r="B61" s="41" t="s">
        <v>684</v>
      </c>
      <c r="C61" s="235">
        <v>227.716432</v>
      </c>
      <c r="D61" s="235">
        <v>282.34287799999998</v>
      </c>
      <c r="E61" s="235">
        <v>309.40902599999998</v>
      </c>
      <c r="F61" s="235">
        <v>371.66317500000002</v>
      </c>
      <c r="G61" s="235">
        <v>448.198397</v>
      </c>
      <c r="H61" s="235">
        <v>499.71471200000002</v>
      </c>
      <c r="I61" s="235">
        <v>491.53468299999997</v>
      </c>
      <c r="J61" s="235">
        <v>590.33454800000004</v>
      </c>
      <c r="K61" s="235">
        <v>377.92112500000002</v>
      </c>
      <c r="L61" s="235">
        <v>412.42872399999999</v>
      </c>
      <c r="M61" s="235">
        <v>537.06841799999995</v>
      </c>
      <c r="N61" s="235">
        <v>141.76468199999999</v>
      </c>
      <c r="O61" s="235">
        <v>364.42260399999998</v>
      </c>
      <c r="P61" s="235">
        <v>407.206569</v>
      </c>
      <c r="Q61" s="235">
        <f t="shared" si="12"/>
        <v>4548.3321180000003</v>
      </c>
    </row>
    <row r="62" spans="1:18" x14ac:dyDescent="0.15">
      <c r="A62" s="41">
        <v>34</v>
      </c>
      <c r="B62" s="41" t="s">
        <v>685</v>
      </c>
      <c r="C62" s="235">
        <v>326.786768</v>
      </c>
      <c r="D62" s="235">
        <v>357.67326000000003</v>
      </c>
      <c r="E62" s="235">
        <v>467.96381500000001</v>
      </c>
      <c r="F62" s="235">
        <v>595.457404</v>
      </c>
      <c r="G62" s="235">
        <v>694.74883199999999</v>
      </c>
      <c r="H62" s="235">
        <v>904.65396699999997</v>
      </c>
      <c r="I62" s="235">
        <v>763.51824599999998</v>
      </c>
      <c r="J62" s="235">
        <v>447.73259899999999</v>
      </c>
      <c r="K62" s="235">
        <v>298.318128</v>
      </c>
      <c r="L62" s="235">
        <v>347.81258000000003</v>
      </c>
      <c r="M62" s="235">
        <v>184.20711700000001</v>
      </c>
      <c r="N62" s="235">
        <v>207.52446599999999</v>
      </c>
      <c r="O62" s="235">
        <v>141.698082</v>
      </c>
      <c r="P62" s="235">
        <v>104.585733</v>
      </c>
      <c r="Q62" s="235">
        <f t="shared" si="12"/>
        <v>5388.8727159999989</v>
      </c>
    </row>
    <row r="63" spans="1:18" x14ac:dyDescent="0.15">
      <c r="A63" s="41">
        <v>10</v>
      </c>
      <c r="B63" s="41" t="s">
        <v>686</v>
      </c>
      <c r="C63" s="235">
        <v>1851.657866</v>
      </c>
      <c r="D63" s="235">
        <v>2274.343633</v>
      </c>
      <c r="E63" s="235">
        <v>2891.1917979999998</v>
      </c>
      <c r="F63" s="235">
        <v>3610.6690859999999</v>
      </c>
      <c r="G63" s="235">
        <v>4377.2444260000002</v>
      </c>
      <c r="H63" s="235">
        <v>4592.4434259999998</v>
      </c>
      <c r="I63" s="235">
        <v>4478.2878540000002</v>
      </c>
      <c r="J63" s="235">
        <v>4194.4916910000002</v>
      </c>
      <c r="K63" s="235">
        <v>2836.1672939999999</v>
      </c>
      <c r="L63" s="235">
        <v>3365.2880110000001</v>
      </c>
      <c r="M63" s="235">
        <v>3666.8535999999999</v>
      </c>
      <c r="N63" s="235">
        <v>1174.3628510000001</v>
      </c>
      <c r="O63" s="235">
        <v>2433.2690659999998</v>
      </c>
      <c r="P63" s="235">
        <v>2583.9377100000002</v>
      </c>
      <c r="Q63" s="235">
        <f t="shared" si="12"/>
        <v>38138.638685000005</v>
      </c>
    </row>
    <row r="64" spans="1:18" x14ac:dyDescent="0.15">
      <c r="A64" s="41">
        <v>2</v>
      </c>
      <c r="B64" s="41" t="s">
        <v>687</v>
      </c>
      <c r="C64" s="235">
        <v>3665.0004079999999</v>
      </c>
      <c r="D64" s="235">
        <v>5759.8253580000001</v>
      </c>
      <c r="E64" s="235">
        <v>8906.0374370000009</v>
      </c>
      <c r="F64" s="235">
        <v>13491.007868999999</v>
      </c>
      <c r="G64" s="235">
        <v>16676.650231</v>
      </c>
      <c r="H64" s="235">
        <v>23180.979919000001</v>
      </c>
      <c r="I64" s="235">
        <v>28323.369162999999</v>
      </c>
      <c r="J64" s="235">
        <v>32923.111867</v>
      </c>
      <c r="K64" s="235">
        <v>30927.449207000001</v>
      </c>
      <c r="L64" s="235">
        <v>43361.469305999999</v>
      </c>
      <c r="M64" s="235">
        <v>49575.834299000002</v>
      </c>
      <c r="N64" s="235">
        <v>2069.5696240000002</v>
      </c>
      <c r="O64" s="235">
        <v>31421.351258999999</v>
      </c>
      <c r="P64" s="235">
        <v>34432.574068000002</v>
      </c>
      <c r="Q64" s="235">
        <f t="shared" si="12"/>
        <v>256790.73506400004</v>
      </c>
    </row>
    <row r="65" spans="1:17" x14ac:dyDescent="0.15">
      <c r="A65" s="41">
        <v>24</v>
      </c>
      <c r="B65" s="41" t="s">
        <v>688</v>
      </c>
      <c r="C65" s="235">
        <v>286.71593899999999</v>
      </c>
      <c r="D65" s="235">
        <v>302.585689</v>
      </c>
      <c r="E65" s="235">
        <v>333.853927</v>
      </c>
      <c r="F65" s="235">
        <v>465.36816700000003</v>
      </c>
      <c r="G65" s="235">
        <v>501.00716499999999</v>
      </c>
      <c r="H65" s="235">
        <v>498.17882800000001</v>
      </c>
      <c r="I65" s="235">
        <v>540.12898199999995</v>
      </c>
      <c r="J65" s="235">
        <v>723.66871900000001</v>
      </c>
      <c r="K65" s="235">
        <v>444.61122999999998</v>
      </c>
      <c r="L65" s="235">
        <v>562.71013300000004</v>
      </c>
      <c r="M65" s="235">
        <v>647.76948000000004</v>
      </c>
      <c r="N65" s="235">
        <v>188.482866</v>
      </c>
      <c r="O65" s="235">
        <v>440.15516200000002</v>
      </c>
      <c r="P65" s="235">
        <v>437.04614199999997</v>
      </c>
      <c r="Q65" s="235">
        <f t="shared" si="12"/>
        <v>5306.5982590000012</v>
      </c>
    </row>
    <row r="66" spans="1:17" x14ac:dyDescent="0.15">
      <c r="A66" s="41">
        <v>14</v>
      </c>
      <c r="B66" s="41" t="s">
        <v>689</v>
      </c>
      <c r="C66" s="235">
        <v>1065.8083630000001</v>
      </c>
      <c r="D66" s="235">
        <v>1023.215919</v>
      </c>
      <c r="E66" s="235">
        <v>920.79375100000004</v>
      </c>
      <c r="F66" s="235">
        <v>1059.895356</v>
      </c>
      <c r="G66" s="235">
        <v>1242.9901070000001</v>
      </c>
      <c r="H66" s="235">
        <v>1601.918124</v>
      </c>
      <c r="I66" s="235">
        <v>1814.7125510000001</v>
      </c>
      <c r="J66" s="235">
        <v>1913.576143</v>
      </c>
      <c r="K66" s="235">
        <v>1316.6262180000001</v>
      </c>
      <c r="L66" s="235">
        <v>1343.587777</v>
      </c>
      <c r="M66" s="235">
        <v>1520.1002559999999</v>
      </c>
      <c r="N66" s="235">
        <v>664.94814299999996</v>
      </c>
      <c r="O66" s="235">
        <v>998.40706699999998</v>
      </c>
      <c r="P66" s="235">
        <v>1106.9470080000001</v>
      </c>
      <c r="Q66" s="235">
        <f t="shared" si="12"/>
        <v>14823.224565</v>
      </c>
    </row>
    <row r="67" spans="1:17" x14ac:dyDescent="0.15">
      <c r="B67" s="41" t="s">
        <v>105</v>
      </c>
      <c r="C67" s="235">
        <f>SUM(C57:C66)</f>
        <v>128930.531606</v>
      </c>
      <c r="D67" s="235">
        <f t="shared" ref="D67:M67" si="13">SUM(D57:D66)</f>
        <v>124827.91459599999</v>
      </c>
      <c r="E67" s="235">
        <f t="shared" si="13"/>
        <v>125897.389639</v>
      </c>
      <c r="F67" s="235">
        <f t="shared" si="13"/>
        <v>138754.47537500001</v>
      </c>
      <c r="G67" s="235">
        <f t="shared" si="13"/>
        <v>151637.56660499997</v>
      </c>
      <c r="H67" s="235">
        <f t="shared" si="13"/>
        <v>171361.10679199998</v>
      </c>
      <c r="I67" s="235">
        <f t="shared" si="13"/>
        <v>184239.40831999999</v>
      </c>
      <c r="J67" s="235">
        <f t="shared" si="13"/>
        <v>194053.64755700005</v>
      </c>
      <c r="K67" s="235">
        <f t="shared" si="13"/>
        <v>150537.50610100001</v>
      </c>
      <c r="L67" s="235">
        <f t="shared" si="13"/>
        <v>192574.947732</v>
      </c>
      <c r="M67" s="235">
        <f t="shared" si="13"/>
        <v>218287.29703400002</v>
      </c>
      <c r="N67" s="235">
        <f>SUM(N57:N66)</f>
        <v>87431.865241000007</v>
      </c>
      <c r="O67" s="235">
        <f>SUM(O57:O66)</f>
        <v>142590.76472099999</v>
      </c>
      <c r="P67" s="235">
        <f>SUM(P57:P66)</f>
        <v>154780.78395899999</v>
      </c>
      <c r="Q67" s="235">
        <f t="shared" si="12"/>
        <v>1781101.7913570001</v>
      </c>
    </row>
    <row r="68" spans="1:17" x14ac:dyDescent="0.15">
      <c r="B68" s="41" t="s">
        <v>92</v>
      </c>
      <c r="C68" s="235">
        <f>C69-C67</f>
        <v>16800.487527999998</v>
      </c>
      <c r="D68" s="235">
        <f t="shared" ref="D68:M68" si="14">D69-D67</f>
        <v>20831.007295000018</v>
      </c>
      <c r="E68" s="235">
        <f t="shared" si="14"/>
        <v>18801.858283000009</v>
      </c>
      <c r="F68" s="235">
        <f t="shared" si="14"/>
        <v>26586.416242999985</v>
      </c>
      <c r="G68" s="235">
        <f t="shared" si="14"/>
        <v>31678.660855000024</v>
      </c>
      <c r="H68" s="235">
        <f t="shared" si="14"/>
        <v>39486.766947000026</v>
      </c>
      <c r="I68" s="235">
        <f t="shared" si="14"/>
        <v>42191.021156000003</v>
      </c>
      <c r="J68" s="235">
        <f t="shared" si="14"/>
        <v>42547.521623999957</v>
      </c>
      <c r="K68" s="235">
        <f t="shared" si="14"/>
        <v>33104.987854000006</v>
      </c>
      <c r="L68" s="235">
        <f t="shared" si="14"/>
        <v>43753.912675</v>
      </c>
      <c r="M68" s="235">
        <f t="shared" si="14"/>
        <v>47218.418997000001</v>
      </c>
      <c r="N68" s="235">
        <f>N69-N67</f>
        <v>9599.1258849999867</v>
      </c>
      <c r="O68" s="235">
        <f>O69-O67</f>
        <v>30274.884732000006</v>
      </c>
      <c r="P68" s="235">
        <f>P69-P67</f>
        <v>32875.752290000004</v>
      </c>
      <c r="Q68" s="235">
        <f t="shared" si="12"/>
        <v>363001.059457</v>
      </c>
    </row>
    <row r="69" spans="1:17" x14ac:dyDescent="0.15">
      <c r="B69" s="41" t="s">
        <v>5</v>
      </c>
      <c r="C69" s="235">
        <v>145731.019134</v>
      </c>
      <c r="D69" s="235">
        <v>145658.92189100001</v>
      </c>
      <c r="E69" s="235">
        <v>144699.24792200001</v>
      </c>
      <c r="F69" s="235">
        <v>165340.89161799999</v>
      </c>
      <c r="G69" s="235">
        <v>183316.22745999999</v>
      </c>
      <c r="H69" s="235">
        <v>210847.873739</v>
      </c>
      <c r="I69" s="235">
        <v>226430.42947599999</v>
      </c>
      <c r="J69" s="235">
        <v>236601.169181</v>
      </c>
      <c r="K69" s="235">
        <v>183642.49395500001</v>
      </c>
      <c r="L69" s="235">
        <v>236328.860407</v>
      </c>
      <c r="M69" s="235">
        <v>265505.71603100002</v>
      </c>
      <c r="N69" s="235">
        <v>97030.991125999994</v>
      </c>
      <c r="O69" s="235">
        <v>172865.64945299999</v>
      </c>
      <c r="P69" s="235">
        <v>187656.536249</v>
      </c>
      <c r="Q69" s="235">
        <f t="shared" si="12"/>
        <v>2144102.8508139998</v>
      </c>
    </row>
    <row r="71" spans="1:17" x14ac:dyDescent="0.15">
      <c r="C71" s="703" t="s">
        <v>107</v>
      </c>
      <c r="D71" s="703"/>
      <c r="E71" s="703"/>
      <c r="F71" s="703"/>
      <c r="G71" s="703"/>
      <c r="H71" s="703"/>
      <c r="I71" s="703"/>
      <c r="J71" s="703"/>
      <c r="K71" s="703"/>
      <c r="L71" s="703"/>
      <c r="M71" s="703"/>
      <c r="N71" s="703"/>
      <c r="O71" s="703"/>
      <c r="P71" s="703"/>
      <c r="Q71" s="703"/>
    </row>
    <row r="73" spans="1:17" x14ac:dyDescent="0.15">
      <c r="A73" s="41">
        <v>1</v>
      </c>
      <c r="B73" s="41" t="s">
        <v>680</v>
      </c>
      <c r="C73" s="38">
        <f>C57/C$69*100</f>
        <v>67.808580727852103</v>
      </c>
      <c r="D73" s="38">
        <f t="shared" ref="D73:Q73" si="15">D57/D$69*100</f>
        <v>63.121322148602907</v>
      </c>
      <c r="E73" s="38">
        <f t="shared" si="15"/>
        <v>61.049729856660193</v>
      </c>
      <c r="F73" s="38">
        <f t="shared" si="15"/>
        <v>55.400413421399463</v>
      </c>
      <c r="G73" s="38">
        <f t="shared" si="15"/>
        <v>51.823316576122167</v>
      </c>
      <c r="H73" s="38">
        <f t="shared" si="15"/>
        <v>49.46244375273946</v>
      </c>
      <c r="I73" s="38">
        <f t="shared" si="15"/>
        <v>47.649505444865959</v>
      </c>
      <c r="J73" s="38">
        <f t="shared" si="15"/>
        <v>45.92904622033732</v>
      </c>
      <c r="K73" s="38">
        <f t="shared" si="15"/>
        <v>44.123881147495055</v>
      </c>
      <c r="L73" s="38">
        <f t="shared" si="15"/>
        <v>44.119768498198887</v>
      </c>
      <c r="M73" s="38">
        <f t="shared" si="15"/>
        <v>44.050336946924482</v>
      </c>
      <c r="N73" s="38">
        <f t="shared" si="15"/>
        <v>69.772477348073963</v>
      </c>
      <c r="O73" s="38">
        <f t="shared" si="15"/>
        <v>44.406591616613284</v>
      </c>
      <c r="P73" s="38">
        <f t="shared" si="15"/>
        <v>44.237335258521995</v>
      </c>
      <c r="Q73" s="38">
        <f t="shared" si="15"/>
        <v>50.781370611752116</v>
      </c>
    </row>
    <row r="74" spans="1:17" x14ac:dyDescent="0.15">
      <c r="A74" s="41">
        <v>3</v>
      </c>
      <c r="B74" s="41" t="s">
        <v>681</v>
      </c>
      <c r="C74" s="38">
        <f t="shared" ref="C74:Q85" si="16">C58/C$69*100</f>
        <v>9.4112958390751835</v>
      </c>
      <c r="D74" s="38">
        <f t="shared" si="16"/>
        <v>9.3671998020212222</v>
      </c>
      <c r="E74" s="38">
        <f t="shared" si="16"/>
        <v>10.218366122379797</v>
      </c>
      <c r="F74" s="38">
        <f t="shared" si="16"/>
        <v>10.374221287997845</v>
      </c>
      <c r="G74" s="38">
        <f t="shared" si="16"/>
        <v>10.876708593269891</v>
      </c>
      <c r="H74" s="38">
        <f t="shared" si="16"/>
        <v>10.213714980905046</v>
      </c>
      <c r="I74" s="38">
        <f t="shared" si="16"/>
        <v>10.673960652696529</v>
      </c>
      <c r="J74" s="38">
        <f t="shared" si="16"/>
        <v>11.155884545020085</v>
      </c>
      <c r="K74" s="38">
        <f t="shared" si="16"/>
        <v>10.453874545345828</v>
      </c>
      <c r="L74" s="38">
        <f t="shared" si="16"/>
        <v>9.641688228326549</v>
      </c>
      <c r="M74" s="38">
        <f t="shared" si="16"/>
        <v>10.133450079793622</v>
      </c>
      <c r="N74" s="38">
        <f t="shared" si="16"/>
        <v>9.5462591750420387</v>
      </c>
      <c r="O74" s="38">
        <f t="shared" si="16"/>
        <v>10.383300715785152</v>
      </c>
      <c r="P74" s="38">
        <f t="shared" si="16"/>
        <v>10.51095027184544</v>
      </c>
      <c r="Q74" s="38">
        <f t="shared" si="16"/>
        <v>10.27119694315935</v>
      </c>
    </row>
    <row r="75" spans="1:17" x14ac:dyDescent="0.15">
      <c r="A75" s="41">
        <v>7</v>
      </c>
      <c r="B75" s="41" t="s">
        <v>682</v>
      </c>
      <c r="C75" s="38">
        <f t="shared" si="16"/>
        <v>2.3021206781757</v>
      </c>
      <c r="D75" s="38">
        <f t="shared" si="16"/>
        <v>2.5072005172006206</v>
      </c>
      <c r="E75" s="38">
        <f t="shared" si="16"/>
        <v>2.2296570703250183</v>
      </c>
      <c r="F75" s="38">
        <f t="shared" si="16"/>
        <v>2.3899769260526988</v>
      </c>
      <c r="G75" s="38">
        <f t="shared" si="16"/>
        <v>2.6825661547464623</v>
      </c>
      <c r="H75" s="38">
        <f t="shared" si="16"/>
        <v>2.7667897501405783</v>
      </c>
      <c r="I75" s="38">
        <f t="shared" si="16"/>
        <v>2.7607492281255333</v>
      </c>
      <c r="J75" s="38">
        <f t="shared" si="16"/>
        <v>3.0088961878941087</v>
      </c>
      <c r="K75" s="38">
        <f t="shared" si="16"/>
        <v>3.0375890154088823</v>
      </c>
      <c r="L75" s="38">
        <f t="shared" si="16"/>
        <v>2.6897242372568555</v>
      </c>
      <c r="M75" s="38">
        <f t="shared" si="16"/>
        <v>2.577304308281271</v>
      </c>
      <c r="N75" s="38">
        <f t="shared" si="16"/>
        <v>2.2521089299833523</v>
      </c>
      <c r="O75" s="38">
        <f t="shared" si="16"/>
        <v>2.5398800374123747</v>
      </c>
      <c r="P75" s="38">
        <f t="shared" si="16"/>
        <v>2.5684017174891682</v>
      </c>
      <c r="Q75" s="38">
        <f t="shared" si="16"/>
        <v>2.6623777290034503</v>
      </c>
    </row>
    <row r="76" spans="1:17" x14ac:dyDescent="0.15">
      <c r="A76" s="41">
        <v>6</v>
      </c>
      <c r="B76" s="41" t="s">
        <v>683</v>
      </c>
      <c r="C76" s="38">
        <f t="shared" si="16"/>
        <v>3.8554789792787063</v>
      </c>
      <c r="D76" s="38">
        <f t="shared" si="16"/>
        <v>3.8377100251937226</v>
      </c>
      <c r="E76" s="38">
        <f t="shared" si="16"/>
        <v>3.9512603314165</v>
      </c>
      <c r="F76" s="38">
        <f t="shared" si="16"/>
        <v>3.9049249153178716</v>
      </c>
      <c r="G76" s="38">
        <f t="shared" si="16"/>
        <v>4.2766686422840916</v>
      </c>
      <c r="H76" s="38">
        <f t="shared" si="16"/>
        <v>3.9951024824785368</v>
      </c>
      <c r="I76" s="38">
        <f t="shared" si="16"/>
        <v>4.2019995982953695</v>
      </c>
      <c r="J76" s="38">
        <f t="shared" si="16"/>
        <v>4.6821555664102821</v>
      </c>
      <c r="K76" s="38">
        <f t="shared" si="16"/>
        <v>4.644979923922314</v>
      </c>
      <c r="L76" s="38">
        <f t="shared" si="16"/>
        <v>4.1345853934945724</v>
      </c>
      <c r="M76" s="38">
        <f t="shared" si="16"/>
        <v>4.3130980602552969</v>
      </c>
      <c r="N76" s="38">
        <f t="shared" si="16"/>
        <v>3.9535953940926669</v>
      </c>
      <c r="O76" s="38">
        <f t="shared" si="16"/>
        <v>4.4473717990399617</v>
      </c>
      <c r="P76" s="38">
        <f t="shared" si="16"/>
        <v>4.3430284443627691</v>
      </c>
      <c r="Q76" s="38">
        <f t="shared" si="16"/>
        <v>4.197160210333899</v>
      </c>
    </row>
    <row r="77" spans="1:17" x14ac:dyDescent="0.15">
      <c r="A77" s="41">
        <v>32</v>
      </c>
      <c r="B77" s="41" t="s">
        <v>684</v>
      </c>
      <c r="C77" s="38">
        <f t="shared" si="16"/>
        <v>0.15625803851039718</v>
      </c>
      <c r="D77" s="38">
        <f t="shared" si="16"/>
        <v>0.19383836865913631</v>
      </c>
      <c r="E77" s="38">
        <f t="shared" si="16"/>
        <v>0.21382904917846332</v>
      </c>
      <c r="F77" s="38">
        <f t="shared" si="16"/>
        <v>0.22478599901268378</v>
      </c>
      <c r="G77" s="38">
        <f t="shared" si="16"/>
        <v>0.24449466542605883</v>
      </c>
      <c r="H77" s="38">
        <f t="shared" si="16"/>
        <v>0.23700249053427805</v>
      </c>
      <c r="I77" s="38">
        <f t="shared" si="16"/>
        <v>0.217079782137718</v>
      </c>
      <c r="J77" s="38">
        <f t="shared" si="16"/>
        <v>0.24950618377899639</v>
      </c>
      <c r="K77" s="38">
        <f t="shared" si="16"/>
        <v>0.20579176249512615</v>
      </c>
      <c r="L77" s="38">
        <f t="shared" si="16"/>
        <v>0.17451475172762437</v>
      </c>
      <c r="M77" s="38">
        <f t="shared" si="16"/>
        <v>0.20228130152094079</v>
      </c>
      <c r="N77" s="38">
        <f t="shared" si="16"/>
        <v>0.14610247752278535</v>
      </c>
      <c r="O77" s="38">
        <f t="shared" si="16"/>
        <v>0.21081261959975567</v>
      </c>
      <c r="P77" s="38">
        <f t="shared" si="16"/>
        <v>0.21699567579126622</v>
      </c>
      <c r="Q77" s="38">
        <f t="shared" si="16"/>
        <v>0.21213217995924238</v>
      </c>
    </row>
    <row r="78" spans="1:17" x14ac:dyDescent="0.15">
      <c r="A78" s="41">
        <v>24</v>
      </c>
      <c r="B78" s="41" t="s">
        <v>685</v>
      </c>
      <c r="C78" s="38">
        <f t="shared" si="16"/>
        <v>0.22423967796418057</v>
      </c>
      <c r="D78" s="38">
        <f t="shared" si="16"/>
        <v>0.24555533938913493</v>
      </c>
      <c r="E78" s="38">
        <f t="shared" si="16"/>
        <v>0.32340445560038811</v>
      </c>
      <c r="F78" s="38">
        <f t="shared" si="16"/>
        <v>0.36013922398321879</v>
      </c>
      <c r="G78" s="38">
        <f t="shared" si="16"/>
        <v>0.37898926986788212</v>
      </c>
      <c r="H78" s="38">
        <f t="shared" si="16"/>
        <v>0.42905529515551777</v>
      </c>
      <c r="I78" s="38">
        <f t="shared" si="16"/>
        <v>0.33719772018580546</v>
      </c>
      <c r="J78" s="38">
        <f t="shared" si="16"/>
        <v>0.1892351591286873</v>
      </c>
      <c r="K78" s="38">
        <f t="shared" si="16"/>
        <v>0.16244504285217357</v>
      </c>
      <c r="L78" s="38">
        <f t="shared" si="16"/>
        <v>0.14717312959619294</v>
      </c>
      <c r="M78" s="38">
        <f t="shared" si="16"/>
        <v>6.9379717978837144E-2</v>
      </c>
      <c r="N78" s="38">
        <f t="shared" si="16"/>
        <v>0.21387441640219693</v>
      </c>
      <c r="O78" s="38">
        <f t="shared" si="16"/>
        <v>8.1970063137688856E-2</v>
      </c>
      <c r="P78" s="38">
        <f t="shared" si="16"/>
        <v>5.5732528741352233E-2</v>
      </c>
      <c r="Q78" s="38">
        <f t="shared" si="16"/>
        <v>0.25133461829753811</v>
      </c>
    </row>
    <row r="79" spans="1:17" x14ac:dyDescent="0.15">
      <c r="A79" s="41">
        <v>10</v>
      </c>
      <c r="B79" s="41" t="s">
        <v>686</v>
      </c>
      <c r="C79" s="38">
        <f t="shared" si="16"/>
        <v>1.2705996822113734</v>
      </c>
      <c r="D79" s="38">
        <f t="shared" si="16"/>
        <v>1.5614173189486771</v>
      </c>
      <c r="E79" s="38">
        <f t="shared" si="16"/>
        <v>1.9980696786748291</v>
      </c>
      <c r="F79" s="38">
        <f t="shared" si="16"/>
        <v>2.1837725989418342</v>
      </c>
      <c r="G79" s="38">
        <f t="shared" si="16"/>
        <v>2.3878106628367775</v>
      </c>
      <c r="H79" s="38">
        <f t="shared" si="16"/>
        <v>2.1780838215541118</v>
      </c>
      <c r="I79" s="38">
        <f t="shared" si="16"/>
        <v>1.9777765136795213</v>
      </c>
      <c r="J79" s="38">
        <f t="shared" si="16"/>
        <v>1.7728110581698826</v>
      </c>
      <c r="K79" s="38">
        <f t="shared" si="16"/>
        <v>1.5443959798841427</v>
      </c>
      <c r="L79" s="38">
        <f t="shared" si="16"/>
        <v>1.4239852065483583</v>
      </c>
      <c r="M79" s="38">
        <f t="shared" si="16"/>
        <v>1.3810827332892013</v>
      </c>
      <c r="N79" s="38">
        <f t="shared" si="16"/>
        <v>1.2102966664279728</v>
      </c>
      <c r="O79" s="38">
        <f t="shared" si="16"/>
        <v>1.4076070484214827</v>
      </c>
      <c r="P79" s="38">
        <f t="shared" si="16"/>
        <v>1.3769505510702773</v>
      </c>
      <c r="Q79" s="38">
        <f t="shared" si="16"/>
        <v>1.778769086124802</v>
      </c>
    </row>
    <row r="80" spans="1:17" x14ac:dyDescent="0.15">
      <c r="A80" s="41">
        <v>2</v>
      </c>
      <c r="B80" s="41" t="s">
        <v>687</v>
      </c>
      <c r="C80" s="38">
        <f t="shared" si="16"/>
        <v>2.5149075535044627</v>
      </c>
      <c r="D80" s="38">
        <f t="shared" si="16"/>
        <v>3.9543237607581725</v>
      </c>
      <c r="E80" s="38">
        <f t="shared" si="16"/>
        <v>6.1548609028021986</v>
      </c>
      <c r="F80" s="38">
        <f t="shared" si="16"/>
        <v>8.1595107761783048</v>
      </c>
      <c r="G80" s="38">
        <f t="shared" si="16"/>
        <v>9.0972034838753597</v>
      </c>
      <c r="H80" s="38">
        <f t="shared" si="16"/>
        <v>10.994172958886365</v>
      </c>
      <c r="I80" s="38">
        <f t="shared" si="16"/>
        <v>12.508640834425513</v>
      </c>
      <c r="J80" s="38">
        <f t="shared" si="16"/>
        <v>13.915025010638812</v>
      </c>
      <c r="K80" s="38">
        <f t="shared" si="16"/>
        <v>16.84111805548584</v>
      </c>
      <c r="L80" s="38">
        <f t="shared" si="16"/>
        <v>18.347936528498423</v>
      </c>
      <c r="M80" s="38">
        <f t="shared" si="16"/>
        <v>18.67222862095052</v>
      </c>
      <c r="N80" s="38">
        <f t="shared" si="16"/>
        <v>2.1328954800766202</v>
      </c>
      <c r="O80" s="38">
        <f t="shared" si="16"/>
        <v>18.176746715398231</v>
      </c>
      <c r="P80" s="38">
        <f t="shared" si="16"/>
        <v>18.348720889909046</v>
      </c>
      <c r="Q80" s="38">
        <f t="shared" si="16"/>
        <v>11.976605271827818</v>
      </c>
    </row>
    <row r="81" spans="1:18" x14ac:dyDescent="0.15">
      <c r="A81" s="41">
        <v>28</v>
      </c>
      <c r="B81" s="41" t="s">
        <v>688</v>
      </c>
      <c r="C81" s="38">
        <f t="shared" si="16"/>
        <v>0.19674324704774351</v>
      </c>
      <c r="D81" s="38">
        <f t="shared" si="16"/>
        <v>0.20773577414394975</v>
      </c>
      <c r="E81" s="38">
        <f t="shared" si="16"/>
        <v>0.23072264147493263</v>
      </c>
      <c r="F81" s="38">
        <f t="shared" si="16"/>
        <v>0.28145981459636527</v>
      </c>
      <c r="G81" s="38">
        <f t="shared" si="16"/>
        <v>0.27330213584573188</v>
      </c>
      <c r="H81" s="38">
        <f t="shared" si="16"/>
        <v>0.23627405824195091</v>
      </c>
      <c r="I81" s="38">
        <f t="shared" si="16"/>
        <v>0.23854081063660651</v>
      </c>
      <c r="J81" s="38">
        <f t="shared" si="16"/>
        <v>0.30586016185169107</v>
      </c>
      <c r="K81" s="38">
        <f t="shared" si="16"/>
        <v>0.2421069440000897</v>
      </c>
      <c r="L81" s="38">
        <f t="shared" si="16"/>
        <v>0.2381047037720716</v>
      </c>
      <c r="M81" s="38">
        <f t="shared" si="16"/>
        <v>0.24397571912326269</v>
      </c>
      <c r="N81" s="38">
        <f t="shared" si="16"/>
        <v>0.1942501708090818</v>
      </c>
      <c r="O81" s="38">
        <f t="shared" si="16"/>
        <v>0.25462268726770537</v>
      </c>
      <c r="P81" s="38">
        <f t="shared" si="16"/>
        <v>0.23289683947916787</v>
      </c>
      <c r="Q81" s="38">
        <f t="shared" si="16"/>
        <v>0.24749737434402336</v>
      </c>
    </row>
    <row r="82" spans="1:18" x14ac:dyDescent="0.15">
      <c r="A82" s="41">
        <v>14</v>
      </c>
      <c r="B82" s="41" t="s">
        <v>689</v>
      </c>
      <c r="C82" s="38">
        <f t="shared" si="16"/>
        <v>0.73135312532192409</v>
      </c>
      <c r="D82" s="38">
        <f t="shared" si="16"/>
        <v>0.70247390665550613</v>
      </c>
      <c r="E82" s="38">
        <f t="shared" si="16"/>
        <v>0.63635006001990624</v>
      </c>
      <c r="F82" s="38">
        <f t="shared" si="16"/>
        <v>0.64103643425896073</v>
      </c>
      <c r="G82" s="38">
        <f t="shared" si="16"/>
        <v>0.67805786984745975</v>
      </c>
      <c r="H82" s="38">
        <f t="shared" si="16"/>
        <v>0.75975066553573567</v>
      </c>
      <c r="I82" s="38">
        <f t="shared" si="16"/>
        <v>0.80144376142357088</v>
      </c>
      <c r="J82" s="38">
        <f t="shared" si="16"/>
        <v>0.80877712888059028</v>
      </c>
      <c r="K82" s="38">
        <f t="shared" si="16"/>
        <v>0.71695073925680175</v>
      </c>
      <c r="L82" s="38">
        <f t="shared" si="16"/>
        <v>0.56852462906396817</v>
      </c>
      <c r="M82" s="38">
        <f t="shared" si="16"/>
        <v>0.5725301431260017</v>
      </c>
      <c r="N82" s="38">
        <f t="shared" si="16"/>
        <v>0.68529460050194568</v>
      </c>
      <c r="O82" s="38">
        <f t="shared" si="16"/>
        <v>0.57756244237028387</v>
      </c>
      <c r="P82" s="38">
        <f t="shared" si="16"/>
        <v>0.58987927099496318</v>
      </c>
      <c r="Q82" s="38">
        <f t="shared" si="16"/>
        <v>0.69134857776866565</v>
      </c>
    </row>
    <row r="83" spans="1:18" x14ac:dyDescent="0.15">
      <c r="B83" s="41" t="s">
        <v>105</v>
      </c>
      <c r="C83" s="38">
        <f t="shared" si="16"/>
        <v>88.471577548941781</v>
      </c>
      <c r="D83" s="38">
        <f t="shared" si="16"/>
        <v>85.698776961573046</v>
      </c>
      <c r="E83" s="38">
        <f t="shared" si="16"/>
        <v>87.006250168532233</v>
      </c>
      <c r="F83" s="38">
        <f t="shared" si="16"/>
        <v>83.920241397739247</v>
      </c>
      <c r="G83" s="38">
        <f t="shared" si="16"/>
        <v>82.719118054121878</v>
      </c>
      <c r="H83" s="38">
        <f t="shared" si="16"/>
        <v>81.272390256171562</v>
      </c>
      <c r="I83" s="38">
        <f t="shared" si="16"/>
        <v>81.366894346472122</v>
      </c>
      <c r="J83" s="38">
        <f t="shared" si="16"/>
        <v>82.017197222110482</v>
      </c>
      <c r="K83" s="38">
        <f t="shared" si="16"/>
        <v>81.973133156146261</v>
      </c>
      <c r="L83" s="38">
        <f t="shared" si="16"/>
        <v>81.486005306483506</v>
      </c>
      <c r="M83" s="38">
        <f t="shared" si="16"/>
        <v>82.215667631243434</v>
      </c>
      <c r="N83" s="38">
        <f t="shared" si="16"/>
        <v>90.107154658932629</v>
      </c>
      <c r="O83" s="38">
        <f t="shared" si="16"/>
        <v>82.486465745045905</v>
      </c>
      <c r="P83" s="38">
        <f t="shared" si="16"/>
        <v>82.480891448205455</v>
      </c>
      <c r="Q83" s="38">
        <f t="shared" si="16"/>
        <v>83.069792602570914</v>
      </c>
    </row>
    <row r="84" spans="1:18" x14ac:dyDescent="0.15">
      <c r="B84" s="41" t="s">
        <v>92</v>
      </c>
      <c r="C84" s="38">
        <f>C68/C$69*100</f>
        <v>11.528422451058214</v>
      </c>
      <c r="D84" s="38">
        <f t="shared" ref="D84:Q84" si="17">D68/D$69*100</f>
        <v>14.301223038426954</v>
      </c>
      <c r="E84" s="38">
        <f t="shared" si="17"/>
        <v>12.99374983146777</v>
      </c>
      <c r="F84" s="38">
        <f t="shared" si="17"/>
        <v>16.079758602260753</v>
      </c>
      <c r="G84" s="38">
        <f t="shared" si="17"/>
        <v>17.280881945878129</v>
      </c>
      <c r="H84" s="38">
        <f t="shared" si="17"/>
        <v>18.727609743828427</v>
      </c>
      <c r="I84" s="38">
        <f t="shared" si="17"/>
        <v>18.633105653527878</v>
      </c>
      <c r="J84" s="38">
        <f t="shared" si="17"/>
        <v>17.982802777889521</v>
      </c>
      <c r="K84" s="38">
        <f t="shared" si="17"/>
        <v>18.026866843853739</v>
      </c>
      <c r="L84" s="38">
        <f t="shared" si="17"/>
        <v>18.513994693516501</v>
      </c>
      <c r="M84" s="38">
        <f t="shared" si="17"/>
        <v>17.784332368756555</v>
      </c>
      <c r="N84" s="38">
        <f t="shared" si="17"/>
        <v>9.8928453410673729</v>
      </c>
      <c r="O84" s="38">
        <f t="shared" si="17"/>
        <v>17.513534254954088</v>
      </c>
      <c r="P84" s="38">
        <f t="shared" si="17"/>
        <v>17.519108551794556</v>
      </c>
      <c r="Q84" s="38">
        <f t="shared" si="17"/>
        <v>16.930207397429101</v>
      </c>
    </row>
    <row r="85" spans="1:18" x14ac:dyDescent="0.15">
      <c r="B85" s="41" t="s">
        <v>5</v>
      </c>
      <c r="C85" s="38">
        <f t="shared" si="16"/>
        <v>100</v>
      </c>
      <c r="D85" s="38">
        <f t="shared" si="16"/>
        <v>100</v>
      </c>
      <c r="E85" s="38">
        <f t="shared" si="16"/>
        <v>100</v>
      </c>
      <c r="F85" s="38">
        <f t="shared" si="16"/>
        <v>100</v>
      </c>
      <c r="G85" s="38">
        <f t="shared" si="16"/>
        <v>100</v>
      </c>
      <c r="H85" s="38">
        <f t="shared" si="16"/>
        <v>100</v>
      </c>
      <c r="I85" s="38">
        <f t="shared" si="16"/>
        <v>100</v>
      </c>
      <c r="J85" s="38">
        <f t="shared" si="16"/>
        <v>100</v>
      </c>
      <c r="K85" s="38">
        <f t="shared" si="16"/>
        <v>100</v>
      </c>
      <c r="L85" s="38">
        <f t="shared" si="16"/>
        <v>100</v>
      </c>
      <c r="M85" s="38">
        <f t="shared" si="16"/>
        <v>100</v>
      </c>
      <c r="N85" s="38">
        <f t="shared" si="16"/>
        <v>100</v>
      </c>
      <c r="O85" s="38">
        <f t="shared" si="16"/>
        <v>100</v>
      </c>
      <c r="P85" s="38">
        <f t="shared" si="16"/>
        <v>100</v>
      </c>
      <c r="Q85" s="38">
        <f t="shared" si="16"/>
        <v>100</v>
      </c>
    </row>
    <row r="87" spans="1:18" x14ac:dyDescent="0.15">
      <c r="C87" s="703" t="s">
        <v>108</v>
      </c>
      <c r="D87" s="703"/>
      <c r="E87" s="703"/>
      <c r="F87" s="703"/>
      <c r="G87" s="703"/>
      <c r="H87" s="703"/>
      <c r="I87" s="703"/>
      <c r="J87" s="703"/>
      <c r="K87" s="703"/>
      <c r="L87" s="703"/>
      <c r="M87" s="703"/>
      <c r="N87" s="703"/>
      <c r="O87" s="703"/>
      <c r="P87" s="703"/>
      <c r="Q87" s="703"/>
    </row>
    <row r="88" spans="1:18" x14ac:dyDescent="0.15">
      <c r="A88" s="41">
        <v>1</v>
      </c>
      <c r="B88" s="41" t="s">
        <v>680</v>
      </c>
      <c r="C88" s="41" t="s">
        <v>293</v>
      </c>
      <c r="D88" s="38">
        <f>D57/C57*100-100</f>
        <v>-6.9585389133917914</v>
      </c>
      <c r="E88" s="38">
        <f t="shared" ref="E88:M100" si="18">E57/D57*100-100</f>
        <v>-3.9191487453777683</v>
      </c>
      <c r="F88" s="38">
        <f>F57/E57*100-100</f>
        <v>3.6915247049018376</v>
      </c>
      <c r="G88" s="38">
        <f t="shared" si="18"/>
        <v>3.7129132672657761</v>
      </c>
      <c r="H88" s="38">
        <f t="shared" si="18"/>
        <v>9.7788509312310907</v>
      </c>
      <c r="I88" s="38">
        <f t="shared" si="18"/>
        <v>3.4542633237822002</v>
      </c>
      <c r="J88" s="38">
        <f t="shared" si="18"/>
        <v>0.71893512467605092</v>
      </c>
      <c r="K88" s="38">
        <f t="shared" si="18"/>
        <v>-25.43370323396617</v>
      </c>
      <c r="L88" s="38">
        <f t="shared" si="18"/>
        <v>28.677643089059501</v>
      </c>
      <c r="M88" s="38">
        <f>M57/L57*100-100</f>
        <v>12.169071350310759</v>
      </c>
      <c r="N88" s="38"/>
      <c r="O88" s="38"/>
      <c r="P88" s="38">
        <f>(P57/O57-1)*100</f>
        <v>8.1425264491894911</v>
      </c>
      <c r="Q88" s="38">
        <f>(POWER(M57/C57,1/10)-1)*100</f>
        <v>1.6994596334174883</v>
      </c>
      <c r="R88" s="38">
        <f>(POWER(P57/N57,1/11)-1)*100</f>
        <v>1.8710379651802445</v>
      </c>
    </row>
    <row r="89" spans="1:18" x14ac:dyDescent="0.15">
      <c r="A89" s="41">
        <v>3</v>
      </c>
      <c r="B89" s="41" t="s">
        <v>681</v>
      </c>
      <c r="C89" s="41" t="s">
        <v>293</v>
      </c>
      <c r="D89" s="38">
        <f>D58/C58*100-100</f>
        <v>-0.51778475217294329</v>
      </c>
      <c r="E89" s="38">
        <f t="shared" si="18"/>
        <v>8.3679500849219011</v>
      </c>
      <c r="F89" s="38">
        <f t="shared" si="18"/>
        <v>16.008029395883881</v>
      </c>
      <c r="G89" s="38">
        <f t="shared" si="18"/>
        <v>16.241878995466337</v>
      </c>
      <c r="H89" s="38">
        <f t="shared" si="18"/>
        <v>8.0076597134986116</v>
      </c>
      <c r="I89" s="38">
        <f t="shared" si="18"/>
        <v>12.229603234531709</v>
      </c>
      <c r="J89" s="38">
        <f t="shared" si="18"/>
        <v>9.2095228339702118</v>
      </c>
      <c r="K89" s="38">
        <f t="shared" si="18"/>
        <v>-27.267323656416124</v>
      </c>
      <c r="L89" s="38">
        <f t="shared" si="18"/>
        <v>18.691434546225125</v>
      </c>
      <c r="M89" s="38">
        <f>M58/L58*100-100</f>
        <v>18.075926729977638</v>
      </c>
      <c r="N89" s="38"/>
      <c r="O89" s="38"/>
      <c r="P89" s="474">
        <f t="shared" ref="P89:P99" si="19">(P58/O58-1)*100</f>
        <v>9.8908526557056184</v>
      </c>
      <c r="Q89" s="38">
        <f t="shared" ref="Q89:Q99" si="20">(POWER(M58/C58,1/10)-1)*100</f>
        <v>6.9702419290320838</v>
      </c>
      <c r="R89" s="38">
        <f t="shared" ref="R89:R99" si="21">(POWER(P58/N58,1/11)-1)*100</f>
        <v>7.1129545848755749</v>
      </c>
    </row>
    <row r="90" spans="1:18" x14ac:dyDescent="0.15">
      <c r="A90" s="41">
        <v>7</v>
      </c>
      <c r="B90" s="41" t="s">
        <v>682</v>
      </c>
      <c r="C90" s="41" t="s">
        <v>293</v>
      </c>
      <c r="D90" s="38">
        <f>D59/C59*100-100</f>
        <v>8.8544209775382967</v>
      </c>
      <c r="E90" s="38">
        <f t="shared" si="18"/>
        <v>-11.655770767444594</v>
      </c>
      <c r="F90" s="38">
        <f t="shared" si="18"/>
        <v>22.481257748503907</v>
      </c>
      <c r="G90" s="38">
        <f t="shared" si="18"/>
        <v>24.444976113084266</v>
      </c>
      <c r="H90" s="38">
        <f t="shared" si="18"/>
        <v>18.629863825551169</v>
      </c>
      <c r="I90" s="38">
        <f t="shared" si="18"/>
        <v>7.1559684727605486</v>
      </c>
      <c r="J90" s="38">
        <f t="shared" si="18"/>
        <v>13.883902478953814</v>
      </c>
      <c r="K90" s="38">
        <f t="shared" si="18"/>
        <v>-21.642944952313485</v>
      </c>
      <c r="L90" s="38">
        <f t="shared" si="18"/>
        <v>13.952096958991518</v>
      </c>
      <c r="M90" s="38">
        <f t="shared" si="18"/>
        <v>7.6502537552560739</v>
      </c>
      <c r="N90" s="38"/>
      <c r="O90" s="38"/>
      <c r="P90" s="474">
        <f t="shared" si="19"/>
        <v>9.7753273160744225</v>
      </c>
      <c r="Q90" s="38">
        <f t="shared" si="20"/>
        <v>7.3880481180949475</v>
      </c>
      <c r="R90" s="38">
        <f t="shared" si="21"/>
        <v>7.4557619319518986</v>
      </c>
    </row>
    <row r="91" spans="1:18" x14ac:dyDescent="0.15">
      <c r="A91" s="41">
        <v>6</v>
      </c>
      <c r="B91" s="41" t="s">
        <v>683</v>
      </c>
      <c r="C91" s="41" t="s">
        <v>293</v>
      </c>
      <c r="D91" s="38">
        <f t="shared" ref="D91:D100" si="22">D60/C60*100-100</f>
        <v>-0.51012020858343021</v>
      </c>
      <c r="E91" s="38">
        <f t="shared" si="18"/>
        <v>2.2804595072811509</v>
      </c>
      <c r="F91" s="38">
        <f t="shared" si="18"/>
        <v>12.925245812591982</v>
      </c>
      <c r="G91" s="38">
        <f t="shared" si="18"/>
        <v>21.426520540876965</v>
      </c>
      <c r="H91" s="38">
        <f t="shared" si="18"/>
        <v>7.4460951259773083</v>
      </c>
      <c r="I91" s="38">
        <f t="shared" si="18"/>
        <v>12.951927567762141</v>
      </c>
      <c r="J91" s="38">
        <f t="shared" si="18"/>
        <v>16.431885032505363</v>
      </c>
      <c r="K91" s="38">
        <f t="shared" si="18"/>
        <v>-22.9993665844964</v>
      </c>
      <c r="L91" s="38">
        <f t="shared" si="18"/>
        <v>14.549105842855965</v>
      </c>
      <c r="M91" s="38">
        <f t="shared" si="18"/>
        <v>17.196456487034055</v>
      </c>
      <c r="N91" s="38"/>
      <c r="O91" s="38"/>
      <c r="P91" s="38">
        <f t="shared" si="19"/>
        <v>6.0093641572142253</v>
      </c>
      <c r="Q91" s="38">
        <f t="shared" si="20"/>
        <v>7.3799720502137012</v>
      </c>
      <c r="R91" s="38">
        <f t="shared" si="21"/>
        <v>7.0903491583224731</v>
      </c>
    </row>
    <row r="92" spans="1:18" x14ac:dyDescent="0.15">
      <c r="A92" s="41">
        <v>32</v>
      </c>
      <c r="B92" s="41" t="s">
        <v>684</v>
      </c>
      <c r="C92" s="41" t="s">
        <v>293</v>
      </c>
      <c r="D92" s="38">
        <f t="shared" si="22"/>
        <v>23.98880288094449</v>
      </c>
      <c r="E92" s="38">
        <f t="shared" si="18"/>
        <v>9.5862690752907866</v>
      </c>
      <c r="F92" s="38">
        <f t="shared" si="18"/>
        <v>20.120340316122537</v>
      </c>
      <c r="G92" s="38">
        <f t="shared" si="18"/>
        <v>20.592629872464485</v>
      </c>
      <c r="H92" s="38">
        <f t="shared" si="18"/>
        <v>11.49408729366786</v>
      </c>
      <c r="I92" s="38">
        <f t="shared" si="18"/>
        <v>-1.6369397985625085</v>
      </c>
      <c r="J92" s="38">
        <f t="shared" si="18"/>
        <v>20.100283543979344</v>
      </c>
      <c r="K92" s="38">
        <f t="shared" si="18"/>
        <v>-35.981872265419241</v>
      </c>
      <c r="L92" s="38">
        <f t="shared" si="18"/>
        <v>9.1308997346999092</v>
      </c>
      <c r="M92" s="38">
        <f t="shared" si="18"/>
        <v>30.220905273319431</v>
      </c>
      <c r="N92" s="38"/>
      <c r="O92" s="38"/>
      <c r="P92" s="474">
        <f t="shared" si="19"/>
        <v>11.740206159110823</v>
      </c>
      <c r="Q92" s="38">
        <f t="shared" si="20"/>
        <v>8.9591042924209496</v>
      </c>
      <c r="R92" s="38">
        <f t="shared" si="21"/>
        <v>10.067421707940106</v>
      </c>
    </row>
    <row r="93" spans="1:18" x14ac:dyDescent="0.15">
      <c r="A93" s="41">
        <v>24</v>
      </c>
      <c r="B93" s="41" t="s">
        <v>685</v>
      </c>
      <c r="C93" s="41" t="s">
        <v>293</v>
      </c>
      <c r="D93" s="38">
        <f t="shared" si="22"/>
        <v>9.4515736328712165</v>
      </c>
      <c r="E93" s="38">
        <f t="shared" si="18"/>
        <v>30.835560645489664</v>
      </c>
      <c r="F93" s="38">
        <f t="shared" si="18"/>
        <v>27.244326358866019</v>
      </c>
      <c r="G93" s="38">
        <f t="shared" si="18"/>
        <v>16.674816256042391</v>
      </c>
      <c r="H93" s="38">
        <f t="shared" si="18"/>
        <v>30.213096493554076</v>
      </c>
      <c r="I93" s="38">
        <f t="shared" si="18"/>
        <v>-15.601072470619044</v>
      </c>
      <c r="J93" s="38">
        <f t="shared" si="18"/>
        <v>-41.359279709996613</v>
      </c>
      <c r="K93" s="38">
        <f t="shared" si="18"/>
        <v>-33.371363026438914</v>
      </c>
      <c r="L93" s="38">
        <f t="shared" si="18"/>
        <v>16.591164717955053</v>
      </c>
      <c r="M93" s="38">
        <f t="shared" si="18"/>
        <v>-47.038397231060479</v>
      </c>
      <c r="N93" s="38"/>
      <c r="O93" s="38"/>
      <c r="P93" s="38">
        <f t="shared" si="19"/>
        <v>-26.19114421040646</v>
      </c>
      <c r="Q93" s="38">
        <f t="shared" si="20"/>
        <v>-5.571260112853671</v>
      </c>
      <c r="R93" s="38">
        <f t="shared" si="21"/>
        <v>-6.0394089594013263</v>
      </c>
    </row>
    <row r="94" spans="1:18" x14ac:dyDescent="0.15">
      <c r="A94" s="41">
        <v>10</v>
      </c>
      <c r="B94" s="41" t="s">
        <v>686</v>
      </c>
      <c r="C94" s="41" t="s">
        <v>293</v>
      </c>
      <c r="D94" s="38">
        <f t="shared" si="22"/>
        <v>22.82742264439473</v>
      </c>
      <c r="E94" s="38">
        <f t="shared" si="18"/>
        <v>27.122030112324722</v>
      </c>
      <c r="F94" s="38">
        <f t="shared" si="18"/>
        <v>24.885145582444679</v>
      </c>
      <c r="G94" s="38">
        <f t="shared" si="18"/>
        <v>21.230838986943382</v>
      </c>
      <c r="H94" s="38">
        <f t="shared" si="18"/>
        <v>4.9163121602659174</v>
      </c>
      <c r="I94" s="38">
        <f t="shared" si="18"/>
        <v>-2.4857262553025947</v>
      </c>
      <c r="J94" s="38">
        <f t="shared" si="18"/>
        <v>-6.3371576873182391</v>
      </c>
      <c r="K94" s="38">
        <f t="shared" si="18"/>
        <v>-32.383528137974807</v>
      </c>
      <c r="L94" s="38">
        <f t="shared" si="18"/>
        <v>18.656188516078416</v>
      </c>
      <c r="M94" s="38">
        <f t="shared" si="18"/>
        <v>8.9610633031788893</v>
      </c>
      <c r="N94" s="38"/>
      <c r="O94" s="38"/>
      <c r="P94" s="38">
        <f>(P63/O63-1)*100</f>
        <v>6.1920256212224523</v>
      </c>
      <c r="Q94" s="38">
        <f>(POWER(M63/C63,1/10)-1)*100</f>
        <v>7.0713510311796401</v>
      </c>
      <c r="R94" s="38">
        <f>(POWER(P63/N63,1/11)-1)*100</f>
        <v>7.4322128849142688</v>
      </c>
    </row>
    <row r="95" spans="1:18" x14ac:dyDescent="0.15">
      <c r="A95" s="41">
        <v>2</v>
      </c>
      <c r="B95" s="41" t="s">
        <v>687</v>
      </c>
      <c r="C95" s="41" t="s">
        <v>293</v>
      </c>
      <c r="D95" s="38">
        <f t="shared" si="22"/>
        <v>57.157563896238457</v>
      </c>
      <c r="E95" s="38">
        <f t="shared" si="18"/>
        <v>54.623393652554569</v>
      </c>
      <c r="F95" s="38">
        <f t="shared" si="18"/>
        <v>51.481598459847106</v>
      </c>
      <c r="G95" s="38">
        <f t="shared" si="18"/>
        <v>23.613079118573907</v>
      </c>
      <c r="H95" s="38">
        <f t="shared" si="18"/>
        <v>39.002615021026173</v>
      </c>
      <c r="I95" s="38">
        <f t="shared" si="18"/>
        <v>22.183657731333014</v>
      </c>
      <c r="J95" s="38">
        <f t="shared" si="18"/>
        <v>16.240097276311459</v>
      </c>
      <c r="K95" s="38">
        <f t="shared" si="18"/>
        <v>-6.0615857579377916</v>
      </c>
      <c r="L95" s="38">
        <f t="shared" si="18"/>
        <v>40.203833221996632</v>
      </c>
      <c r="M95" s="38">
        <f t="shared" si="18"/>
        <v>14.331536943883293</v>
      </c>
      <c r="N95" s="38"/>
      <c r="O95" s="38"/>
      <c r="P95" s="474">
        <f t="shared" si="19"/>
        <v>9.5833650952153135</v>
      </c>
      <c r="Q95" s="38">
        <f t="shared" si="20"/>
        <v>29.753655057728977</v>
      </c>
      <c r="R95" s="38">
        <f t="shared" si="21"/>
        <v>29.124345060829814</v>
      </c>
    </row>
    <row r="96" spans="1:18" x14ac:dyDescent="0.15">
      <c r="A96" s="41">
        <v>28</v>
      </c>
      <c r="B96" s="41" t="s">
        <v>688</v>
      </c>
      <c r="C96" s="41" t="s">
        <v>293</v>
      </c>
      <c r="D96" s="38">
        <f t="shared" si="22"/>
        <v>5.5350079438729836</v>
      </c>
      <c r="E96" s="38">
        <f t="shared" si="18"/>
        <v>10.333680387640527</v>
      </c>
      <c r="F96" s="38">
        <f t="shared" si="18"/>
        <v>39.392749152835336</v>
      </c>
      <c r="G96" s="38">
        <f t="shared" si="18"/>
        <v>7.6582371823468378</v>
      </c>
      <c r="H96" s="38">
        <f t="shared" si="18"/>
        <v>-0.56453024978195288</v>
      </c>
      <c r="I96" s="38">
        <f t="shared" si="18"/>
        <v>8.4207018930158029</v>
      </c>
      <c r="J96" s="38">
        <f t="shared" si="18"/>
        <v>33.980723700547514</v>
      </c>
      <c r="K96" s="38">
        <f t="shared" si="18"/>
        <v>-38.561496672899587</v>
      </c>
      <c r="L96" s="38">
        <f t="shared" si="18"/>
        <v>26.562285212633981</v>
      </c>
      <c r="M96" s="38">
        <f t="shared" si="18"/>
        <v>15.116014802598187</v>
      </c>
      <c r="N96" s="38"/>
      <c r="O96" s="38"/>
      <c r="P96" s="38">
        <f t="shared" si="19"/>
        <v>-0.70634636792015204</v>
      </c>
      <c r="Q96" s="38">
        <f t="shared" si="20"/>
        <v>8.4917874722687969</v>
      </c>
      <c r="R96" s="38">
        <f t="shared" si="21"/>
        <v>7.9456231158183233</v>
      </c>
    </row>
    <row r="97" spans="1:19" x14ac:dyDescent="0.15">
      <c r="A97" s="41">
        <v>14</v>
      </c>
      <c r="B97" s="41" t="s">
        <v>689</v>
      </c>
      <c r="C97" s="41" t="s">
        <v>293</v>
      </c>
      <c r="D97" s="38">
        <f t="shared" si="22"/>
        <v>-3.9962572521116613</v>
      </c>
      <c r="E97" s="38">
        <f t="shared" si="18"/>
        <v>-10.009829411186075</v>
      </c>
      <c r="F97" s="38">
        <f t="shared" si="18"/>
        <v>15.106706018468614</v>
      </c>
      <c r="G97" s="38">
        <f t="shared" si="18"/>
        <v>17.274795097790772</v>
      </c>
      <c r="H97" s="38">
        <f t="shared" si="18"/>
        <v>28.876176485932405</v>
      </c>
      <c r="I97" s="38">
        <f t="shared" si="18"/>
        <v>13.28372679052103</v>
      </c>
      <c r="J97" s="38">
        <f t="shared" si="18"/>
        <v>5.447892667382547</v>
      </c>
      <c r="K97" s="38">
        <f t="shared" si="18"/>
        <v>-31.195514596254029</v>
      </c>
      <c r="L97" s="38">
        <f t="shared" si="18"/>
        <v>2.0477762504954171</v>
      </c>
      <c r="M97" s="38">
        <f t="shared" si="18"/>
        <v>13.137398391203135</v>
      </c>
      <c r="N97" s="38"/>
      <c r="O97" s="38"/>
      <c r="P97" s="474">
        <f t="shared" si="19"/>
        <v>10.871311370635572</v>
      </c>
      <c r="Q97" s="38">
        <f t="shared" si="20"/>
        <v>3.6142077940976236</v>
      </c>
      <c r="R97" s="38">
        <f t="shared" si="21"/>
        <v>4.7422097800717156</v>
      </c>
    </row>
    <row r="98" spans="1:19" x14ac:dyDescent="0.15">
      <c r="B98" s="41" t="s">
        <v>105</v>
      </c>
      <c r="C98" s="41" t="s">
        <v>293</v>
      </c>
      <c r="D98" s="38">
        <f t="shared" si="22"/>
        <v>-3.182036837121899</v>
      </c>
      <c r="E98" s="38">
        <f t="shared" si="18"/>
        <v>0.85675952086623397</v>
      </c>
      <c r="F98" s="38">
        <f t="shared" si="18"/>
        <v>10.212352911260993</v>
      </c>
      <c r="G98" s="38">
        <f t="shared" si="18"/>
        <v>9.2848113152256246</v>
      </c>
      <c r="H98" s="38">
        <f t="shared" si="18"/>
        <v>13.00702763080983</v>
      </c>
      <c r="I98" s="38">
        <f t="shared" si="18"/>
        <v>7.5153001571306675</v>
      </c>
      <c r="J98" s="38">
        <f t="shared" si="18"/>
        <v>5.326894678229749</v>
      </c>
      <c r="K98" s="38">
        <f t="shared" si="18"/>
        <v>-22.424799535508811</v>
      </c>
      <c r="L98" s="38">
        <f t="shared" si="18"/>
        <v>27.924895741793307</v>
      </c>
      <c r="M98" s="38">
        <f t="shared" si="18"/>
        <v>13.351866172012691</v>
      </c>
      <c r="N98" s="38"/>
      <c r="O98" s="38"/>
      <c r="P98" s="38">
        <f t="shared" si="19"/>
        <v>8.548954248090034</v>
      </c>
      <c r="Q98" s="38">
        <f t="shared" si="20"/>
        <v>5.4064699207607703</v>
      </c>
      <c r="R98" s="38">
        <f t="shared" si="21"/>
        <v>5.3294349566434862</v>
      </c>
    </row>
    <row r="99" spans="1:19" x14ac:dyDescent="0.15">
      <c r="B99" s="41" t="s">
        <v>92</v>
      </c>
      <c r="C99" s="41" t="s">
        <v>293</v>
      </c>
      <c r="D99" s="38">
        <f t="shared" si="22"/>
        <v>23.990492896606014</v>
      </c>
      <c r="E99" s="38">
        <f t="shared" si="18"/>
        <v>-9.7410028390084449</v>
      </c>
      <c r="F99" s="38">
        <f t="shared" si="18"/>
        <v>41.403130705641502</v>
      </c>
      <c r="G99" s="38">
        <f t="shared" si="18"/>
        <v>19.153557837419299</v>
      </c>
      <c r="H99" s="38">
        <f t="shared" si="18"/>
        <v>24.647841421515153</v>
      </c>
      <c r="I99" s="38">
        <f t="shared" si="18"/>
        <v>6.8485075332444438</v>
      </c>
      <c r="J99" s="38">
        <f t="shared" si="18"/>
        <v>0.84496762162216044</v>
      </c>
      <c r="K99" s="38">
        <f t="shared" si="18"/>
        <v>-22.192911383758869</v>
      </c>
      <c r="L99" s="38">
        <f t="shared" si="18"/>
        <v>32.167131031625814</v>
      </c>
      <c r="M99" s="38">
        <f t="shared" si="18"/>
        <v>7.918163451424391</v>
      </c>
      <c r="N99" s="38"/>
      <c r="O99" s="38"/>
      <c r="P99" s="38">
        <f t="shared" si="19"/>
        <v>8.5908421486108111</v>
      </c>
      <c r="Q99" s="38">
        <f t="shared" si="20"/>
        <v>10.886571491393738</v>
      </c>
      <c r="R99" s="38">
        <f t="shared" si="21"/>
        <v>11.841762159109571</v>
      </c>
    </row>
    <row r="100" spans="1:19" x14ac:dyDescent="0.15">
      <c r="B100" s="41" t="s">
        <v>5</v>
      </c>
      <c r="C100" s="41" t="s">
        <v>293</v>
      </c>
      <c r="D100" s="38">
        <f t="shared" si="22"/>
        <v>-4.9472818778340866E-2</v>
      </c>
      <c r="E100" s="38">
        <f t="shared" si="18"/>
        <v>-0.65885011130190207</v>
      </c>
      <c r="F100" s="38">
        <f t="shared" si="18"/>
        <v>14.26520454835179</v>
      </c>
      <c r="G100" s="38">
        <f t="shared" si="18"/>
        <v>10.871681933063385</v>
      </c>
      <c r="H100" s="38">
        <f t="shared" si="18"/>
        <v>15.01866291952112</v>
      </c>
      <c r="I100" s="38">
        <f t="shared" si="18"/>
        <v>7.3904258367286246</v>
      </c>
      <c r="J100" s="38">
        <f t="shared" si="18"/>
        <v>4.4917724744580028</v>
      </c>
      <c r="K100" s="38">
        <f t="shared" si="18"/>
        <v>-22.383099546514316</v>
      </c>
      <c r="L100" s="38">
        <f t="shared" si="18"/>
        <v>28.689637848694389</v>
      </c>
      <c r="M100" s="38">
        <f t="shared" si="18"/>
        <v>12.345870738661517</v>
      </c>
      <c r="N100" s="38"/>
      <c r="O100" s="38"/>
      <c r="P100" s="38">
        <f>(P69/O69-1)*100</f>
        <v>8.5562902998964407</v>
      </c>
      <c r="Q100" s="38">
        <f>(POWER(M69/C69,1/10)-1)*100</f>
        <v>6.1823144334341995</v>
      </c>
      <c r="R100" s="38">
        <f>(POWER(P69/N69,1/11)-1)*100</f>
        <v>6.1796287629542146</v>
      </c>
    </row>
    <row r="101" spans="1:19" x14ac:dyDescent="0.15">
      <c r="A101" s="43" t="s">
        <v>1175</v>
      </c>
    </row>
    <row r="102" spans="1:19" x14ac:dyDescent="0.15">
      <c r="C102" s="41">
        <v>2001</v>
      </c>
      <c r="D102" s="41">
        <v>2002</v>
      </c>
      <c r="E102" s="41">
        <v>2003</v>
      </c>
      <c r="F102" s="41">
        <v>2004</v>
      </c>
      <c r="G102" s="41">
        <v>2005</v>
      </c>
      <c r="H102" s="41">
        <v>2006</v>
      </c>
      <c r="I102" s="41">
        <v>2007</v>
      </c>
      <c r="J102" s="41">
        <v>2008</v>
      </c>
      <c r="K102" s="41">
        <v>2009</v>
      </c>
      <c r="L102" s="41">
        <v>2010</v>
      </c>
      <c r="M102" s="41">
        <v>2011</v>
      </c>
      <c r="N102" s="41" t="s">
        <v>1171</v>
      </c>
      <c r="O102" s="41" t="s">
        <v>1172</v>
      </c>
      <c r="P102" s="41" t="s">
        <v>1173</v>
      </c>
      <c r="Q102" s="41" t="s">
        <v>678</v>
      </c>
    </row>
    <row r="103" spans="1:19" x14ac:dyDescent="0.15">
      <c r="C103" s="41" t="s">
        <v>94</v>
      </c>
    </row>
    <row r="105" spans="1:19" x14ac:dyDescent="0.15">
      <c r="A105" s="41">
        <v>1</v>
      </c>
      <c r="B105" s="41" t="s">
        <v>680</v>
      </c>
      <c r="C105" s="235">
        <v>24178.50935600001</v>
      </c>
      <c r="D105" s="235">
        <v>31693.614203999998</v>
      </c>
      <c r="E105" s="235">
        <v>34452.074045000001</v>
      </c>
      <c r="F105" s="235">
        <v>44859.124137999985</v>
      </c>
      <c r="G105" s="235">
        <v>51276.663737999988</v>
      </c>
      <c r="H105" s="235">
        <v>62445.374090999991</v>
      </c>
      <c r="I105" s="235">
        <v>67256.633661</v>
      </c>
      <c r="J105" s="235">
        <v>68428.808141000016</v>
      </c>
      <c r="K105" s="235">
        <v>64047.518907000005</v>
      </c>
      <c r="L105" s="235">
        <v>83264.029710000003</v>
      </c>
      <c r="M105" s="235">
        <v>91426.589992999987</v>
      </c>
      <c r="N105" s="235">
        <v>14536.159703000012</v>
      </c>
      <c r="O105" s="235">
        <v>60898.858577999985</v>
      </c>
      <c r="P105" s="235">
        <v>65909.819524000006</v>
      </c>
      <c r="Q105" s="235">
        <f>P105+SUM(C105:M105)</f>
        <v>689238.7595080001</v>
      </c>
      <c r="S105" s="235"/>
    </row>
    <row r="106" spans="1:19" x14ac:dyDescent="0.15">
      <c r="A106" s="41">
        <v>2</v>
      </c>
      <c r="B106" s="41" t="s">
        <v>681</v>
      </c>
      <c r="C106" s="235">
        <v>-10461.116987000001</v>
      </c>
      <c r="D106" s="235">
        <v>-10760.365284000001</v>
      </c>
      <c r="E106" s="235">
        <v>-11679.165454000002</v>
      </c>
      <c r="F106" s="235">
        <v>-13526.417223</v>
      </c>
      <c r="G106" s="235">
        <v>-15068.48662</v>
      </c>
      <c r="H106" s="235">
        <v>-15299.823317</v>
      </c>
      <c r="I106" s="235">
        <v>-15425.526737000002</v>
      </c>
      <c r="J106" s="235">
        <v>-15727.701678000001</v>
      </c>
      <c r="K106" s="235">
        <v>-11602.740916999999</v>
      </c>
      <c r="L106" s="235">
        <v>-14113.193803</v>
      </c>
      <c r="M106" s="235">
        <v>-16095.881600999999</v>
      </c>
      <c r="N106" s="235">
        <v>-7045.4592460000003</v>
      </c>
      <c r="O106" s="235">
        <v>-11050.341432000001</v>
      </c>
      <c r="P106" s="235">
        <v>-11910.348646000002</v>
      </c>
      <c r="Q106" s="235">
        <f t="shared" ref="Q106:Q117" si="23">P106+SUM(C106:M106)</f>
        <v>-161670.76826700001</v>
      </c>
    </row>
    <row r="107" spans="1:19" x14ac:dyDescent="0.15">
      <c r="A107" s="41">
        <v>3</v>
      </c>
      <c r="B107" s="41" t="s">
        <v>682</v>
      </c>
      <c r="C107" s="235">
        <v>-660.23689899999999</v>
      </c>
      <c r="D107" s="235">
        <v>-1134.9010630000002</v>
      </c>
      <c r="E107" s="235">
        <v>-846.35577000000012</v>
      </c>
      <c r="F107" s="235">
        <v>-1398.2330280000001</v>
      </c>
      <c r="G107" s="235">
        <v>-1648.5103080000004</v>
      </c>
      <c r="H107" s="235">
        <v>-1954.3358600000001</v>
      </c>
      <c r="I107" s="235">
        <v>-1211.9793989999998</v>
      </c>
      <c r="J107" s="235">
        <v>-1662.1298399999996</v>
      </c>
      <c r="K107" s="235">
        <v>1582.7555459999994</v>
      </c>
      <c r="L107" s="235">
        <v>2757.2386429999997</v>
      </c>
      <c r="M107" s="235">
        <v>1796.9559949999993</v>
      </c>
      <c r="N107" s="235">
        <v>-370.90917300000024</v>
      </c>
      <c r="O107" s="235">
        <v>1204.2267839999995</v>
      </c>
      <c r="P107" s="235">
        <v>940.59941700000036</v>
      </c>
      <c r="Q107" s="235">
        <f t="shared" si="23"/>
        <v>-3439.132566000003</v>
      </c>
    </row>
    <row r="108" spans="1:19" x14ac:dyDescent="0.15">
      <c r="A108" s="41">
        <v>4</v>
      </c>
      <c r="B108" s="41" t="s">
        <v>683</v>
      </c>
      <c r="C108" s="235">
        <v>-4366.0901610000001</v>
      </c>
      <c r="D108" s="235">
        <v>-4576.4605040000006</v>
      </c>
      <c r="E108" s="235">
        <v>-4329.8293950000007</v>
      </c>
      <c r="F108" s="235">
        <v>-4962.599913</v>
      </c>
      <c r="G108" s="235">
        <v>-5705.6828299999997</v>
      </c>
      <c r="H108" s="235">
        <v>-5643.1659099999997</v>
      </c>
      <c r="I108" s="235">
        <v>-5624.836781</v>
      </c>
      <c r="J108" s="235">
        <v>-6315.411822</v>
      </c>
      <c r="K108" s="235">
        <v>-5556.1844570000003</v>
      </c>
      <c r="L108" s="235">
        <v>-6444.309126000001</v>
      </c>
      <c r="M108" s="235">
        <v>-7356.9324739999993</v>
      </c>
      <c r="N108" s="235">
        <v>-2934.6532369999995</v>
      </c>
      <c r="O108" s="235">
        <v>-5071.1645689999996</v>
      </c>
      <c r="P108" s="235">
        <v>-5325.5209130000003</v>
      </c>
      <c r="Q108" s="235">
        <f t="shared" si="23"/>
        <v>-66207.024286</v>
      </c>
    </row>
    <row r="109" spans="1:19" x14ac:dyDescent="0.15">
      <c r="A109" s="41">
        <v>5</v>
      </c>
      <c r="B109" s="41" t="s">
        <v>684</v>
      </c>
      <c r="C109" s="235">
        <v>131.75901800000003</v>
      </c>
      <c r="D109" s="235">
        <v>148.880538</v>
      </c>
      <c r="E109" s="235">
        <v>66.611926000000039</v>
      </c>
      <c r="F109" s="235">
        <v>183.62576999999999</v>
      </c>
      <c r="G109" s="235">
        <v>859.31795399999999</v>
      </c>
      <c r="H109" s="235">
        <v>1352.969828</v>
      </c>
      <c r="I109" s="235">
        <v>2076.0536310000002</v>
      </c>
      <c r="J109" s="235">
        <v>2102.1549340000001</v>
      </c>
      <c r="K109" s="235">
        <v>1788.2689809999999</v>
      </c>
      <c r="L109" s="235">
        <v>2967.9495970000003</v>
      </c>
      <c r="M109" s="235">
        <v>4288.6316180000003</v>
      </c>
      <c r="N109" s="235">
        <v>113.846476</v>
      </c>
      <c r="O109" s="235">
        <v>2797.43469</v>
      </c>
      <c r="P109" s="235">
        <v>2528.8740670000002</v>
      </c>
      <c r="Q109" s="235">
        <f t="shared" si="23"/>
        <v>18495.097862000002</v>
      </c>
    </row>
    <row r="110" spans="1:19" x14ac:dyDescent="0.15">
      <c r="A110" s="41">
        <v>6</v>
      </c>
      <c r="B110" s="41" t="s">
        <v>685</v>
      </c>
      <c r="C110" s="235">
        <v>154.08296899999999</v>
      </c>
      <c r="D110" s="235">
        <v>61.502578999999969</v>
      </c>
      <c r="E110" s="235">
        <v>-233.289232</v>
      </c>
      <c r="F110" s="235">
        <v>-58.390573000000018</v>
      </c>
      <c r="G110" s="235">
        <v>373.05865500000004</v>
      </c>
      <c r="H110" s="235">
        <v>571.32013800000004</v>
      </c>
      <c r="I110" s="235">
        <v>1225.2880749999999</v>
      </c>
      <c r="J110" s="235">
        <v>1401.7464210000001</v>
      </c>
      <c r="K110" s="235">
        <v>677.15499199999999</v>
      </c>
      <c r="L110" s="235">
        <v>635.76143200000001</v>
      </c>
      <c r="M110" s="235">
        <v>890.44014000000004</v>
      </c>
      <c r="N110" s="235">
        <v>114.264691</v>
      </c>
      <c r="O110" s="235">
        <v>545.81504400000006</v>
      </c>
      <c r="P110" s="235">
        <v>705.54308900000001</v>
      </c>
      <c r="Q110" s="235">
        <f t="shared" si="23"/>
        <v>6404.2186849999998</v>
      </c>
    </row>
    <row r="111" spans="1:19" x14ac:dyDescent="0.15">
      <c r="A111" s="41">
        <v>7</v>
      </c>
      <c r="B111" s="41" t="s">
        <v>686</v>
      </c>
      <c r="C111" s="235">
        <v>-1378.3264610000001</v>
      </c>
      <c r="D111" s="235">
        <v>-1878.4748569999999</v>
      </c>
      <c r="E111" s="235">
        <v>-2562.7647049999996</v>
      </c>
      <c r="F111" s="235">
        <v>-3139.6085669999998</v>
      </c>
      <c r="G111" s="235">
        <v>-3768.4298170000002</v>
      </c>
      <c r="H111" s="235">
        <v>-3645.6868949999998</v>
      </c>
      <c r="I111" s="235">
        <v>-3008.5491419999998</v>
      </c>
      <c r="J111" s="235">
        <v>-1473.9255620000004</v>
      </c>
      <c r="K111" s="235">
        <v>-929.03422399999977</v>
      </c>
      <c r="L111" s="235">
        <v>-171.86025900000004</v>
      </c>
      <c r="M111" s="235">
        <v>502.16336400000046</v>
      </c>
      <c r="N111" s="235">
        <v>-806.1140180000001</v>
      </c>
      <c r="O111" s="235">
        <v>-33.564094999999725</v>
      </c>
      <c r="P111" s="235">
        <v>704.77885799999967</v>
      </c>
      <c r="Q111" s="235">
        <f t="shared" si="23"/>
        <v>-20749.718266999997</v>
      </c>
    </row>
    <row r="112" spans="1:19" x14ac:dyDescent="0.15">
      <c r="A112" s="41">
        <v>8</v>
      </c>
      <c r="B112" s="41" t="s">
        <v>687</v>
      </c>
      <c r="C112" s="235">
        <v>-3403.1952339999998</v>
      </c>
      <c r="D112" s="235">
        <v>-5301.2609780000003</v>
      </c>
      <c r="E112" s="235">
        <v>-8490.2297440000002</v>
      </c>
      <c r="F112" s="235">
        <v>-12901.173145999999</v>
      </c>
      <c r="G112" s="235">
        <v>-15779.231951</v>
      </c>
      <c r="H112" s="235">
        <v>-21801.315515000002</v>
      </c>
      <c r="I112" s="235">
        <v>-26893.772333000001</v>
      </c>
      <c r="J112" s="235">
        <v>-31493.890191999999</v>
      </c>
      <c r="K112" s="235">
        <v>-29411.684764000001</v>
      </c>
      <c r="L112" s="235">
        <v>-41150.960654000002</v>
      </c>
      <c r="M112" s="235">
        <v>-46831.274869000001</v>
      </c>
      <c r="N112" s="235">
        <v>-1902.1258240000002</v>
      </c>
      <c r="O112" s="235">
        <v>-29647.968288</v>
      </c>
      <c r="P112" s="235">
        <v>-32127.970060000003</v>
      </c>
      <c r="Q112" s="235">
        <f t="shared" si="23"/>
        <v>-275585.95944000001</v>
      </c>
    </row>
    <row r="113" spans="1:17" x14ac:dyDescent="0.15">
      <c r="A113" s="41">
        <v>9</v>
      </c>
      <c r="B113" s="41" t="s">
        <v>688</v>
      </c>
      <c r="C113" s="235">
        <v>69.617660999999998</v>
      </c>
      <c r="D113" s="235">
        <v>119.82460400000002</v>
      </c>
      <c r="E113" s="235">
        <v>105.85106000000002</v>
      </c>
      <c r="F113" s="235">
        <v>-32.995925</v>
      </c>
      <c r="G113" s="235">
        <v>133.35530000000006</v>
      </c>
      <c r="H113" s="235">
        <v>559.92074099999991</v>
      </c>
      <c r="I113" s="235">
        <v>762.76411899999994</v>
      </c>
      <c r="J113" s="235">
        <v>1104.4113179999999</v>
      </c>
      <c r="K113" s="235">
        <v>778.15331600000013</v>
      </c>
      <c r="L113" s="235">
        <v>881.68978399999992</v>
      </c>
      <c r="M113" s="235">
        <v>787.40420400000005</v>
      </c>
      <c r="N113" s="235">
        <v>36.471061999999989</v>
      </c>
      <c r="O113" s="235">
        <v>567.72804899999994</v>
      </c>
      <c r="P113" s="235">
        <v>394.94464599999998</v>
      </c>
      <c r="Q113" s="235">
        <f t="shared" si="23"/>
        <v>5664.9408280000007</v>
      </c>
    </row>
    <row r="114" spans="1:17" x14ac:dyDescent="0.15">
      <c r="A114" s="41">
        <v>10</v>
      </c>
      <c r="B114" s="41" t="s">
        <v>689</v>
      </c>
      <c r="C114" s="235">
        <v>-606.3488440000001</v>
      </c>
      <c r="D114" s="235">
        <v>-658.50757399999998</v>
      </c>
      <c r="E114" s="235">
        <v>-579.03632400000004</v>
      </c>
      <c r="F114" s="235">
        <v>-477.33044599999994</v>
      </c>
      <c r="G114" s="235">
        <v>-375.29962500000011</v>
      </c>
      <c r="H114" s="235">
        <v>-957.66854699999999</v>
      </c>
      <c r="I114" s="235">
        <v>-646.63128900000015</v>
      </c>
      <c r="J114" s="235">
        <v>-565.27734200000009</v>
      </c>
      <c r="K114" s="235">
        <v>-212.38495200000011</v>
      </c>
      <c r="L114" s="235">
        <v>215.56978500000014</v>
      </c>
      <c r="M114" s="235">
        <v>398.94035400000007</v>
      </c>
      <c r="N114" s="235">
        <v>-348.92596999999995</v>
      </c>
      <c r="O114" s="235">
        <v>170.95049200000005</v>
      </c>
      <c r="P114" s="235">
        <v>344.57446099999993</v>
      </c>
      <c r="Q114" s="235">
        <f t="shared" si="23"/>
        <v>-4119.4003429999993</v>
      </c>
    </row>
    <row r="115" spans="1:17" x14ac:dyDescent="0.15">
      <c r="B115" s="41" t="s">
        <v>105</v>
      </c>
      <c r="C115" s="235">
        <v>3658.6544180000201</v>
      </c>
      <c r="D115" s="235">
        <v>7713.8516649999947</v>
      </c>
      <c r="E115" s="235">
        <v>5903.8664069999941</v>
      </c>
      <c r="F115" s="235">
        <v>8546.0010869999824</v>
      </c>
      <c r="G115" s="235">
        <v>10296.754496000067</v>
      </c>
      <c r="H115" s="235">
        <v>15627.588754000026</v>
      </c>
      <c r="I115" s="235">
        <v>18509.443804999959</v>
      </c>
      <c r="J115" s="235">
        <v>15798.784377999982</v>
      </c>
      <c r="K115" s="235">
        <v>21161.822427999985</v>
      </c>
      <c r="L115" s="235">
        <v>28841.915108999965</v>
      </c>
      <c r="M115" s="235">
        <v>29807.036723999976</v>
      </c>
      <c r="N115" s="235">
        <v>1392.5544640000153</v>
      </c>
      <c r="O115" s="235">
        <v>20381.975253000041</v>
      </c>
      <c r="P115" s="235">
        <v>22165.294442999992</v>
      </c>
      <c r="Q115" s="235">
        <f t="shared" si="23"/>
        <v>188031.01371399994</v>
      </c>
    </row>
    <row r="116" spans="1:17" x14ac:dyDescent="0.15">
      <c r="B116" s="41" t="s">
        <v>92</v>
      </c>
      <c r="C116" s="235">
        <v>-14601.777174000017</v>
      </c>
      <c r="D116" s="235">
        <v>-18138.875302</v>
      </c>
      <c r="E116" s="235">
        <v>-16775.387455999997</v>
      </c>
      <c r="F116" s="235">
        <v>-23779.426013999968</v>
      </c>
      <c r="G116" s="235">
        <v>-28118.393103000068</v>
      </c>
      <c r="H116" s="235">
        <v>-34480.774807000038</v>
      </c>
      <c r="I116" s="235">
        <v>-36856.100584999949</v>
      </c>
      <c r="J116" s="235">
        <v>-35056.150334999984</v>
      </c>
      <c r="K116" s="235">
        <v>-27047.345612999983</v>
      </c>
      <c r="L116" s="235">
        <v>-33855.367685999954</v>
      </c>
      <c r="M116" s="235">
        <v>-34931.343411999987</v>
      </c>
      <c r="N116" s="235">
        <v>-8311.4858960000129</v>
      </c>
      <c r="O116" s="235">
        <v>-22103.074281000037</v>
      </c>
      <c r="P116" s="235">
        <v>-23572.010914999992</v>
      </c>
      <c r="Q116" s="235">
        <f t="shared" si="23"/>
        <v>-327212.95240199997</v>
      </c>
    </row>
    <row r="117" spans="1:17" x14ac:dyDescent="0.15">
      <c r="B117" s="41" t="s">
        <v>693</v>
      </c>
      <c r="C117" s="235">
        <v>-10943.122755999997</v>
      </c>
      <c r="D117" s="235">
        <v>-10425.023637000006</v>
      </c>
      <c r="E117" s="235">
        <v>-10871.521049000003</v>
      </c>
      <c r="F117" s="235">
        <v>-15233.424926999985</v>
      </c>
      <c r="G117" s="235">
        <v>-17821.638607000001</v>
      </c>
      <c r="H117" s="235">
        <v>-18853.186053000012</v>
      </c>
      <c r="I117" s="235">
        <v>-18346.65677999999</v>
      </c>
      <c r="J117" s="235">
        <v>-19257.365957000002</v>
      </c>
      <c r="K117" s="235">
        <v>-5885.5231849999982</v>
      </c>
      <c r="L117" s="235">
        <v>-5013.4525769999891</v>
      </c>
      <c r="M117" s="235">
        <v>-5124.3066880000115</v>
      </c>
      <c r="N117" s="235">
        <v>-6918.9314319999976</v>
      </c>
      <c r="O117" s="235">
        <v>-1721.0990279999969</v>
      </c>
      <c r="P117" s="235">
        <v>-1406.7164720000001</v>
      </c>
      <c r="Q117" s="235">
        <f t="shared" si="23"/>
        <v>-139181.93868799999</v>
      </c>
    </row>
    <row r="119" spans="1:17" x14ac:dyDescent="0.15">
      <c r="C119" s="41" t="s">
        <v>107</v>
      </c>
    </row>
    <row r="121" spans="1:17" x14ac:dyDescent="0.15">
      <c r="A121" s="41">
        <v>1</v>
      </c>
      <c r="B121" s="41" t="s">
        <v>680</v>
      </c>
      <c r="C121" s="38">
        <f>C105/C$117*100</f>
        <v>-220.9470723769702</v>
      </c>
      <c r="D121" s="38">
        <f t="shared" ref="D121:Q121" si="24">D105/D$117*100</f>
        <v>-304.01479466688698</v>
      </c>
      <c r="E121" s="38">
        <f t="shared" si="24"/>
        <v>-316.90205896413192</v>
      </c>
      <c r="F121" s="38">
        <f t="shared" si="24"/>
        <v>-294.47825655077008</v>
      </c>
      <c r="G121" s="38">
        <f t="shared" si="24"/>
        <v>-287.72137550729752</v>
      </c>
      <c r="H121" s="38">
        <f t="shared" si="24"/>
        <v>-331.21921098881518</v>
      </c>
      <c r="I121" s="38">
        <f t="shared" si="24"/>
        <v>-366.58795369365401</v>
      </c>
      <c r="J121" s="38">
        <f t="shared" si="24"/>
        <v>-355.33835880667948</v>
      </c>
      <c r="K121" s="38">
        <f t="shared" si="24"/>
        <v>-1088.2213338354222</v>
      </c>
      <c r="L121" s="38">
        <f t="shared" si="24"/>
        <v>-1660.8121535244391</v>
      </c>
      <c r="M121" s="38">
        <f t="shared" si="24"/>
        <v>-1784.1748271449242</v>
      </c>
      <c r="N121" s="38">
        <f t="shared" si="24"/>
        <v>-210.09255324847419</v>
      </c>
      <c r="O121" s="38">
        <f t="shared" si="24"/>
        <v>-3538.3704009621979</v>
      </c>
      <c r="P121" s="38">
        <f t="shared" si="24"/>
        <v>-4685.3663005945091</v>
      </c>
      <c r="Q121" s="38">
        <f t="shared" si="24"/>
        <v>-495.20704051482289</v>
      </c>
    </row>
    <row r="122" spans="1:17" x14ac:dyDescent="0.15">
      <c r="A122" s="41">
        <v>2</v>
      </c>
      <c r="B122" s="41" t="s">
        <v>681</v>
      </c>
      <c r="C122" s="38">
        <f t="shared" ref="C122:Q133" si="25">C106/C$117*100</f>
        <v>95.595354454598279</v>
      </c>
      <c r="D122" s="38">
        <f t="shared" si="25"/>
        <v>103.21669915269848</v>
      </c>
      <c r="E122" s="38">
        <f t="shared" si="25"/>
        <v>107.42899177916128</v>
      </c>
      <c r="F122" s="38">
        <f t="shared" si="25"/>
        <v>88.794327525293042</v>
      </c>
      <c r="G122" s="38">
        <f t="shared" si="25"/>
        <v>84.551633844047231</v>
      </c>
      <c r="H122" s="38">
        <f t="shared" si="25"/>
        <v>81.152454943101873</v>
      </c>
      <c r="I122" s="38">
        <f t="shared" si="25"/>
        <v>84.078134354241783</v>
      </c>
      <c r="J122" s="38">
        <f t="shared" si="25"/>
        <v>81.671095170121248</v>
      </c>
      <c r="K122" s="38">
        <f t="shared" si="25"/>
        <v>197.14034848373473</v>
      </c>
      <c r="L122" s="38">
        <f t="shared" si="25"/>
        <v>281.50647854427746</v>
      </c>
      <c r="M122" s="38">
        <f t="shared" si="25"/>
        <v>314.10847517563656</v>
      </c>
      <c r="N122" s="38">
        <f t="shared" si="25"/>
        <v>101.82871900442332</v>
      </c>
      <c r="O122" s="38">
        <f t="shared" si="25"/>
        <v>642.05145969090745</v>
      </c>
      <c r="P122" s="38">
        <f t="shared" si="25"/>
        <v>846.67727172245702</v>
      </c>
      <c r="Q122" s="38">
        <f t="shared" si="25"/>
        <v>116.15786487168609</v>
      </c>
    </row>
    <row r="123" spans="1:17" x14ac:dyDescent="0.15">
      <c r="A123" s="41">
        <v>3</v>
      </c>
      <c r="B123" s="41" t="s">
        <v>682</v>
      </c>
      <c r="C123" s="38">
        <f t="shared" si="25"/>
        <v>6.0333500201119392</v>
      </c>
      <c r="D123" s="38">
        <f t="shared" si="25"/>
        <v>10.886316448934107</v>
      </c>
      <c r="E123" s="38">
        <f t="shared" si="25"/>
        <v>7.7850722652820572</v>
      </c>
      <c r="F123" s="38">
        <f t="shared" si="25"/>
        <v>9.1787174236947067</v>
      </c>
      <c r="G123" s="38">
        <f t="shared" si="25"/>
        <v>9.2500490238450741</v>
      </c>
      <c r="H123" s="38">
        <f t="shared" si="25"/>
        <v>10.366077407319791</v>
      </c>
      <c r="I123" s="38">
        <f t="shared" si="25"/>
        <v>6.6059959235799282</v>
      </c>
      <c r="J123" s="38">
        <f t="shared" si="25"/>
        <v>8.6311380471835495</v>
      </c>
      <c r="K123" s="38">
        <f t="shared" si="25"/>
        <v>-26.892350879423134</v>
      </c>
      <c r="L123" s="38">
        <f t="shared" si="25"/>
        <v>-54.996803114270399</v>
      </c>
      <c r="M123" s="38">
        <f t="shared" si="25"/>
        <v>-35.067299918017618</v>
      </c>
      <c r="N123" s="38">
        <f t="shared" si="25"/>
        <v>5.3607869458649144</v>
      </c>
      <c r="O123" s="38">
        <f t="shared" si="25"/>
        <v>-69.96847737456288</v>
      </c>
      <c r="P123" s="38">
        <f t="shared" si="25"/>
        <v>-66.864889671953762</v>
      </c>
      <c r="Q123" s="38">
        <f t="shared" si="25"/>
        <v>2.4709618204912376</v>
      </c>
    </row>
    <row r="124" spans="1:17" x14ac:dyDescent="0.15">
      <c r="A124" s="41">
        <v>4</v>
      </c>
      <c r="B124" s="41" t="s">
        <v>683</v>
      </c>
      <c r="C124" s="38">
        <f t="shared" si="25"/>
        <v>39.898027814831188</v>
      </c>
      <c r="D124" s="38">
        <f t="shared" si="25"/>
        <v>43.898802183598328</v>
      </c>
      <c r="E124" s="38">
        <f t="shared" si="25"/>
        <v>39.827264055182717</v>
      </c>
      <c r="F124" s="38">
        <f t="shared" si="25"/>
        <v>32.577046440844711</v>
      </c>
      <c r="G124" s="38">
        <f t="shared" si="25"/>
        <v>32.015478238678433</v>
      </c>
      <c r="H124" s="38">
        <f t="shared" si="25"/>
        <v>29.932160506643019</v>
      </c>
      <c r="I124" s="38">
        <f t="shared" si="25"/>
        <v>30.658647231749232</v>
      </c>
      <c r="J124" s="38">
        <f t="shared" si="25"/>
        <v>32.794785310211985</v>
      </c>
      <c r="K124" s="38">
        <f t="shared" si="25"/>
        <v>94.40425740162982</v>
      </c>
      <c r="L124" s="38">
        <f t="shared" si="25"/>
        <v>128.54034274831469</v>
      </c>
      <c r="M124" s="38">
        <f t="shared" si="25"/>
        <v>143.56932404589097</v>
      </c>
      <c r="N124" s="38">
        <f t="shared" si="25"/>
        <v>42.41483335746404</v>
      </c>
      <c r="O124" s="38">
        <f t="shared" si="25"/>
        <v>294.64687891276924</v>
      </c>
      <c r="P124" s="38">
        <f t="shared" si="25"/>
        <v>378.57812992183403</v>
      </c>
      <c r="Q124" s="38">
        <f t="shared" si="25"/>
        <v>47.568689522578296</v>
      </c>
    </row>
    <row r="125" spans="1:17" x14ac:dyDescent="0.15">
      <c r="A125" s="41">
        <v>5</v>
      </c>
      <c r="B125" s="41" t="s">
        <v>684</v>
      </c>
      <c r="C125" s="38">
        <f t="shared" si="25"/>
        <v>-1.204034907931175</v>
      </c>
      <c r="D125" s="38">
        <f t="shared" si="25"/>
        <v>-1.4281074382565442</v>
      </c>
      <c r="E125" s="38">
        <f t="shared" si="25"/>
        <v>-0.61271946859843696</v>
      </c>
      <c r="F125" s="38">
        <f t="shared" si="25"/>
        <v>-1.2054135618217969</v>
      </c>
      <c r="G125" s="38">
        <f t="shared" si="25"/>
        <v>-4.8217673635379192</v>
      </c>
      <c r="H125" s="38">
        <f t="shared" si="25"/>
        <v>-7.1763458133629818</v>
      </c>
      <c r="I125" s="38">
        <f t="shared" si="25"/>
        <v>-11.315705394691541</v>
      </c>
      <c r="J125" s="38">
        <f t="shared" si="25"/>
        <v>-10.916108354039315</v>
      </c>
      <c r="K125" s="38">
        <f t="shared" si="25"/>
        <v>-30.384197373610387</v>
      </c>
      <c r="L125" s="38">
        <f t="shared" si="25"/>
        <v>-59.199714197276762</v>
      </c>
      <c r="M125" s="38">
        <f t="shared" si="25"/>
        <v>-83.691938814728303</v>
      </c>
      <c r="N125" s="38">
        <f t="shared" si="25"/>
        <v>-1.6454343726180178</v>
      </c>
      <c r="O125" s="38">
        <f t="shared" si="25"/>
        <v>-162.53769507096632</v>
      </c>
      <c r="P125" s="38">
        <f t="shared" si="25"/>
        <v>-179.77141217409448</v>
      </c>
      <c r="Q125" s="38">
        <f t="shared" si="25"/>
        <v>-13.288432418993612</v>
      </c>
    </row>
    <row r="126" spans="1:17" x14ac:dyDescent="0.15">
      <c r="A126" s="41">
        <v>6</v>
      </c>
      <c r="B126" s="41" t="s">
        <v>685</v>
      </c>
      <c r="C126" s="38">
        <f t="shared" si="25"/>
        <v>-1.4080347304476497</v>
      </c>
      <c r="D126" s="38">
        <f t="shared" si="25"/>
        <v>-0.5899514585436324</v>
      </c>
      <c r="E126" s="38">
        <f t="shared" si="25"/>
        <v>2.1458748131795109</v>
      </c>
      <c r="F126" s="38">
        <f t="shared" si="25"/>
        <v>0.38330561433041599</v>
      </c>
      <c r="G126" s="38">
        <f t="shared" si="25"/>
        <v>-2.0932904275899169</v>
      </c>
      <c r="H126" s="38">
        <f t="shared" si="25"/>
        <v>-3.030363867379799</v>
      </c>
      <c r="I126" s="38">
        <f t="shared" si="25"/>
        <v>-6.6785359844727017</v>
      </c>
      <c r="J126" s="38">
        <f t="shared" si="25"/>
        <v>-7.2790142957763591</v>
      </c>
      <c r="K126" s="38">
        <f t="shared" si="25"/>
        <v>-11.505434108658603</v>
      </c>
      <c r="L126" s="38">
        <f t="shared" si="25"/>
        <v>-12.681109918475277</v>
      </c>
      <c r="M126" s="38">
        <f t="shared" si="25"/>
        <v>-17.376792495367482</v>
      </c>
      <c r="N126" s="38">
        <f t="shared" si="25"/>
        <v>-1.6514788753582206</v>
      </c>
      <c r="O126" s="38">
        <f t="shared" si="25"/>
        <v>-31.713169034454946</v>
      </c>
      <c r="P126" s="38">
        <f t="shared" si="25"/>
        <v>-50.155315804107538</v>
      </c>
      <c r="Q126" s="38">
        <f t="shared" si="25"/>
        <v>-4.6013288400559977</v>
      </c>
    </row>
    <row r="127" spans="1:17" x14ac:dyDescent="0.15">
      <c r="A127" s="41">
        <v>7</v>
      </c>
      <c r="B127" s="41" t="s">
        <v>686</v>
      </c>
      <c r="C127" s="38">
        <f t="shared" si="25"/>
        <v>12.595366896019497</v>
      </c>
      <c r="D127" s="38">
        <f t="shared" si="25"/>
        <v>18.018902617477096</v>
      </c>
      <c r="E127" s="38">
        <f t="shared" si="25"/>
        <v>23.573193607859785</v>
      </c>
      <c r="F127" s="38">
        <f t="shared" si="25"/>
        <v>20.609997962016429</v>
      </c>
      <c r="G127" s="38">
        <f t="shared" si="25"/>
        <v>21.145248762478175</v>
      </c>
      <c r="H127" s="38">
        <f t="shared" si="25"/>
        <v>19.33724562390281</v>
      </c>
      <c r="I127" s="38">
        <f t="shared" si="25"/>
        <v>16.398350817134549</v>
      </c>
      <c r="J127" s="38">
        <f t="shared" si="25"/>
        <v>7.6538274512264346</v>
      </c>
      <c r="K127" s="38">
        <f t="shared" si="25"/>
        <v>15.785074577019104</v>
      </c>
      <c r="L127" s="38">
        <f t="shared" si="25"/>
        <v>3.4279821412580285</v>
      </c>
      <c r="M127" s="38">
        <f t="shared" si="25"/>
        <v>-9.7996352399429103</v>
      </c>
      <c r="N127" s="38">
        <f t="shared" si="25"/>
        <v>11.650845595487908</v>
      </c>
      <c r="O127" s="38">
        <f t="shared" si="25"/>
        <v>1.9501547821453877</v>
      </c>
      <c r="P127" s="38">
        <f t="shared" si="25"/>
        <v>-50.100988509644729</v>
      </c>
      <c r="Q127" s="38">
        <f t="shared" si="25"/>
        <v>14.908341170267805</v>
      </c>
    </row>
    <row r="128" spans="1:17" x14ac:dyDescent="0.15">
      <c r="A128" s="41">
        <v>8</v>
      </c>
      <c r="B128" s="41" t="s">
        <v>687</v>
      </c>
      <c r="C128" s="38">
        <f t="shared" si="25"/>
        <v>31.098940493325493</v>
      </c>
      <c r="D128" s="38">
        <f t="shared" si="25"/>
        <v>50.851308952288733</v>
      </c>
      <c r="E128" s="38">
        <f t="shared" si="25"/>
        <v>78.096061312238902</v>
      </c>
      <c r="F128" s="38">
        <f t="shared" si="25"/>
        <v>84.6899053090401</v>
      </c>
      <c r="G128" s="38">
        <f t="shared" si="25"/>
        <v>88.5397369959136</v>
      </c>
      <c r="H128" s="38">
        <f t="shared" si="25"/>
        <v>115.63730105729726</v>
      </c>
      <c r="I128" s="38">
        <f t="shared" si="25"/>
        <v>146.58677412179733</v>
      </c>
      <c r="J128" s="38">
        <f t="shared" si="25"/>
        <v>163.54204548183316</v>
      </c>
      <c r="K128" s="38">
        <f t="shared" si="25"/>
        <v>499.72931614574907</v>
      </c>
      <c r="L128" s="38">
        <f t="shared" si="25"/>
        <v>820.81080895801381</v>
      </c>
      <c r="M128" s="38">
        <f t="shared" si="25"/>
        <v>913.90460642545952</v>
      </c>
      <c r="N128" s="38">
        <f t="shared" si="25"/>
        <v>27.491612580559551</v>
      </c>
      <c r="O128" s="38">
        <f t="shared" si="25"/>
        <v>1722.6183854424939</v>
      </c>
      <c r="P128" s="38">
        <f t="shared" si="25"/>
        <v>2283.8980490732465</v>
      </c>
      <c r="Q128" s="38">
        <f t="shared" si="25"/>
        <v>198.00411033056008</v>
      </c>
    </row>
    <row r="129" spans="1:18" x14ac:dyDescent="0.15">
      <c r="A129" s="41">
        <v>9</v>
      </c>
      <c r="B129" s="41" t="s">
        <v>688</v>
      </c>
      <c r="C129" s="38">
        <f t="shared" si="25"/>
        <v>-0.636177282776339</v>
      </c>
      <c r="D129" s="38">
        <f t="shared" si="25"/>
        <v>-1.1493940749901435</v>
      </c>
      <c r="E129" s="38">
        <f t="shared" si="25"/>
        <v>-0.97365455599919515</v>
      </c>
      <c r="F129" s="38">
        <f t="shared" si="25"/>
        <v>0.21660214402289438</v>
      </c>
      <c r="G129" s="38">
        <f t="shared" si="25"/>
        <v>-0.74827743363408028</v>
      </c>
      <c r="H129" s="38">
        <f t="shared" si="25"/>
        <v>-2.9698998324524708</v>
      </c>
      <c r="I129" s="38">
        <f t="shared" si="25"/>
        <v>-4.1575101564635055</v>
      </c>
      <c r="J129" s="38">
        <f t="shared" si="25"/>
        <v>-5.7350071679899157</v>
      </c>
      <c r="K129" s="38">
        <f t="shared" si="25"/>
        <v>-13.221480767983762</v>
      </c>
      <c r="L129" s="38">
        <f t="shared" si="25"/>
        <v>-17.586478987452519</v>
      </c>
      <c r="M129" s="38">
        <f t="shared" si="25"/>
        <v>-15.366063195318224</v>
      </c>
      <c r="N129" s="38">
        <f t="shared" si="25"/>
        <v>-0.52711986465600225</v>
      </c>
      <c r="O129" s="38">
        <f t="shared" si="25"/>
        <v>-32.986367417784692</v>
      </c>
      <c r="P129" s="38">
        <f t="shared" si="25"/>
        <v>-28.075639537972226</v>
      </c>
      <c r="Q129" s="38">
        <f t="shared" si="25"/>
        <v>-4.070169507193695</v>
      </c>
    </row>
    <row r="130" spans="1:18" x14ac:dyDescent="0.15">
      <c r="A130" s="41">
        <v>10</v>
      </c>
      <c r="B130" s="41" t="s">
        <v>689</v>
      </c>
      <c r="C130" s="38">
        <f t="shared" si="25"/>
        <v>5.540912384150543</v>
      </c>
      <c r="D130" s="38">
        <f t="shared" si="25"/>
        <v>6.3166050929885253</v>
      </c>
      <c r="E130" s="38">
        <f t="shared" si="25"/>
        <v>5.3261758073242351</v>
      </c>
      <c r="F130" s="38">
        <f t="shared" si="25"/>
        <v>3.1334414177206544</v>
      </c>
      <c r="G130" s="38">
        <f t="shared" si="25"/>
        <v>2.1058648605554686</v>
      </c>
      <c r="H130" s="38">
        <f t="shared" si="25"/>
        <v>5.0796111824696659</v>
      </c>
      <c r="I130" s="38">
        <f t="shared" si="25"/>
        <v>3.5245183727691689</v>
      </c>
      <c r="J130" s="38">
        <f t="shared" si="25"/>
        <v>2.9353824570931173</v>
      </c>
      <c r="K130" s="38">
        <f t="shared" si="25"/>
        <v>3.6085993602283324</v>
      </c>
      <c r="L130" s="38">
        <f t="shared" si="25"/>
        <v>-4.2998269493753831</v>
      </c>
      <c r="M130" s="38">
        <f t="shared" si="25"/>
        <v>-7.7852552216328075</v>
      </c>
      <c r="N130" s="38">
        <f t="shared" si="25"/>
        <v>5.0430615396218608</v>
      </c>
      <c r="O130" s="38">
        <f t="shared" si="25"/>
        <v>-9.9326354392665639</v>
      </c>
      <c r="P130" s="38">
        <f t="shared" si="25"/>
        <v>-24.494947479366683</v>
      </c>
      <c r="Q130" s="38">
        <f t="shared" si="25"/>
        <v>2.9597233533543004</v>
      </c>
    </row>
    <row r="131" spans="1:18" x14ac:dyDescent="0.15">
      <c r="B131" s="41" t="s">
        <v>105</v>
      </c>
      <c r="C131" s="38">
        <f t="shared" si="25"/>
        <v>-33.433367235088532</v>
      </c>
      <c r="D131" s="38">
        <f t="shared" si="25"/>
        <v>-73.993613190692002</v>
      </c>
      <c r="E131" s="38">
        <f t="shared" si="25"/>
        <v>-54.305799348501019</v>
      </c>
      <c r="F131" s="38">
        <f t="shared" si="25"/>
        <v>-56.100326275628944</v>
      </c>
      <c r="G131" s="38">
        <f t="shared" si="25"/>
        <v>-57.776699006541953</v>
      </c>
      <c r="H131" s="38">
        <f t="shared" si="25"/>
        <v>-82.89096978127624</v>
      </c>
      <c r="I131" s="38">
        <f t="shared" si="25"/>
        <v>-100.88728440800956</v>
      </c>
      <c r="J131" s="38">
        <f t="shared" si="25"/>
        <v>-82.040214706815419</v>
      </c>
      <c r="K131" s="38">
        <f t="shared" si="25"/>
        <v>-359.5572009967367</v>
      </c>
      <c r="L131" s="38">
        <f t="shared" si="25"/>
        <v>-575.29047429942466</v>
      </c>
      <c r="M131" s="38">
        <f t="shared" si="25"/>
        <v>-581.67940638294419</v>
      </c>
      <c r="N131" s="38">
        <f t="shared" si="25"/>
        <v>-20.126727337684876</v>
      </c>
      <c r="O131" s="38">
        <f t="shared" si="25"/>
        <v>-1184.241866470921</v>
      </c>
      <c r="P131" s="38">
        <f t="shared" si="25"/>
        <v>-1575.676043054111</v>
      </c>
      <c r="Q131" s="38">
        <f t="shared" si="25"/>
        <v>-135.09728021212828</v>
      </c>
    </row>
    <row r="132" spans="1:18" x14ac:dyDescent="0.15">
      <c r="B132" s="41" t="s">
        <v>92</v>
      </c>
      <c r="C132" s="38">
        <f t="shared" si="25"/>
        <v>133.43336723508855</v>
      </c>
      <c r="D132" s="38">
        <f t="shared" si="25"/>
        <v>173.993613190692</v>
      </c>
      <c r="E132" s="38">
        <f t="shared" si="25"/>
        <v>154.30579934850101</v>
      </c>
      <c r="F132" s="38">
        <f t="shared" si="25"/>
        <v>156.10032627562896</v>
      </c>
      <c r="G132" s="38">
        <f t="shared" si="25"/>
        <v>157.77669900654197</v>
      </c>
      <c r="H132" s="38">
        <f t="shared" si="25"/>
        <v>182.89096978127623</v>
      </c>
      <c r="I132" s="38">
        <f t="shared" si="25"/>
        <v>200.88728440800958</v>
      </c>
      <c r="J132" s="38">
        <f t="shared" si="25"/>
        <v>182.04021470681542</v>
      </c>
      <c r="K132" s="38">
        <f t="shared" si="25"/>
        <v>459.5572009967367</v>
      </c>
      <c r="L132" s="38">
        <f t="shared" si="25"/>
        <v>675.29047429942466</v>
      </c>
      <c r="M132" s="38">
        <f t="shared" si="25"/>
        <v>681.67940638294419</v>
      </c>
      <c r="N132" s="38">
        <f t="shared" si="25"/>
        <v>120.12672733768488</v>
      </c>
      <c r="O132" s="38">
        <f t="shared" si="25"/>
        <v>1284.241866470921</v>
      </c>
      <c r="P132" s="38">
        <f t="shared" si="25"/>
        <v>1675.676043054111</v>
      </c>
      <c r="Q132" s="38">
        <f t="shared" si="25"/>
        <v>235.09728021212831</v>
      </c>
    </row>
    <row r="133" spans="1:18" x14ac:dyDescent="0.15">
      <c r="B133" s="41" t="s">
        <v>693</v>
      </c>
      <c r="C133" s="38">
        <f t="shared" si="25"/>
        <v>100</v>
      </c>
      <c r="D133" s="38">
        <f t="shared" si="25"/>
        <v>100</v>
      </c>
      <c r="E133" s="38">
        <f t="shared" si="25"/>
        <v>100</v>
      </c>
      <c r="F133" s="38">
        <f t="shared" si="25"/>
        <v>100</v>
      </c>
      <c r="G133" s="38">
        <f t="shared" si="25"/>
        <v>100</v>
      </c>
      <c r="H133" s="38">
        <f t="shared" si="25"/>
        <v>100</v>
      </c>
      <c r="I133" s="38">
        <f t="shared" si="25"/>
        <v>100</v>
      </c>
      <c r="J133" s="38">
        <f t="shared" si="25"/>
        <v>100</v>
      </c>
      <c r="K133" s="38">
        <f t="shared" si="25"/>
        <v>100</v>
      </c>
      <c r="L133" s="38">
        <f t="shared" si="25"/>
        <v>100</v>
      </c>
      <c r="M133" s="38">
        <f t="shared" si="25"/>
        <v>100</v>
      </c>
      <c r="N133" s="38">
        <f t="shared" si="25"/>
        <v>100</v>
      </c>
      <c r="O133" s="38">
        <f t="shared" si="25"/>
        <v>100</v>
      </c>
      <c r="P133" s="38">
        <f t="shared" si="25"/>
        <v>100</v>
      </c>
      <c r="Q133" s="38">
        <f t="shared" si="25"/>
        <v>100</v>
      </c>
    </row>
    <row r="135" spans="1:18" x14ac:dyDescent="0.15">
      <c r="C135" s="41" t="s">
        <v>108</v>
      </c>
    </row>
    <row r="136" spans="1:18" x14ac:dyDescent="0.15">
      <c r="A136" s="41">
        <v>1</v>
      </c>
      <c r="B136" s="41" t="s">
        <v>680</v>
      </c>
      <c r="C136" s="41" t="s">
        <v>293</v>
      </c>
      <c r="D136" s="38">
        <f>D105/C105*100-100</f>
        <v>31.081754203077367</v>
      </c>
      <c r="E136" s="38">
        <f t="shared" ref="E136:E148" si="26">E105/D105*100-100</f>
        <v>8.7035193375069895</v>
      </c>
      <c r="F136" s="38">
        <f>F105/E105*100-100</f>
        <v>30.20732533956209</v>
      </c>
      <c r="G136" s="38">
        <f t="shared" ref="G136:G148" si="27">G105/F105*100-100</f>
        <v>14.305985066176845</v>
      </c>
      <c r="H136" s="38">
        <f t="shared" ref="H136:H148" si="28">H105/G105*100-100</f>
        <v>21.781273465970671</v>
      </c>
      <c r="I136" s="38">
        <f t="shared" ref="I136:I148" si="29">I105/H105*100-100</f>
        <v>7.7047493750116445</v>
      </c>
      <c r="J136" s="38">
        <f t="shared" ref="J136:J148" si="30">J105/I105*100-100</f>
        <v>1.7428384624604405</v>
      </c>
      <c r="K136" s="38">
        <f t="shared" ref="K136:K148" si="31">K105/J105*100-100</f>
        <v>-6.4026969824934099</v>
      </c>
      <c r="L136" s="38">
        <f t="shared" ref="L136:L148" si="32">L105/K105*100-100</f>
        <v>30.003521027728311</v>
      </c>
      <c r="M136" s="38">
        <f>M105/L105*100-100</f>
        <v>9.8032251278605429</v>
      </c>
      <c r="N136" s="38"/>
      <c r="O136" s="38"/>
      <c r="P136" s="38">
        <f t="shared" ref="P136:P148" si="33">(P105/O105-1)*100</f>
        <v>8.2283331133077287</v>
      </c>
      <c r="Q136" s="38">
        <f>(POWER(M105/C105,1/10)-1)*100</f>
        <v>14.225824079478766</v>
      </c>
      <c r="R136" s="38">
        <f t="shared" ref="R136:R148" si="34">(POWER(P105/N105,1/11)-1)*100</f>
        <v>14.731285035694807</v>
      </c>
    </row>
    <row r="137" spans="1:18" x14ac:dyDescent="0.15">
      <c r="A137" s="41">
        <v>2</v>
      </c>
      <c r="B137" s="41" t="s">
        <v>681</v>
      </c>
      <c r="C137" s="41" t="s">
        <v>293</v>
      </c>
      <c r="D137" s="38">
        <f>D106/C106*100-100</f>
        <v>2.8605769094435658</v>
      </c>
      <c r="E137" s="38">
        <f t="shared" si="26"/>
        <v>8.5387451610606604</v>
      </c>
      <c r="F137" s="38">
        <f t="shared" ref="F137:F148" si="35">F106/E106*100-100</f>
        <v>15.816641833491047</v>
      </c>
      <c r="G137" s="38">
        <f t="shared" si="27"/>
        <v>11.400427560210844</v>
      </c>
      <c r="H137" s="38">
        <f t="shared" si="28"/>
        <v>1.5352351090981671</v>
      </c>
      <c r="I137" s="38">
        <f t="shared" si="29"/>
        <v>0.82160046815920396</v>
      </c>
      <c r="J137" s="38">
        <f t="shared" si="30"/>
        <v>1.9589278612781129</v>
      </c>
      <c r="K137" s="38">
        <f t="shared" si="31"/>
        <v>-26.227358869414601</v>
      </c>
      <c r="L137" s="38">
        <f t="shared" si="32"/>
        <v>21.636722770580505</v>
      </c>
      <c r="M137" s="38">
        <f>M106/L106*100-100</f>
        <v>14.048470003852316</v>
      </c>
      <c r="N137" s="38"/>
      <c r="O137" s="38"/>
      <c r="P137" s="38">
        <f t="shared" si="33"/>
        <v>7.7826302408137371</v>
      </c>
      <c r="Q137" s="38">
        <f>(POWER(M106/C106,1/10)-1)*100</f>
        <v>4.4031665420685373</v>
      </c>
      <c r="R137" s="38">
        <f t="shared" si="34"/>
        <v>4.8886876411973201</v>
      </c>
    </row>
    <row r="138" spans="1:18" x14ac:dyDescent="0.15">
      <c r="A138" s="41">
        <v>3</v>
      </c>
      <c r="B138" s="41" t="s">
        <v>682</v>
      </c>
      <c r="C138" s="41" t="s">
        <v>293</v>
      </c>
      <c r="D138" s="38">
        <f>D107/C107*100-100</f>
        <v>71.893007603623857</v>
      </c>
      <c r="E138" s="38">
        <f t="shared" si="26"/>
        <v>-25.424709025935599</v>
      </c>
      <c r="F138" s="38">
        <f t="shared" si="35"/>
        <v>65.206297110729196</v>
      </c>
      <c r="G138" s="38">
        <f t="shared" si="27"/>
        <v>17.899539989982287</v>
      </c>
      <c r="H138" s="38">
        <f t="shared" si="28"/>
        <v>18.551631161532271</v>
      </c>
      <c r="I138" s="38">
        <f t="shared" si="29"/>
        <v>-37.9851015474894</v>
      </c>
      <c r="J138" s="38">
        <f t="shared" si="30"/>
        <v>37.141756812980276</v>
      </c>
      <c r="K138" s="38">
        <f t="shared" si="31"/>
        <v>-195.22454310789584</v>
      </c>
      <c r="L138" s="38">
        <f t="shared" si="32"/>
        <v>74.204958559026949</v>
      </c>
      <c r="M138" s="38">
        <f t="shared" ref="M138:M148" si="36">M107/L107*100-100</f>
        <v>-34.827694383217036</v>
      </c>
      <c r="N138" s="38"/>
      <c r="O138" s="38"/>
      <c r="P138" s="38">
        <f t="shared" si="33"/>
        <v>-21.89183719401472</v>
      </c>
      <c r="Q138" s="38"/>
      <c r="R138" s="38">
        <f t="shared" si="34"/>
        <v>-208.82777228112622</v>
      </c>
    </row>
    <row r="139" spans="1:18" x14ac:dyDescent="0.15">
      <c r="A139" s="41">
        <v>4</v>
      </c>
      <c r="B139" s="41" t="s">
        <v>683</v>
      </c>
      <c r="C139" s="41" t="s">
        <v>293</v>
      </c>
      <c r="D139" s="38">
        <f t="shared" ref="D139:D148" si="37">D108/C108*100-100</f>
        <v>4.8182775719825628</v>
      </c>
      <c r="E139" s="38">
        <f t="shared" si="26"/>
        <v>-5.3891235111596671</v>
      </c>
      <c r="F139" s="38">
        <f t="shared" si="35"/>
        <v>14.614213639241996</v>
      </c>
      <c r="G139" s="38">
        <f t="shared" si="27"/>
        <v>14.973661589229152</v>
      </c>
      <c r="H139" s="38">
        <f t="shared" si="28"/>
        <v>-1.0956956750433307</v>
      </c>
      <c r="I139" s="38">
        <f t="shared" si="29"/>
        <v>-0.32480223499223371</v>
      </c>
      <c r="J139" s="38">
        <f t="shared" si="30"/>
        <v>12.277245863074242</v>
      </c>
      <c r="K139" s="38">
        <f t="shared" si="31"/>
        <v>-12.021818788684527</v>
      </c>
      <c r="L139" s="38">
        <f t="shared" si="32"/>
        <v>15.984434567882104</v>
      </c>
      <c r="M139" s="38">
        <f t="shared" si="36"/>
        <v>14.161694142168898</v>
      </c>
      <c r="N139" s="38"/>
      <c r="O139" s="38"/>
      <c r="P139" s="38">
        <f t="shared" si="33"/>
        <v>5.0157383090045915</v>
      </c>
      <c r="Q139" s="38">
        <f t="shared" ref="Q139:Q148" si="38">(POWER(M108/C108,1/10)-1)*100</f>
        <v>5.3562749507868102</v>
      </c>
      <c r="R139" s="38">
        <f t="shared" si="34"/>
        <v>5.5668966516355445</v>
      </c>
    </row>
    <row r="140" spans="1:18" x14ac:dyDescent="0.15">
      <c r="A140" s="41">
        <v>5</v>
      </c>
      <c r="B140" s="41" t="s">
        <v>684</v>
      </c>
      <c r="C140" s="41" t="s">
        <v>293</v>
      </c>
      <c r="D140" s="38">
        <f t="shared" si="37"/>
        <v>12.994571650496042</v>
      </c>
      <c r="E140" s="38">
        <f t="shared" si="26"/>
        <v>-55.258137232147803</v>
      </c>
      <c r="F140" s="38">
        <f t="shared" si="35"/>
        <v>175.66500629331733</v>
      </c>
      <c r="G140" s="38">
        <f t="shared" si="27"/>
        <v>367.97241694343887</v>
      </c>
      <c r="H140" s="38">
        <f t="shared" si="28"/>
        <v>57.446940530233576</v>
      </c>
      <c r="I140" s="38">
        <f t="shared" si="29"/>
        <v>53.444192770276629</v>
      </c>
      <c r="J140" s="38">
        <f t="shared" si="30"/>
        <v>1.2572557187468902</v>
      </c>
      <c r="K140" s="38">
        <f t="shared" si="31"/>
        <v>-14.931627917773653</v>
      </c>
      <c r="L140" s="38">
        <f t="shared" si="32"/>
        <v>65.967739111614122</v>
      </c>
      <c r="M140" s="38">
        <f t="shared" si="36"/>
        <v>44.498128348774657</v>
      </c>
      <c r="N140" s="38"/>
      <c r="O140" s="38"/>
      <c r="P140" s="38">
        <f t="shared" si="33"/>
        <v>-9.6002463957433726</v>
      </c>
      <c r="Q140" s="38">
        <f t="shared" si="38"/>
        <v>41.662153455281704</v>
      </c>
      <c r="R140" s="38">
        <f t="shared" si="34"/>
        <v>32.561946867630724</v>
      </c>
    </row>
    <row r="141" spans="1:18" x14ac:dyDescent="0.15">
      <c r="A141" s="41">
        <v>6</v>
      </c>
      <c r="B141" s="41" t="s">
        <v>685</v>
      </c>
      <c r="C141" s="41" t="s">
        <v>293</v>
      </c>
      <c r="D141" s="38">
        <f t="shared" si="37"/>
        <v>-60.084765111191508</v>
      </c>
      <c r="E141" s="38">
        <f t="shared" si="26"/>
        <v>-479.316177944343</v>
      </c>
      <c r="F141" s="38">
        <f t="shared" si="35"/>
        <v>-74.970738040751058</v>
      </c>
      <c r="G141" s="38">
        <f t="shared" si="27"/>
        <v>-738.90219916149806</v>
      </c>
      <c r="H141" s="38">
        <f t="shared" si="28"/>
        <v>53.144855465154649</v>
      </c>
      <c r="I141" s="38">
        <f t="shared" si="29"/>
        <v>114.46610989231397</v>
      </c>
      <c r="J141" s="38">
        <f t="shared" si="30"/>
        <v>14.40137626410835</v>
      </c>
      <c r="K141" s="38">
        <f t="shared" si="31"/>
        <v>-51.6920477302221</v>
      </c>
      <c r="L141" s="38">
        <f t="shared" si="32"/>
        <v>-6.1128634491407468</v>
      </c>
      <c r="M141" s="38">
        <f t="shared" si="36"/>
        <v>40.05884836373653</v>
      </c>
      <c r="N141" s="38"/>
      <c r="O141" s="38"/>
      <c r="P141" s="38">
        <f t="shared" si="33"/>
        <v>29.264133840913331</v>
      </c>
      <c r="Q141" s="38">
        <f t="shared" si="38"/>
        <v>19.174958428249344</v>
      </c>
      <c r="R141" s="38">
        <f t="shared" si="34"/>
        <v>17.997762463015654</v>
      </c>
    </row>
    <row r="142" spans="1:18" x14ac:dyDescent="0.15">
      <c r="A142" s="41">
        <v>7</v>
      </c>
      <c r="B142" s="41" t="s">
        <v>686</v>
      </c>
      <c r="C142" s="41" t="s">
        <v>293</v>
      </c>
      <c r="D142" s="38">
        <f t="shared" si="37"/>
        <v>36.286642544548783</v>
      </c>
      <c r="E142" s="38">
        <f t="shared" si="26"/>
        <v>36.427948207560149</v>
      </c>
      <c r="F142" s="38">
        <f t="shared" si="35"/>
        <v>22.508654847421909</v>
      </c>
      <c r="G142" s="38">
        <f t="shared" si="27"/>
        <v>20.028651234088727</v>
      </c>
      <c r="H142" s="38">
        <f t="shared" si="28"/>
        <v>-3.2571370029577622</v>
      </c>
      <c r="I142" s="38">
        <f t="shared" si="29"/>
        <v>-17.476480327310171</v>
      </c>
      <c r="J142" s="38">
        <f t="shared" si="30"/>
        <v>-51.008758958805785</v>
      </c>
      <c r="K142" s="38">
        <f t="shared" si="31"/>
        <v>-36.968714842059335</v>
      </c>
      <c r="L142" s="38">
        <f t="shared" si="32"/>
        <v>-81.501191822616846</v>
      </c>
      <c r="M142" s="38">
        <f t="shared" si="36"/>
        <v>-392.19283557579206</v>
      </c>
      <c r="N142" s="38"/>
      <c r="O142" s="38"/>
      <c r="P142" s="38">
        <f t="shared" si="33"/>
        <v>-2199.7999737517293</v>
      </c>
      <c r="Q142" s="38"/>
      <c r="R142" s="38">
        <f t="shared" si="34"/>
        <v>-198.78614451005663</v>
      </c>
    </row>
    <row r="143" spans="1:18" x14ac:dyDescent="0.15">
      <c r="A143" s="41">
        <v>8</v>
      </c>
      <c r="B143" s="41" t="s">
        <v>687</v>
      </c>
      <c r="C143" s="41" t="s">
        <v>293</v>
      </c>
      <c r="D143" s="38">
        <f t="shared" si="37"/>
        <v>55.773048958142738</v>
      </c>
      <c r="E143" s="38">
        <f t="shared" si="26"/>
        <v>60.154909921131605</v>
      </c>
      <c r="F143" s="38">
        <f t="shared" si="35"/>
        <v>51.953168936531881</v>
      </c>
      <c r="G143" s="38">
        <f t="shared" si="27"/>
        <v>22.308504602097685</v>
      </c>
      <c r="H143" s="38">
        <f t="shared" si="28"/>
        <v>38.164617788119642</v>
      </c>
      <c r="I143" s="38">
        <f t="shared" si="29"/>
        <v>23.35848409925643</v>
      </c>
      <c r="J143" s="38">
        <f t="shared" si="30"/>
        <v>17.104769840545671</v>
      </c>
      <c r="K143" s="38">
        <f t="shared" si="31"/>
        <v>-6.6114583346356852</v>
      </c>
      <c r="L143" s="38">
        <f t="shared" si="32"/>
        <v>39.913646512249159</v>
      </c>
      <c r="M143" s="38">
        <f t="shared" si="36"/>
        <v>13.803600510715782</v>
      </c>
      <c r="N143" s="38"/>
      <c r="O143" s="38"/>
      <c r="P143" s="38">
        <f t="shared" si="33"/>
        <v>8.3648287393904841</v>
      </c>
      <c r="Q143" s="38">
        <f t="shared" si="38"/>
        <v>29.97652199447538</v>
      </c>
      <c r="R143" s="38">
        <f t="shared" si="34"/>
        <v>29.301631294668319</v>
      </c>
    </row>
    <row r="144" spans="1:18" x14ac:dyDescent="0.15">
      <c r="A144" s="41">
        <v>9</v>
      </c>
      <c r="B144" s="41" t="s">
        <v>688</v>
      </c>
      <c r="C144" s="41" t="s">
        <v>293</v>
      </c>
      <c r="D144" s="38">
        <f t="shared" si="37"/>
        <v>72.118112385304102</v>
      </c>
      <c r="E144" s="38">
        <f t="shared" si="26"/>
        <v>-11.661665078400759</v>
      </c>
      <c r="F144" s="38">
        <f t="shared" si="35"/>
        <v>-131.17203077607346</v>
      </c>
      <c r="G144" s="38">
        <f t="shared" si="27"/>
        <v>-504.15687694768383</v>
      </c>
      <c r="H144" s="38">
        <f t="shared" si="28"/>
        <v>319.8713819398252</v>
      </c>
      <c r="I144" s="38">
        <f t="shared" si="29"/>
        <v>36.227159157870886</v>
      </c>
      <c r="J144" s="38">
        <f t="shared" si="30"/>
        <v>44.790675189061972</v>
      </c>
      <c r="K144" s="38">
        <f t="shared" si="31"/>
        <v>-29.541349013954942</v>
      </c>
      <c r="L144" s="38">
        <f t="shared" si="32"/>
        <v>13.305407285574006</v>
      </c>
      <c r="M144" s="38">
        <f t="shared" si="36"/>
        <v>-10.693736244992024</v>
      </c>
      <c r="N144" s="38"/>
      <c r="O144" s="38"/>
      <c r="P144" s="38">
        <f t="shared" si="33"/>
        <v>-30.434184695355782</v>
      </c>
      <c r="Q144" s="38">
        <f t="shared" si="38"/>
        <v>27.452344898854818</v>
      </c>
      <c r="R144" s="38">
        <f t="shared" si="34"/>
        <v>24.180509756738555</v>
      </c>
    </row>
    <row r="145" spans="1:18" x14ac:dyDescent="0.15">
      <c r="A145" s="41">
        <v>10</v>
      </c>
      <c r="B145" s="41" t="s">
        <v>689</v>
      </c>
      <c r="C145" s="41" t="s">
        <v>293</v>
      </c>
      <c r="D145" s="38">
        <f t="shared" si="37"/>
        <v>8.6020993552021707</v>
      </c>
      <c r="E145" s="38">
        <f t="shared" si="26"/>
        <v>-12.068388145828663</v>
      </c>
      <c r="F145" s="38">
        <f t="shared" si="35"/>
        <v>-17.564680104593933</v>
      </c>
      <c r="G145" s="38">
        <f t="shared" si="27"/>
        <v>-21.37530129389647</v>
      </c>
      <c r="H145" s="38">
        <f t="shared" si="28"/>
        <v>155.17439485850798</v>
      </c>
      <c r="I145" s="38">
        <f t="shared" si="29"/>
        <v>-32.478591781504946</v>
      </c>
      <c r="J145" s="38">
        <f t="shared" si="30"/>
        <v>-12.581195556715485</v>
      </c>
      <c r="K145" s="38">
        <f t="shared" si="31"/>
        <v>-62.428185915153826</v>
      </c>
      <c r="L145" s="38">
        <f t="shared" si="32"/>
        <v>-201.49955680475895</v>
      </c>
      <c r="M145" s="38">
        <f t="shared" si="36"/>
        <v>85.063205402371125</v>
      </c>
      <c r="N145" s="38"/>
      <c r="O145" s="38"/>
      <c r="P145" s="38">
        <f t="shared" si="33"/>
        <v>101.56388962015961</v>
      </c>
      <c r="Q145" s="38"/>
      <c r="R145" s="38">
        <f t="shared" si="34"/>
        <v>-199.88597805425422</v>
      </c>
    </row>
    <row r="146" spans="1:18" x14ac:dyDescent="0.15">
      <c r="B146" s="41" t="s">
        <v>105</v>
      </c>
      <c r="C146" s="41" t="s">
        <v>293</v>
      </c>
      <c r="D146" s="38">
        <f t="shared" si="37"/>
        <v>110.83848824444922</v>
      </c>
      <c r="E146" s="38">
        <f t="shared" si="26"/>
        <v>-23.464092085312373</v>
      </c>
      <c r="F146" s="38">
        <f t="shared" si="35"/>
        <v>44.752616300180961</v>
      </c>
      <c r="G146" s="38">
        <f t="shared" si="27"/>
        <v>20.486229654982125</v>
      </c>
      <c r="H146" s="38">
        <f t="shared" si="28"/>
        <v>51.77198562975164</v>
      </c>
      <c r="I146" s="38">
        <f t="shared" si="29"/>
        <v>18.440817047110329</v>
      </c>
      <c r="J146" s="38">
        <f t="shared" si="30"/>
        <v>-14.644737332775748</v>
      </c>
      <c r="K146" s="38">
        <f t="shared" si="31"/>
        <v>33.945890529831559</v>
      </c>
      <c r="L146" s="38">
        <f t="shared" si="32"/>
        <v>36.292208325300777</v>
      </c>
      <c r="M146" s="38">
        <f t="shared" si="36"/>
        <v>3.34624663914515</v>
      </c>
      <c r="N146" s="38"/>
      <c r="O146" s="38"/>
      <c r="P146" s="38">
        <f t="shared" si="33"/>
        <v>8.7494914887479514</v>
      </c>
      <c r="Q146" s="38">
        <f t="shared" si="38"/>
        <v>23.338806408851354</v>
      </c>
      <c r="R146" s="38">
        <f t="shared" si="34"/>
        <v>28.605670962273777</v>
      </c>
    </row>
    <row r="147" spans="1:18" x14ac:dyDescent="0.15">
      <c r="B147" s="41" t="s">
        <v>92</v>
      </c>
      <c r="C147" s="41" t="s">
        <v>293</v>
      </c>
      <c r="D147" s="38">
        <f t="shared" si="37"/>
        <v>24.22375088902298</v>
      </c>
      <c r="E147" s="38">
        <f t="shared" si="26"/>
        <v>-7.5169370939424596</v>
      </c>
      <c r="F147" s="38">
        <f t="shared" si="35"/>
        <v>41.751873549095649</v>
      </c>
      <c r="G147" s="38">
        <f t="shared" si="27"/>
        <v>18.246727597401076</v>
      </c>
      <c r="H147" s="38">
        <f t="shared" si="28"/>
        <v>22.627116993115592</v>
      </c>
      <c r="I147" s="38">
        <f t="shared" si="29"/>
        <v>6.8888410753394425</v>
      </c>
      <c r="J147" s="38">
        <f t="shared" si="30"/>
        <v>-4.8837240549873258</v>
      </c>
      <c r="K147" s="38">
        <f t="shared" si="31"/>
        <v>-22.845648040264209</v>
      </c>
      <c r="L147" s="38">
        <f t="shared" si="32"/>
        <v>25.170758603860108</v>
      </c>
      <c r="M147" s="38">
        <f t="shared" si="36"/>
        <v>3.1781540108482602</v>
      </c>
      <c r="N147" s="38"/>
      <c r="O147" s="38"/>
      <c r="P147" s="38">
        <f t="shared" si="33"/>
        <v>6.6458476107220221</v>
      </c>
      <c r="Q147" s="38">
        <f t="shared" si="38"/>
        <v>9.1141206808671207</v>
      </c>
      <c r="R147" s="38">
        <f t="shared" si="34"/>
        <v>9.9401128191895403</v>
      </c>
    </row>
    <row r="148" spans="1:18" x14ac:dyDescent="0.15">
      <c r="B148" s="41" t="s">
        <v>693</v>
      </c>
      <c r="C148" s="41" t="s">
        <v>293</v>
      </c>
      <c r="D148" s="38">
        <f t="shared" si="37"/>
        <v>-4.7344723307240884</v>
      </c>
      <c r="E148" s="38">
        <f t="shared" si="26"/>
        <v>4.2829390852919431</v>
      </c>
      <c r="F148" s="38">
        <f t="shared" si="35"/>
        <v>40.122296211726564</v>
      </c>
      <c r="G148" s="38">
        <f t="shared" si="27"/>
        <v>16.990359636148682</v>
      </c>
      <c r="H148" s="38">
        <f t="shared" si="28"/>
        <v>5.7881739650743356</v>
      </c>
      <c r="I148" s="38">
        <f t="shared" si="29"/>
        <v>-2.6867038365614633</v>
      </c>
      <c r="J148" s="38">
        <f t="shared" si="30"/>
        <v>4.9638971716786671</v>
      </c>
      <c r="K148" s="38">
        <f t="shared" si="31"/>
        <v>-69.437548218474674</v>
      </c>
      <c r="L148" s="38">
        <f t="shared" si="32"/>
        <v>-14.817214724811407</v>
      </c>
      <c r="M148" s="38">
        <f t="shared" si="36"/>
        <v>2.211133132256677</v>
      </c>
      <c r="N148" s="38"/>
      <c r="O148" s="38"/>
      <c r="P148" s="38">
        <f t="shared" si="33"/>
        <v>-18.266383914313465</v>
      </c>
      <c r="Q148" s="38">
        <f t="shared" si="38"/>
        <v>-7.306477932312494</v>
      </c>
      <c r="R148" s="38">
        <f t="shared" si="34"/>
        <v>-13.482065923815789</v>
      </c>
    </row>
    <row r="150" spans="1:18" x14ac:dyDescent="0.15">
      <c r="A150" s="41" t="s">
        <v>17</v>
      </c>
    </row>
    <row r="151" spans="1:18" x14ac:dyDescent="0.15">
      <c r="A151" s="41" t="s">
        <v>18</v>
      </c>
    </row>
    <row r="152" spans="1:18" x14ac:dyDescent="0.15">
      <c r="A152" s="43" t="s">
        <v>1176</v>
      </c>
      <c r="C152" s="41">
        <v>2001</v>
      </c>
      <c r="D152" s="41">
        <v>2002</v>
      </c>
      <c r="E152" s="41">
        <v>2003</v>
      </c>
      <c r="F152" s="41">
        <v>2004</v>
      </c>
      <c r="G152" s="41">
        <v>2005</v>
      </c>
      <c r="H152" s="41">
        <v>2006</v>
      </c>
      <c r="I152" s="41">
        <v>2007</v>
      </c>
      <c r="J152" s="41">
        <v>2008</v>
      </c>
      <c r="K152" s="41">
        <v>2009</v>
      </c>
      <c r="L152" s="41">
        <v>2010</v>
      </c>
      <c r="M152" s="41">
        <v>2011</v>
      </c>
      <c r="N152" s="41" t="s">
        <v>1171</v>
      </c>
      <c r="O152" s="41" t="s">
        <v>1172</v>
      </c>
      <c r="P152" s="41" t="s">
        <v>1173</v>
      </c>
      <c r="Q152" s="41" t="s">
        <v>678</v>
      </c>
    </row>
    <row r="153" spans="1:18" x14ac:dyDescent="0.15">
      <c r="C153" s="41" t="s">
        <v>94</v>
      </c>
    </row>
    <row r="154" spans="1:18" x14ac:dyDescent="0.15">
      <c r="A154" s="41">
        <v>1</v>
      </c>
      <c r="B154" s="41" t="s">
        <v>680</v>
      </c>
      <c r="C154" s="235">
        <f>C9+C57</f>
        <v>221814.78086599999</v>
      </c>
      <c r="D154" s="235">
        <f t="shared" ref="D154:Q154" si="39">D9+D57</f>
        <v>215577.28885399998</v>
      </c>
      <c r="E154" s="235">
        <f t="shared" si="39"/>
        <v>211129.073967</v>
      </c>
      <c r="F154" s="235">
        <f t="shared" si="39"/>
        <v>228058.19915999999</v>
      </c>
      <c r="G154" s="235">
        <f t="shared" si="39"/>
        <v>241277.76152200002</v>
      </c>
      <c r="H154" s="235">
        <f t="shared" si="39"/>
        <v>271026.39599499997</v>
      </c>
      <c r="I154" s="235">
        <f t="shared" si="39"/>
        <v>283042.59330499999</v>
      </c>
      <c r="J154" s="235">
        <f t="shared" si="39"/>
        <v>285766.12884300004</v>
      </c>
      <c r="K154" s="235">
        <f t="shared" si="39"/>
        <v>226107.91044499999</v>
      </c>
      <c r="L154" s="235">
        <f t="shared" si="39"/>
        <v>291799.52192199999</v>
      </c>
      <c r="M154" s="235">
        <f t="shared" si="39"/>
        <v>325338.91504300002</v>
      </c>
      <c r="N154" s="235">
        <f t="shared" si="39"/>
        <v>149938.012311</v>
      </c>
      <c r="O154" s="235">
        <f t="shared" si="39"/>
        <v>214426.34457399999</v>
      </c>
      <c r="P154" s="235">
        <f t="shared" si="39"/>
        <v>231938.32167400001</v>
      </c>
      <c r="Q154" s="235">
        <f t="shared" si="39"/>
        <v>2800938.5699220002</v>
      </c>
    </row>
    <row r="155" spans="1:18" x14ac:dyDescent="0.15">
      <c r="A155" s="41">
        <v>2</v>
      </c>
      <c r="B155" s="41" t="s">
        <v>681</v>
      </c>
      <c r="C155" s="235">
        <f t="shared" ref="C155:Q166" si="40">C10+C58</f>
        <v>16969.237692999999</v>
      </c>
      <c r="D155" s="235">
        <f t="shared" si="40"/>
        <v>16527.959202000002</v>
      </c>
      <c r="E155" s="235">
        <f t="shared" si="40"/>
        <v>17892.632404</v>
      </c>
      <c r="F155" s="235">
        <f t="shared" si="40"/>
        <v>20779.242729000001</v>
      </c>
      <c r="G155" s="235">
        <f t="shared" si="40"/>
        <v>24809.057109999998</v>
      </c>
      <c r="H155" s="235">
        <f t="shared" si="40"/>
        <v>27770.978416999998</v>
      </c>
      <c r="I155" s="235">
        <f t="shared" si="40"/>
        <v>32912.663159000003</v>
      </c>
      <c r="J155" s="235">
        <f t="shared" si="40"/>
        <v>37062.204853999996</v>
      </c>
      <c r="K155" s="235">
        <f t="shared" si="40"/>
        <v>26792.770943</v>
      </c>
      <c r="L155" s="235">
        <f t="shared" si="40"/>
        <v>31458.990024999999</v>
      </c>
      <c r="M155" s="235">
        <f t="shared" si="40"/>
        <v>37713.896784999997</v>
      </c>
      <c r="N155" s="235">
        <f t="shared" si="40"/>
        <v>11480.20054</v>
      </c>
      <c r="O155" s="235">
        <f t="shared" si="40"/>
        <v>24847.979002</v>
      </c>
      <c r="P155" s="235">
        <f t="shared" si="40"/>
        <v>27538.621768000001</v>
      </c>
      <c r="Q155" s="235">
        <f t="shared" si="40"/>
        <v>290689.63332100003</v>
      </c>
    </row>
    <row r="156" spans="1:18" x14ac:dyDescent="0.15">
      <c r="A156" s="41">
        <v>3</v>
      </c>
      <c r="B156" s="41" t="s">
        <v>682</v>
      </c>
      <c r="C156" s="235">
        <f t="shared" si="40"/>
        <v>6049.5709530000004</v>
      </c>
      <c r="D156" s="235">
        <f t="shared" si="40"/>
        <v>6169.0214230000001</v>
      </c>
      <c r="E156" s="235">
        <f t="shared" si="40"/>
        <v>5606.2382539999999</v>
      </c>
      <c r="F156" s="235">
        <f t="shared" si="40"/>
        <v>6504.9852900000005</v>
      </c>
      <c r="G156" s="235">
        <f t="shared" si="40"/>
        <v>8186.6478399999996</v>
      </c>
      <c r="H156" s="235">
        <f t="shared" si="40"/>
        <v>9713.0988580000012</v>
      </c>
      <c r="I156" s="235">
        <f t="shared" si="40"/>
        <v>11290.373269</v>
      </c>
      <c r="J156" s="235">
        <f t="shared" si="40"/>
        <v>12576.03728</v>
      </c>
      <c r="K156" s="235">
        <f t="shared" si="40"/>
        <v>12739.363993999999</v>
      </c>
      <c r="L156" s="235">
        <f t="shared" si="40"/>
        <v>15470.427918999998</v>
      </c>
      <c r="M156" s="235">
        <f t="shared" si="40"/>
        <v>15482.736510999999</v>
      </c>
      <c r="N156" s="235">
        <f t="shared" si="40"/>
        <v>3999.5780590000004</v>
      </c>
      <c r="O156" s="235">
        <f t="shared" si="40"/>
        <v>9985.387028000001</v>
      </c>
      <c r="P156" s="235">
        <f t="shared" si="40"/>
        <v>10580.146817000001</v>
      </c>
      <c r="Q156" s="235">
        <f t="shared" si="40"/>
        <v>109788.50159100001</v>
      </c>
    </row>
    <row r="157" spans="1:18" x14ac:dyDescent="0.15">
      <c r="A157" s="41">
        <v>4</v>
      </c>
      <c r="B157" s="41" t="s">
        <v>683</v>
      </c>
      <c r="C157" s="235">
        <f t="shared" si="40"/>
        <v>6871.1674569999996</v>
      </c>
      <c r="D157" s="235">
        <f t="shared" si="40"/>
        <v>6603.4735920000003</v>
      </c>
      <c r="E157" s="235">
        <f t="shared" si="40"/>
        <v>7105.0585709999996</v>
      </c>
      <c r="F157" s="235">
        <f t="shared" si="40"/>
        <v>7950.275431</v>
      </c>
      <c r="G157" s="235">
        <f t="shared" si="40"/>
        <v>9973.9724019999994</v>
      </c>
      <c r="H157" s="235">
        <f t="shared" si="40"/>
        <v>11204.011365999999</v>
      </c>
      <c r="I157" s="235">
        <f t="shared" si="40"/>
        <v>13404.374693</v>
      </c>
      <c r="J157" s="235">
        <f t="shared" si="40"/>
        <v>15840.657804</v>
      </c>
      <c r="K157" s="235">
        <f t="shared" si="40"/>
        <v>11504.129495000001</v>
      </c>
      <c r="L157" s="235">
        <f t="shared" si="40"/>
        <v>13098.127960000002</v>
      </c>
      <c r="M157" s="235">
        <f t="shared" si="40"/>
        <v>15546.111301999999</v>
      </c>
      <c r="N157" s="235">
        <f t="shared" si="40"/>
        <v>4737.7723550000001</v>
      </c>
      <c r="O157" s="235">
        <f t="shared" si="40"/>
        <v>10304.791719000001</v>
      </c>
      <c r="P157" s="235">
        <f t="shared" si="40"/>
        <v>10974.432580999999</v>
      </c>
      <c r="Q157" s="235">
        <f t="shared" si="40"/>
        <v>119101.360073</v>
      </c>
    </row>
    <row r="158" spans="1:18" x14ac:dyDescent="0.15">
      <c r="A158" s="41">
        <v>6</v>
      </c>
      <c r="B158" s="41" t="s">
        <v>684</v>
      </c>
      <c r="C158" s="235">
        <f t="shared" si="40"/>
        <v>587.19188200000008</v>
      </c>
      <c r="D158" s="235">
        <f t="shared" si="40"/>
        <v>713.56629399999997</v>
      </c>
      <c r="E158" s="235">
        <f t="shared" si="40"/>
        <v>685.42997800000001</v>
      </c>
      <c r="F158" s="235">
        <f t="shared" si="40"/>
        <v>926.95212000000004</v>
      </c>
      <c r="G158" s="235">
        <f t="shared" si="40"/>
        <v>1755.7147479999999</v>
      </c>
      <c r="H158" s="235">
        <f t="shared" si="40"/>
        <v>2352.3992520000002</v>
      </c>
      <c r="I158" s="235">
        <f t="shared" si="40"/>
        <v>3059.1229969999999</v>
      </c>
      <c r="J158" s="235">
        <f t="shared" si="40"/>
        <v>3282.8240299999998</v>
      </c>
      <c r="K158" s="235">
        <f t="shared" si="40"/>
        <v>2544.1112309999999</v>
      </c>
      <c r="L158" s="235">
        <f t="shared" si="40"/>
        <v>3792.807045</v>
      </c>
      <c r="M158" s="235">
        <f t="shared" si="40"/>
        <v>5362.768454</v>
      </c>
      <c r="N158" s="235">
        <f t="shared" si="40"/>
        <v>397.37583999999998</v>
      </c>
      <c r="O158" s="235">
        <f t="shared" si="40"/>
        <v>3526.2798979999998</v>
      </c>
      <c r="P158" s="235">
        <f t="shared" si="40"/>
        <v>3343.2872050000001</v>
      </c>
      <c r="Q158" s="235">
        <f t="shared" si="40"/>
        <v>25062.888031000002</v>
      </c>
    </row>
    <row r="159" spans="1:18" x14ac:dyDescent="0.15">
      <c r="A159" s="41">
        <v>7</v>
      </c>
      <c r="B159" s="41" t="s">
        <v>685</v>
      </c>
      <c r="C159" s="235">
        <f t="shared" si="40"/>
        <v>807.65650499999992</v>
      </c>
      <c r="D159" s="235">
        <f t="shared" si="40"/>
        <v>776.84909900000002</v>
      </c>
      <c r="E159" s="235">
        <f t="shared" si="40"/>
        <v>702.63839800000005</v>
      </c>
      <c r="F159" s="235">
        <f t="shared" si="40"/>
        <v>1132.5242349999999</v>
      </c>
      <c r="G159" s="235">
        <f t="shared" si="40"/>
        <v>1762.556319</v>
      </c>
      <c r="H159" s="235">
        <f t="shared" si="40"/>
        <v>2380.628072</v>
      </c>
      <c r="I159" s="235">
        <f t="shared" si="40"/>
        <v>2752.3245670000001</v>
      </c>
      <c r="J159" s="235">
        <f t="shared" si="40"/>
        <v>2297.2116190000002</v>
      </c>
      <c r="K159" s="235">
        <f t="shared" si="40"/>
        <v>1273.791248</v>
      </c>
      <c r="L159" s="235">
        <f t="shared" si="40"/>
        <v>1331.3865920000001</v>
      </c>
      <c r="M159" s="235">
        <f t="shared" si="40"/>
        <v>1258.854374</v>
      </c>
      <c r="N159" s="235">
        <f t="shared" si="40"/>
        <v>529.31362300000001</v>
      </c>
      <c r="O159" s="235">
        <f t="shared" si="40"/>
        <v>829.21120800000006</v>
      </c>
      <c r="P159" s="235">
        <f t="shared" si="40"/>
        <v>914.71455500000002</v>
      </c>
      <c r="Q159" s="235">
        <f t="shared" si="40"/>
        <v>16476.421027999997</v>
      </c>
    </row>
    <row r="160" spans="1:18" x14ac:dyDescent="0.15">
      <c r="A160" s="41">
        <v>5</v>
      </c>
      <c r="B160" s="41" t="s">
        <v>686</v>
      </c>
      <c r="C160" s="235">
        <f t="shared" si="40"/>
        <v>2324.9892709999999</v>
      </c>
      <c r="D160" s="235">
        <f t="shared" si="40"/>
        <v>2670.2124089999998</v>
      </c>
      <c r="E160" s="235">
        <f t="shared" si="40"/>
        <v>3219.6188910000001</v>
      </c>
      <c r="F160" s="235">
        <f t="shared" si="40"/>
        <v>4081.729605</v>
      </c>
      <c r="G160" s="235">
        <f t="shared" si="40"/>
        <v>4986.0590350000002</v>
      </c>
      <c r="H160" s="235">
        <f t="shared" si="40"/>
        <v>5539.1999569999998</v>
      </c>
      <c r="I160" s="235">
        <f t="shared" si="40"/>
        <v>5948.0265660000005</v>
      </c>
      <c r="J160" s="235">
        <f t="shared" si="40"/>
        <v>6915.05782</v>
      </c>
      <c r="K160" s="235">
        <f t="shared" si="40"/>
        <v>4743.3003639999997</v>
      </c>
      <c r="L160" s="235">
        <f t="shared" si="40"/>
        <v>6558.7157630000002</v>
      </c>
      <c r="M160" s="235">
        <f t="shared" si="40"/>
        <v>7835.8705640000007</v>
      </c>
      <c r="N160" s="235">
        <f t="shared" si="40"/>
        <v>1542.611684</v>
      </c>
      <c r="O160" s="235">
        <f t="shared" si="40"/>
        <v>4832.974037</v>
      </c>
      <c r="P160" s="235">
        <f t="shared" si="40"/>
        <v>5872.654278</v>
      </c>
      <c r="Q160" s="235">
        <f t="shared" si="40"/>
        <v>54822.780245000002</v>
      </c>
    </row>
    <row r="161" spans="1:32" x14ac:dyDescent="0.15">
      <c r="A161" s="41">
        <v>9</v>
      </c>
      <c r="B161" s="41" t="s">
        <v>687</v>
      </c>
      <c r="C161" s="235">
        <f t="shared" si="40"/>
        <v>3926.805582</v>
      </c>
      <c r="D161" s="235">
        <f t="shared" si="40"/>
        <v>6218.3897379999999</v>
      </c>
      <c r="E161" s="235">
        <f t="shared" si="40"/>
        <v>9321.8451300000015</v>
      </c>
      <c r="F161" s="235">
        <f t="shared" si="40"/>
        <v>14080.842591999999</v>
      </c>
      <c r="G161" s="235">
        <f t="shared" si="40"/>
        <v>17574.068511000001</v>
      </c>
      <c r="H161" s="235">
        <f t="shared" si="40"/>
        <v>24560.644323</v>
      </c>
      <c r="I161" s="235">
        <f t="shared" si="40"/>
        <v>29752.965992999998</v>
      </c>
      <c r="J161" s="235">
        <f t="shared" si="40"/>
        <v>34352.333542</v>
      </c>
      <c r="K161" s="235">
        <f t="shared" si="40"/>
        <v>32443.213650000002</v>
      </c>
      <c r="L161" s="235">
        <f t="shared" si="40"/>
        <v>45571.977957999996</v>
      </c>
      <c r="M161" s="235">
        <f t="shared" si="40"/>
        <v>52320.393729000003</v>
      </c>
      <c r="N161" s="235">
        <f t="shared" si="40"/>
        <v>2237.0134240000002</v>
      </c>
      <c r="O161" s="235">
        <f t="shared" si="40"/>
        <v>33194.734230000002</v>
      </c>
      <c r="P161" s="235">
        <f t="shared" si="40"/>
        <v>36737.178076000004</v>
      </c>
      <c r="Q161" s="235">
        <f t="shared" si="40"/>
        <v>270123.48074800003</v>
      </c>
    </row>
    <row r="162" spans="1:32" x14ac:dyDescent="0.15">
      <c r="A162" s="41">
        <v>8</v>
      </c>
      <c r="B162" s="41" t="s">
        <v>688</v>
      </c>
      <c r="C162" s="235">
        <f t="shared" si="40"/>
        <v>643.04953899999998</v>
      </c>
      <c r="D162" s="235">
        <f t="shared" si="40"/>
        <v>724.99598200000003</v>
      </c>
      <c r="E162" s="235">
        <f t="shared" si="40"/>
        <v>773.55891399999996</v>
      </c>
      <c r="F162" s="235">
        <f t="shared" si="40"/>
        <v>897.740409</v>
      </c>
      <c r="G162" s="235">
        <f t="shared" si="40"/>
        <v>1135.3696300000001</v>
      </c>
      <c r="H162" s="235">
        <f t="shared" si="40"/>
        <v>1556.278397</v>
      </c>
      <c r="I162" s="235">
        <f t="shared" si="40"/>
        <v>1843.0220829999998</v>
      </c>
      <c r="J162" s="235">
        <f t="shared" si="40"/>
        <v>2551.748756</v>
      </c>
      <c r="K162" s="235">
        <f t="shared" si="40"/>
        <v>1667.3757760000001</v>
      </c>
      <c r="L162" s="235">
        <f t="shared" si="40"/>
        <v>2007.11005</v>
      </c>
      <c r="M162" s="235">
        <f t="shared" si="40"/>
        <v>2082.9431640000003</v>
      </c>
      <c r="N162" s="235">
        <f t="shared" si="40"/>
        <v>413.43679399999996</v>
      </c>
      <c r="O162" s="235">
        <f t="shared" si="40"/>
        <v>1448.0383729999999</v>
      </c>
      <c r="P162" s="235">
        <f t="shared" si="40"/>
        <v>1269.03693</v>
      </c>
      <c r="Q162" s="235">
        <f t="shared" si="40"/>
        <v>15883.1927</v>
      </c>
    </row>
    <row r="163" spans="1:32" x14ac:dyDescent="0.15">
      <c r="A163" s="41">
        <v>10</v>
      </c>
      <c r="B163" s="41" t="s">
        <v>689</v>
      </c>
      <c r="C163" s="235">
        <f t="shared" si="40"/>
        <v>1525.2678820000001</v>
      </c>
      <c r="D163" s="235">
        <f t="shared" si="40"/>
        <v>1387.924264</v>
      </c>
      <c r="E163" s="235">
        <f t="shared" si="40"/>
        <v>1262.5511780000002</v>
      </c>
      <c r="F163" s="235">
        <f t="shared" si="40"/>
        <v>1642.460266</v>
      </c>
      <c r="G163" s="235">
        <f t="shared" si="40"/>
        <v>2110.6805890000001</v>
      </c>
      <c r="H163" s="235">
        <f t="shared" si="40"/>
        <v>2246.1677010000003</v>
      </c>
      <c r="I163" s="235">
        <f t="shared" si="40"/>
        <v>2982.7938130000002</v>
      </c>
      <c r="J163" s="235">
        <f t="shared" si="40"/>
        <v>3261.8749440000001</v>
      </c>
      <c r="K163" s="235">
        <f t="shared" si="40"/>
        <v>2420.8674840000003</v>
      </c>
      <c r="L163" s="235">
        <f t="shared" si="40"/>
        <v>2902.7453390000001</v>
      </c>
      <c r="M163" s="235">
        <f t="shared" si="40"/>
        <v>3439.1408659999997</v>
      </c>
      <c r="N163" s="235">
        <f t="shared" si="40"/>
        <v>980.97031599999991</v>
      </c>
      <c r="O163" s="235">
        <f t="shared" si="40"/>
        <v>2167.7646260000001</v>
      </c>
      <c r="P163" s="235">
        <f t="shared" si="40"/>
        <v>2558.4684770000003</v>
      </c>
      <c r="Q163" s="235">
        <f t="shared" si="40"/>
        <v>25182.474326</v>
      </c>
    </row>
    <row r="164" spans="1:32" x14ac:dyDescent="0.15">
      <c r="B164" s="41" t="s">
        <v>105</v>
      </c>
      <c r="C164" s="235">
        <f t="shared" si="40"/>
        <v>261519.71763000003</v>
      </c>
      <c r="D164" s="235">
        <f t="shared" si="40"/>
        <v>257369.68085699997</v>
      </c>
      <c r="E164" s="235">
        <f t="shared" si="40"/>
        <v>257698.645685</v>
      </c>
      <c r="F164" s="235">
        <f t="shared" si="40"/>
        <v>286054.95183699997</v>
      </c>
      <c r="G164" s="235">
        <f t="shared" si="40"/>
        <v>313571.88770600001</v>
      </c>
      <c r="H164" s="235">
        <f t="shared" si="40"/>
        <v>358349.80233799998</v>
      </c>
      <c r="I164" s="235">
        <f t="shared" si="40"/>
        <v>386988.26044499991</v>
      </c>
      <c r="J164" s="235">
        <f t="shared" si="40"/>
        <v>403906.07949200005</v>
      </c>
      <c r="K164" s="235">
        <f t="shared" si="40"/>
        <v>322236.83463</v>
      </c>
      <c r="L164" s="235">
        <f t="shared" si="40"/>
        <v>413991.810573</v>
      </c>
      <c r="M164" s="235">
        <f t="shared" si="40"/>
        <v>466381.63079199998</v>
      </c>
      <c r="N164" s="235">
        <f t="shared" si="40"/>
        <v>176256.28494600003</v>
      </c>
      <c r="O164" s="235">
        <f t="shared" si="40"/>
        <v>305563.50469500001</v>
      </c>
      <c r="P164" s="235">
        <f t="shared" si="40"/>
        <v>331726.86236099998</v>
      </c>
      <c r="Q164" s="235">
        <f t="shared" si="40"/>
        <v>3728069.3019850003</v>
      </c>
    </row>
    <row r="165" spans="1:32" x14ac:dyDescent="0.15">
      <c r="B165" s="41" t="s">
        <v>92</v>
      </c>
      <c r="C165" s="235">
        <f t="shared" si="40"/>
        <v>18999.197881999979</v>
      </c>
      <c r="D165" s="235">
        <f t="shared" si="40"/>
        <v>23523.139288000035</v>
      </c>
      <c r="E165" s="235">
        <f t="shared" si="40"/>
        <v>20828.329110000021</v>
      </c>
      <c r="F165" s="235">
        <f t="shared" si="40"/>
        <v>29393.406472000002</v>
      </c>
      <c r="G165" s="235">
        <f t="shared" si="40"/>
        <v>35238.92860699998</v>
      </c>
      <c r="H165" s="235">
        <f t="shared" si="40"/>
        <v>44492.759087000013</v>
      </c>
      <c r="I165" s="235">
        <f t="shared" si="40"/>
        <v>47525.941727000056</v>
      </c>
      <c r="J165" s="235">
        <f t="shared" si="40"/>
        <v>50038.892912999931</v>
      </c>
      <c r="K165" s="235">
        <f t="shared" si="40"/>
        <v>39162.63009500003</v>
      </c>
      <c r="L165" s="235">
        <f t="shared" si="40"/>
        <v>53652.457664000045</v>
      </c>
      <c r="M165" s="235">
        <f t="shared" si="40"/>
        <v>59505.494582000014</v>
      </c>
      <c r="N165" s="235">
        <f t="shared" si="40"/>
        <v>10886.765873999961</v>
      </c>
      <c r="O165" s="235">
        <f t="shared" si="40"/>
        <v>38446.695182999974</v>
      </c>
      <c r="P165" s="235">
        <f t="shared" si="40"/>
        <v>42179.493665000016</v>
      </c>
      <c r="Q165" s="235">
        <f t="shared" si="40"/>
        <v>422361.17742700008</v>
      </c>
    </row>
    <row r="166" spans="1:32" x14ac:dyDescent="0.15">
      <c r="B166" s="41" t="s">
        <v>20</v>
      </c>
      <c r="C166" s="235">
        <f t="shared" si="40"/>
        <v>280518.91551199998</v>
      </c>
      <c r="D166" s="235">
        <f t="shared" si="40"/>
        <v>280892.82014500001</v>
      </c>
      <c r="E166" s="235">
        <f t="shared" si="40"/>
        <v>278526.97479500005</v>
      </c>
      <c r="F166" s="235">
        <f t="shared" si="40"/>
        <v>315448.35830900003</v>
      </c>
      <c r="G166" s="235">
        <f t="shared" si="40"/>
        <v>348810.81631299999</v>
      </c>
      <c r="H166" s="235">
        <f t="shared" si="40"/>
        <v>402842.56142499996</v>
      </c>
      <c r="I166" s="235">
        <f t="shared" si="40"/>
        <v>434514.20217199996</v>
      </c>
      <c r="J166" s="235">
        <f t="shared" si="40"/>
        <v>453944.97240500001</v>
      </c>
      <c r="K166" s="235">
        <f t="shared" si="40"/>
        <v>361399.46472500003</v>
      </c>
      <c r="L166" s="235">
        <f t="shared" si="40"/>
        <v>467644.26823699998</v>
      </c>
      <c r="M166" s="235">
        <f t="shared" si="40"/>
        <v>525887.12537400005</v>
      </c>
      <c r="N166" s="235">
        <f t="shared" si="40"/>
        <v>187143.05082</v>
      </c>
      <c r="O166" s="235">
        <f t="shared" si="40"/>
        <v>344010.19987799996</v>
      </c>
      <c r="P166" s="235">
        <f t="shared" si="40"/>
        <v>373906.35602599999</v>
      </c>
      <c r="Q166" s="235">
        <f>Q21+Q69</f>
        <v>4150430.4794119997</v>
      </c>
      <c r="S166" s="43" t="s">
        <v>1176</v>
      </c>
    </row>
    <row r="167" spans="1:32" x14ac:dyDescent="0.15">
      <c r="C167" s="41" t="s">
        <v>431</v>
      </c>
      <c r="T167" s="41">
        <v>2001</v>
      </c>
      <c r="U167" s="41">
        <v>2002</v>
      </c>
      <c r="V167" s="41">
        <v>2003</v>
      </c>
      <c r="W167" s="41">
        <v>2004</v>
      </c>
      <c r="X167" s="41">
        <v>2005</v>
      </c>
      <c r="Y167" s="41">
        <v>2006</v>
      </c>
      <c r="Z167" s="41">
        <v>2007</v>
      </c>
      <c r="AA167" s="41">
        <v>2008</v>
      </c>
      <c r="AB167" s="41">
        <v>2009</v>
      </c>
      <c r="AC167" s="41">
        <v>2010</v>
      </c>
      <c r="AD167" s="41">
        <v>2011</v>
      </c>
      <c r="AE167" s="41" t="s">
        <v>1173</v>
      </c>
      <c r="AF167" s="41" t="s">
        <v>678</v>
      </c>
    </row>
    <row r="168" spans="1:32" x14ac:dyDescent="0.15">
      <c r="A168" s="41">
        <v>1</v>
      </c>
      <c r="B168" s="41" t="s">
        <v>680</v>
      </c>
      <c r="C168" s="38">
        <f>C154/C$166*100</f>
        <v>79.073020962292745</v>
      </c>
      <c r="D168" s="38">
        <f t="shared" ref="D168:Q168" si="41">D154/D$166*100</f>
        <v>76.747169522779743</v>
      </c>
      <c r="E168" s="38">
        <f t="shared" si="41"/>
        <v>75.802020297098366</v>
      </c>
      <c r="F168" s="38">
        <f t="shared" si="41"/>
        <v>72.296524344756207</v>
      </c>
      <c r="G168" s="38">
        <f t="shared" si="41"/>
        <v>69.171525147171224</v>
      </c>
      <c r="H168" s="38">
        <f t="shared" si="41"/>
        <v>67.278490891399727</v>
      </c>
      <c r="I168" s="38">
        <f t="shared" si="41"/>
        <v>65.140009668305197</v>
      </c>
      <c r="J168" s="38">
        <f t="shared" si="41"/>
        <v>62.95171137792569</v>
      </c>
      <c r="K168" s="38">
        <f t="shared" si="41"/>
        <v>62.56453938498565</v>
      </c>
      <c r="L168" s="38">
        <f t="shared" si="41"/>
        <v>62.397754391831292</v>
      </c>
      <c r="M168" s="38">
        <f t="shared" si="41"/>
        <v>61.864780357881109</v>
      </c>
      <c r="N168" s="38">
        <f t="shared" si="41"/>
        <v>80.119465646210415</v>
      </c>
      <c r="O168" s="38">
        <f t="shared" si="41"/>
        <v>62.331391525612986</v>
      </c>
      <c r="P168" s="38">
        <f t="shared" si="41"/>
        <v>62.031125691233747</v>
      </c>
      <c r="Q168" s="38">
        <f t="shared" si="41"/>
        <v>67.485495391765127</v>
      </c>
      <c r="S168" s="41" t="str">
        <f>B168</f>
        <v>ESTADOS UNIDOS DE AMERICA</v>
      </c>
      <c r="T168" s="38">
        <f>C168</f>
        <v>79.073020962292745</v>
      </c>
      <c r="U168" s="38">
        <f t="shared" ref="U168:AD169" si="42">D168</f>
        <v>76.747169522779743</v>
      </c>
      <c r="V168" s="38">
        <f t="shared" si="42"/>
        <v>75.802020297098366</v>
      </c>
      <c r="W168" s="38">
        <f t="shared" si="42"/>
        <v>72.296524344756207</v>
      </c>
      <c r="X168" s="38">
        <f t="shared" si="42"/>
        <v>69.171525147171224</v>
      </c>
      <c r="Y168" s="38">
        <f t="shared" si="42"/>
        <v>67.278490891399727</v>
      </c>
      <c r="Z168" s="38">
        <f t="shared" si="42"/>
        <v>65.140009668305197</v>
      </c>
      <c r="AA168" s="38">
        <f t="shared" si="42"/>
        <v>62.95171137792569</v>
      </c>
      <c r="AB168" s="38">
        <f t="shared" si="42"/>
        <v>62.56453938498565</v>
      </c>
      <c r="AC168" s="38">
        <f t="shared" si="42"/>
        <v>62.397754391831292</v>
      </c>
      <c r="AD168" s="38">
        <f t="shared" si="42"/>
        <v>61.864780357881109</v>
      </c>
      <c r="AE168" s="38">
        <f>P168</f>
        <v>62.031125691233747</v>
      </c>
      <c r="AF168" s="38">
        <f>Q168</f>
        <v>67.485495391765127</v>
      </c>
    </row>
    <row r="169" spans="1:32" x14ac:dyDescent="0.15">
      <c r="A169" s="41">
        <v>2</v>
      </c>
      <c r="B169" s="41" t="s">
        <v>681</v>
      </c>
      <c r="C169" s="38">
        <f t="shared" ref="C169:Q180" si="43">C155/C$166*100</f>
        <v>6.0492311764530875</v>
      </c>
      <c r="D169" s="38">
        <f t="shared" si="43"/>
        <v>5.8840803383539972</v>
      </c>
      <c r="E169" s="38">
        <f t="shared" si="43"/>
        <v>6.4240213778824256</v>
      </c>
      <c r="F169" s="38">
        <f t="shared" si="43"/>
        <v>6.5872090253979136</v>
      </c>
      <c r="G169" s="38">
        <f t="shared" si="43"/>
        <v>7.1124678334911433</v>
      </c>
      <c r="H169" s="38">
        <f t="shared" si="43"/>
        <v>6.8937548005761835</v>
      </c>
      <c r="I169" s="38">
        <f t="shared" si="43"/>
        <v>7.5745885852476036</v>
      </c>
      <c r="J169" s="38">
        <f t="shared" si="43"/>
        <v>8.1644708295026316</v>
      </c>
      <c r="K169" s="38">
        <f t="shared" si="43"/>
        <v>7.413616664702988</v>
      </c>
      <c r="L169" s="38">
        <f t="shared" si="43"/>
        <v>6.7271197706750732</v>
      </c>
      <c r="M169" s="38">
        <f t="shared" si="43"/>
        <v>7.1714812866313569</v>
      </c>
      <c r="N169" s="38">
        <f t="shared" si="43"/>
        <v>6.1344519551741268</v>
      </c>
      <c r="O169" s="38">
        <f t="shared" si="43"/>
        <v>7.2230355410427087</v>
      </c>
      <c r="P169" s="38">
        <f t="shared" si="43"/>
        <v>7.3651119656508515</v>
      </c>
      <c r="Q169" s="38">
        <f t="shared" si="43"/>
        <v>7.0038429691317861</v>
      </c>
      <c r="S169" s="41" t="str">
        <f>B169</f>
        <v xml:space="preserve">UNION EUROPEA-15-       </v>
      </c>
      <c r="T169" s="38">
        <f>C169</f>
        <v>6.0492311764530875</v>
      </c>
      <c r="U169" s="38">
        <f t="shared" si="42"/>
        <v>5.8840803383539972</v>
      </c>
      <c r="V169" s="38">
        <f t="shared" si="42"/>
        <v>6.4240213778824256</v>
      </c>
      <c r="W169" s="38">
        <f t="shared" si="42"/>
        <v>6.5872090253979136</v>
      </c>
      <c r="X169" s="38">
        <f t="shared" si="42"/>
        <v>7.1124678334911433</v>
      </c>
      <c r="Y169" s="38">
        <f t="shared" si="42"/>
        <v>6.8937548005761835</v>
      </c>
      <c r="Z169" s="38">
        <f t="shared" si="42"/>
        <v>7.5745885852476036</v>
      </c>
      <c r="AA169" s="38">
        <f t="shared" si="42"/>
        <v>8.1644708295026316</v>
      </c>
      <c r="AB169" s="38">
        <f t="shared" si="42"/>
        <v>7.413616664702988</v>
      </c>
      <c r="AC169" s="38">
        <f t="shared" si="42"/>
        <v>6.7271197706750732</v>
      </c>
      <c r="AD169" s="38">
        <f t="shared" si="42"/>
        <v>7.1714812866313569</v>
      </c>
      <c r="AE169" s="38">
        <f>P169</f>
        <v>7.3651119656508515</v>
      </c>
      <c r="AF169" s="38">
        <f>Q169</f>
        <v>7.0038429691317861</v>
      </c>
    </row>
    <row r="170" spans="1:32" x14ac:dyDescent="0.15">
      <c r="A170" s="41">
        <v>3</v>
      </c>
      <c r="B170" s="41" t="s">
        <v>682</v>
      </c>
      <c r="C170" s="38">
        <f t="shared" si="43"/>
        <v>2.1565643592904924</v>
      </c>
      <c r="D170" s="38">
        <f t="shared" si="43"/>
        <v>2.1962189776924457</v>
      </c>
      <c r="E170" s="38">
        <f t="shared" si="43"/>
        <v>2.0128169841094468</v>
      </c>
      <c r="F170" s="38">
        <f t="shared" si="43"/>
        <v>2.0621395289139492</v>
      </c>
      <c r="G170" s="38">
        <f t="shared" si="43"/>
        <v>2.3470166225160396</v>
      </c>
      <c r="H170" s="38">
        <f t="shared" si="43"/>
        <v>2.4111401793398528</v>
      </c>
      <c r="I170" s="38">
        <f t="shared" si="43"/>
        <v>2.5983899289282077</v>
      </c>
      <c r="J170" s="38">
        <f t="shared" si="43"/>
        <v>2.7703880524047149</v>
      </c>
      <c r="K170" s="38">
        <f t="shared" si="43"/>
        <v>3.52500909310803</v>
      </c>
      <c r="L170" s="38">
        <f t="shared" si="43"/>
        <v>3.3081615599230769</v>
      </c>
      <c r="M170" s="38">
        <f t="shared" si="43"/>
        <v>2.9441178085485542</v>
      </c>
      <c r="N170" s="38">
        <f t="shared" si="43"/>
        <v>2.1371769036975454</v>
      </c>
      <c r="O170" s="38">
        <f t="shared" si="43"/>
        <v>2.90264272150687</v>
      </c>
      <c r="P170" s="38">
        <f t="shared" si="43"/>
        <v>2.8296247567036006</v>
      </c>
      <c r="Q170" s="38">
        <f t="shared" si="43"/>
        <v>2.6452316726084271</v>
      </c>
      <c r="S170" s="41" t="str">
        <f>B175</f>
        <v xml:space="preserve">CHINA                    </v>
      </c>
      <c r="T170" s="38">
        <f>C175</f>
        <v>1.3998362908372288</v>
      </c>
      <c r="U170" s="38">
        <f t="shared" ref="U170:AD170" si="44">D175</f>
        <v>2.213794476765194</v>
      </c>
      <c r="V170" s="38">
        <f t="shared" si="44"/>
        <v>3.3468374604869124</v>
      </c>
      <c r="W170" s="38">
        <f t="shared" si="44"/>
        <v>4.4637552300104204</v>
      </c>
      <c r="X170" s="38">
        <f t="shared" si="44"/>
        <v>5.0382808356579698</v>
      </c>
      <c r="Y170" s="38">
        <f t="shared" si="44"/>
        <v>6.0968345142380462</v>
      </c>
      <c r="Z170" s="38">
        <f t="shared" si="44"/>
        <v>6.8474093238550706</v>
      </c>
      <c r="AA170" s="38">
        <f t="shared" si="44"/>
        <v>7.567510520052986</v>
      </c>
      <c r="AB170" s="38">
        <f t="shared" si="44"/>
        <v>8.9771061710583986</v>
      </c>
      <c r="AC170" s="38">
        <f t="shared" si="44"/>
        <v>9.7450094127753371</v>
      </c>
      <c r="AD170" s="38">
        <f t="shared" si="44"/>
        <v>9.9489778708293759</v>
      </c>
      <c r="AE170" s="38">
        <f>P175</f>
        <v>9.8252349776705703</v>
      </c>
      <c r="AF170" s="38">
        <f>Q175</f>
        <v>6.5083244277415044</v>
      </c>
    </row>
    <row r="171" spans="1:32" x14ac:dyDescent="0.15">
      <c r="A171" s="41">
        <v>4</v>
      </c>
      <c r="B171" s="41" t="s">
        <v>683</v>
      </c>
      <c r="C171" s="38">
        <f t="shared" si="43"/>
        <v>2.449448888128924</v>
      </c>
      <c r="D171" s="38">
        <f t="shared" si="43"/>
        <v>2.3508872845490369</v>
      </c>
      <c r="E171" s="38">
        <f t="shared" si="43"/>
        <v>2.5509409191800643</v>
      </c>
      <c r="F171" s="38">
        <f t="shared" si="43"/>
        <v>2.520309654999771</v>
      </c>
      <c r="G171" s="38">
        <f t="shared" si="43"/>
        <v>2.8594217654793161</v>
      </c>
      <c r="H171" s="38">
        <f t="shared" si="43"/>
        <v>2.7812382401619518</v>
      </c>
      <c r="I171" s="38">
        <f t="shared" si="43"/>
        <v>3.0849106026904858</v>
      </c>
      <c r="J171" s="38">
        <f t="shared" si="43"/>
        <v>3.4895546303941227</v>
      </c>
      <c r="K171" s="38">
        <f t="shared" si="43"/>
        <v>3.1832170818940879</v>
      </c>
      <c r="L171" s="38">
        <f t="shared" si="43"/>
        <v>2.8008742648294218</v>
      </c>
      <c r="M171" s="38">
        <f t="shared" si="43"/>
        <v>2.9561688339382575</v>
      </c>
      <c r="N171" s="38">
        <f t="shared" si="43"/>
        <v>2.5316314627984431</v>
      </c>
      <c r="O171" s="38">
        <f t="shared" si="43"/>
        <v>2.9954901693770997</v>
      </c>
      <c r="P171" s="38">
        <f t="shared" si="43"/>
        <v>2.9350751609680792</v>
      </c>
      <c r="Q171" s="38">
        <f t="shared" si="43"/>
        <v>2.8696146258513728</v>
      </c>
      <c r="S171" s="41" t="s">
        <v>1177</v>
      </c>
      <c r="T171" s="38">
        <f>C179+C170+C171+C172+C173+C174+C176+C177</f>
        <v>13.477911570416945</v>
      </c>
      <c r="U171" s="38">
        <f t="shared" ref="U171:AD171" si="45">D179+D170+D171+D172+D173+D174+D176+D177</f>
        <v>15.154955662101067</v>
      </c>
      <c r="V171" s="38">
        <f t="shared" si="45"/>
        <v>14.427120864532283</v>
      </c>
      <c r="W171" s="38">
        <f t="shared" si="45"/>
        <v>16.652511399835451</v>
      </c>
      <c r="X171" s="38">
        <f t="shared" si="45"/>
        <v>18.677726183679663</v>
      </c>
      <c r="Y171" s="38">
        <f t="shared" si="45"/>
        <v>19.730919793786043</v>
      </c>
      <c r="Z171" s="38">
        <f t="shared" si="45"/>
        <v>20.437992422592142</v>
      </c>
      <c r="AA171" s="38">
        <f t="shared" si="45"/>
        <v>21.316307272518682</v>
      </c>
      <c r="AB171" s="38">
        <f t="shared" si="45"/>
        <v>21.044737779252955</v>
      </c>
      <c r="AC171" s="38">
        <f t="shared" si="45"/>
        <v>21.130116424718299</v>
      </c>
      <c r="AD171" s="38">
        <f t="shared" si="45"/>
        <v>21.014760484658147</v>
      </c>
      <c r="AE171" s="38">
        <f>P179+P170+P171+P172+P173+P174+P176+P177</f>
        <v>20.778527365444841</v>
      </c>
      <c r="AF171" s="38">
        <f>Q179+Q170+Q171+Q172+Q173+Q174+Q176+Q177</f>
        <v>19.002337211361599</v>
      </c>
    </row>
    <row r="172" spans="1:32" x14ac:dyDescent="0.15">
      <c r="A172" s="41">
        <v>6</v>
      </c>
      <c r="B172" s="41" t="s">
        <v>684</v>
      </c>
      <c r="C172" s="38">
        <f t="shared" si="43"/>
        <v>0.2093234536174732</v>
      </c>
      <c r="D172" s="38">
        <f t="shared" si="43"/>
        <v>0.25403507773237105</v>
      </c>
      <c r="E172" s="38">
        <f t="shared" si="43"/>
        <v>0.24609105760922673</v>
      </c>
      <c r="F172" s="38">
        <f t="shared" si="43"/>
        <v>0.29385225682233429</v>
      </c>
      <c r="G172" s="38">
        <f t="shared" si="43"/>
        <v>0.50334297730737121</v>
      </c>
      <c r="H172" s="38">
        <f t="shared" si="43"/>
        <v>0.58395002843758925</v>
      </c>
      <c r="I172" s="38">
        <f t="shared" si="43"/>
        <v>0.7040329134717358</v>
      </c>
      <c r="J172" s="38">
        <f t="shared" si="43"/>
        <v>0.72317664685382488</v>
      </c>
      <c r="K172" s="38">
        <f t="shared" si="43"/>
        <v>0.70396098481659142</v>
      </c>
      <c r="L172" s="38">
        <f t="shared" si="43"/>
        <v>0.81104533993300709</v>
      </c>
      <c r="M172" s="38">
        <f t="shared" si="43"/>
        <v>1.019756559011805</v>
      </c>
      <c r="N172" s="38">
        <f t="shared" si="43"/>
        <v>0.21233801536248784</v>
      </c>
      <c r="O172" s="38">
        <f t="shared" si="43"/>
        <v>1.0250509721079673</v>
      </c>
      <c r="P172" s="38">
        <f t="shared" si="43"/>
        <v>0.89415094210581447</v>
      </c>
      <c r="Q172" s="38">
        <f t="shared" si="43"/>
        <v>0.60386237416391364</v>
      </c>
    </row>
    <row r="173" spans="1:32" x14ac:dyDescent="0.15">
      <c r="A173" s="41">
        <v>7</v>
      </c>
      <c r="B173" s="41" t="s">
        <v>685</v>
      </c>
      <c r="C173" s="38">
        <f t="shared" si="43"/>
        <v>0.28791516733403677</v>
      </c>
      <c r="D173" s="38">
        <f t="shared" si="43"/>
        <v>0.27656424204754748</v>
      </c>
      <c r="E173" s="38">
        <f t="shared" si="43"/>
        <v>0.25226942507710509</v>
      </c>
      <c r="F173" s="38">
        <f t="shared" si="43"/>
        <v>0.35902048787669594</v>
      </c>
      <c r="G173" s="38">
        <f t="shared" si="43"/>
        <v>0.50530437605994338</v>
      </c>
      <c r="H173" s="38">
        <f t="shared" si="43"/>
        <v>0.59095743597172468</v>
      </c>
      <c r="I173" s="38">
        <f t="shared" si="43"/>
        <v>0.63342568625881368</v>
      </c>
      <c r="J173" s="38">
        <f t="shared" si="43"/>
        <v>0.50605508567026869</v>
      </c>
      <c r="K173" s="38">
        <f t="shared" si="43"/>
        <v>0.35246074560992141</v>
      </c>
      <c r="L173" s="38">
        <f t="shared" si="43"/>
        <v>0.28470071856526197</v>
      </c>
      <c r="M173" s="38">
        <f t="shared" si="43"/>
        <v>0.23937729471979921</v>
      </c>
      <c r="N173" s="38">
        <f t="shared" si="43"/>
        <v>0.2828390478196865</v>
      </c>
      <c r="O173" s="38">
        <f t="shared" si="43"/>
        <v>0.24104262265888399</v>
      </c>
      <c r="P173" s="38">
        <f t="shared" si="43"/>
        <v>0.2446373377339417</v>
      </c>
      <c r="Q173" s="38">
        <f t="shared" si="43"/>
        <v>0.39698101461355512</v>
      </c>
    </row>
    <row r="174" spans="1:32" x14ac:dyDescent="0.15">
      <c r="A174" s="41">
        <v>5</v>
      </c>
      <c r="B174" s="41" t="s">
        <v>686</v>
      </c>
      <c r="C174" s="38">
        <f t="shared" si="43"/>
        <v>0.8288172891145168</v>
      </c>
      <c r="D174" s="38">
        <f t="shared" si="43"/>
        <v>0.95061611315718442</v>
      </c>
      <c r="E174" s="38">
        <f t="shared" si="43"/>
        <v>1.1559450905499142</v>
      </c>
      <c r="F174" s="38">
        <f t="shared" si="43"/>
        <v>1.2939454264021588</v>
      </c>
      <c r="G174" s="38">
        <f t="shared" si="43"/>
        <v>1.4294450750420071</v>
      </c>
      <c r="H174" s="38">
        <f t="shared" si="43"/>
        <v>1.3750284819473504</v>
      </c>
      <c r="I174" s="38">
        <f t="shared" si="43"/>
        <v>1.3688911746193069</v>
      </c>
      <c r="J174" s="38">
        <f t="shared" si="43"/>
        <v>1.523325125370159</v>
      </c>
      <c r="K174" s="38">
        <f t="shared" si="43"/>
        <v>1.3124812920266284</v>
      </c>
      <c r="L174" s="38">
        <f t="shared" si="43"/>
        <v>1.4025010480137166</v>
      </c>
      <c r="M174" s="38">
        <f t="shared" si="43"/>
        <v>1.4900289788283543</v>
      </c>
      <c r="N174" s="38">
        <f t="shared" si="43"/>
        <v>0.82429546661806419</v>
      </c>
      <c r="O174" s="38">
        <f t="shared" si="43"/>
        <v>1.4048926568787696</v>
      </c>
      <c r="P174" s="38">
        <f t="shared" si="43"/>
        <v>1.5706216766188479</v>
      </c>
      <c r="Q174" s="38">
        <f t="shared" si="43"/>
        <v>1.3208938329878219</v>
      </c>
    </row>
    <row r="175" spans="1:32" x14ac:dyDescent="0.15">
      <c r="A175" s="41">
        <v>9</v>
      </c>
      <c r="B175" s="41" t="s">
        <v>687</v>
      </c>
      <c r="C175" s="38">
        <f t="shared" si="43"/>
        <v>1.3998362908372288</v>
      </c>
      <c r="D175" s="38">
        <f t="shared" si="43"/>
        <v>2.213794476765194</v>
      </c>
      <c r="E175" s="38">
        <f t="shared" si="43"/>
        <v>3.3468374604869124</v>
      </c>
      <c r="F175" s="38">
        <f t="shared" si="43"/>
        <v>4.4637552300104204</v>
      </c>
      <c r="G175" s="38">
        <f t="shared" si="43"/>
        <v>5.0382808356579698</v>
      </c>
      <c r="H175" s="38">
        <f t="shared" si="43"/>
        <v>6.0968345142380462</v>
      </c>
      <c r="I175" s="38">
        <f t="shared" si="43"/>
        <v>6.8474093238550706</v>
      </c>
      <c r="J175" s="38">
        <f t="shared" si="43"/>
        <v>7.567510520052986</v>
      </c>
      <c r="K175" s="38">
        <f t="shared" si="43"/>
        <v>8.9771061710583986</v>
      </c>
      <c r="L175" s="38">
        <f t="shared" si="43"/>
        <v>9.7450094127753371</v>
      </c>
      <c r="M175" s="38">
        <f t="shared" si="43"/>
        <v>9.9489778708293759</v>
      </c>
      <c r="N175" s="38">
        <f t="shared" si="43"/>
        <v>1.1953494474938475</v>
      </c>
      <c r="O175" s="38">
        <f t="shared" si="43"/>
        <v>9.6493459326997311</v>
      </c>
      <c r="P175" s="38">
        <f t="shared" si="43"/>
        <v>9.8252349776705703</v>
      </c>
      <c r="Q175" s="38">
        <f t="shared" si="43"/>
        <v>6.5083244277415044</v>
      </c>
    </row>
    <row r="176" spans="1:32" x14ac:dyDescent="0.15">
      <c r="A176" s="41">
        <v>8</v>
      </c>
      <c r="B176" s="41" t="s">
        <v>688</v>
      </c>
      <c r="C176" s="38">
        <f t="shared" si="43"/>
        <v>0.22923571404313792</v>
      </c>
      <c r="D176" s="38">
        <f t="shared" si="43"/>
        <v>0.25810413439038743</v>
      </c>
      <c r="E176" s="38">
        <f t="shared" si="43"/>
        <v>0.27773213512599659</v>
      </c>
      <c r="F176" s="38">
        <f t="shared" si="43"/>
        <v>0.28459187862395247</v>
      </c>
      <c r="G176" s="38">
        <f t="shared" si="43"/>
        <v>0.32549725435727134</v>
      </c>
      <c r="H176" s="38">
        <f t="shared" si="43"/>
        <v>0.38632422341246164</v>
      </c>
      <c r="I176" s="38">
        <f t="shared" si="43"/>
        <v>0.42415692600778332</v>
      </c>
      <c r="J176" s="38">
        <f t="shared" si="43"/>
        <v>0.56212733064997666</v>
      </c>
      <c r="K176" s="38">
        <f t="shared" si="43"/>
        <v>0.46136642102355008</v>
      </c>
      <c r="L176" s="38">
        <f t="shared" si="43"/>
        <v>0.42919590516242695</v>
      </c>
      <c r="M176" s="38">
        <f t="shared" si="43"/>
        <v>0.39608179464721716</v>
      </c>
      <c r="N176" s="38">
        <f t="shared" si="43"/>
        <v>0.22092019564095719</v>
      </c>
      <c r="O176" s="38">
        <f t="shared" si="43"/>
        <v>0.42092890661774945</v>
      </c>
      <c r="P176" s="38">
        <f t="shared" si="43"/>
        <v>0.33939966773706198</v>
      </c>
      <c r="Q176" s="38">
        <f t="shared" si="43"/>
        <v>0.38268783873836154</v>
      </c>
    </row>
    <row r="177" spans="1:18" x14ac:dyDescent="0.15">
      <c r="A177" s="41">
        <v>10</v>
      </c>
      <c r="B177" s="41" t="s">
        <v>689</v>
      </c>
      <c r="C177" s="38">
        <f t="shared" si="43"/>
        <v>0.54373084938536087</v>
      </c>
      <c r="D177" s="38">
        <f t="shared" si="43"/>
        <v>0.49411169117229053</v>
      </c>
      <c r="E177" s="38">
        <f t="shared" si="43"/>
        <v>0.4532958356831529</v>
      </c>
      <c r="F177" s="38">
        <f t="shared" si="43"/>
        <v>0.52067484985644286</v>
      </c>
      <c r="G177" s="38">
        <f t="shared" si="43"/>
        <v>0.6051075512251356</v>
      </c>
      <c r="H177" s="38">
        <f t="shared" si="43"/>
        <v>0.55757954002042198</v>
      </c>
      <c r="I177" s="38">
        <f t="shared" si="43"/>
        <v>0.68646635670133482</v>
      </c>
      <c r="J177" s="38">
        <f t="shared" si="43"/>
        <v>0.71856175137673406</v>
      </c>
      <c r="K177" s="38">
        <f t="shared" si="43"/>
        <v>0.66985917808210171</v>
      </c>
      <c r="L177" s="38">
        <f t="shared" si="43"/>
        <v>0.62071654378299834</v>
      </c>
      <c r="M177" s="38">
        <f t="shared" si="43"/>
        <v>0.65396939762580297</v>
      </c>
      <c r="N177" s="38">
        <f t="shared" si="43"/>
        <v>0.52418206911862708</v>
      </c>
      <c r="O177" s="38">
        <f t="shared" si="43"/>
        <v>0.63014545114324461</v>
      </c>
      <c r="P177" s="38">
        <f t="shared" si="43"/>
        <v>0.68425380734156183</v>
      </c>
      <c r="Q177" s="38">
        <f t="shared" si="43"/>
        <v>0.60674367275675112</v>
      </c>
    </row>
    <row r="178" spans="1:18" x14ac:dyDescent="0.15">
      <c r="B178" s="41" t="s">
        <v>105</v>
      </c>
      <c r="C178" s="38">
        <f t="shared" si="43"/>
        <v>93.227124150497005</v>
      </c>
      <c r="D178" s="38">
        <f t="shared" si="43"/>
        <v>91.625581858640203</v>
      </c>
      <c r="E178" s="38">
        <f t="shared" si="43"/>
        <v>92.521970582802609</v>
      </c>
      <c r="F178" s="38">
        <f t="shared" si="43"/>
        <v>90.682022683659838</v>
      </c>
      <c r="G178" s="38">
        <f t="shared" si="43"/>
        <v>89.89740943830742</v>
      </c>
      <c r="H178" s="38">
        <f t="shared" si="43"/>
        <v>88.955298335505319</v>
      </c>
      <c r="I178" s="38">
        <f t="shared" si="43"/>
        <v>89.062281166085526</v>
      </c>
      <c r="J178" s="38">
        <f t="shared" si="43"/>
        <v>88.976881350201111</v>
      </c>
      <c r="K178" s="38">
        <f t="shared" si="43"/>
        <v>89.163617017307956</v>
      </c>
      <c r="L178" s="38">
        <f t="shared" si="43"/>
        <v>88.527078955491618</v>
      </c>
      <c r="M178" s="38">
        <f t="shared" si="43"/>
        <v>88.684740182661642</v>
      </c>
      <c r="N178" s="38">
        <f t="shared" si="43"/>
        <v>94.182650209934209</v>
      </c>
      <c r="O178" s="38">
        <f t="shared" si="43"/>
        <v>88.823966499646019</v>
      </c>
      <c r="P178" s="474">
        <f t="shared" si="43"/>
        <v>88.719235983764065</v>
      </c>
      <c r="Q178" s="38">
        <f t="shared" si="43"/>
        <v>89.823677820358611</v>
      </c>
    </row>
    <row r="179" spans="1:18" x14ac:dyDescent="0.15">
      <c r="B179" s="41" t="s">
        <v>92</v>
      </c>
      <c r="C179" s="38">
        <f t="shared" si="43"/>
        <v>6.772875849503003</v>
      </c>
      <c r="D179" s="38">
        <f t="shared" si="43"/>
        <v>8.3744181413598007</v>
      </c>
      <c r="E179" s="38">
        <f t="shared" si="43"/>
        <v>7.4780294171973756</v>
      </c>
      <c r="F179" s="38">
        <f t="shared" si="43"/>
        <v>9.3179773163401443</v>
      </c>
      <c r="G179" s="38">
        <f t="shared" si="43"/>
        <v>10.10259056169258</v>
      </c>
      <c r="H179" s="38">
        <f t="shared" si="43"/>
        <v>11.04470166449469</v>
      </c>
      <c r="I179" s="38">
        <f t="shared" si="43"/>
        <v>10.937718833914474</v>
      </c>
      <c r="J179" s="38">
        <f t="shared" si="43"/>
        <v>11.023118649798878</v>
      </c>
      <c r="K179" s="38">
        <f t="shared" si="43"/>
        <v>10.836382982692042</v>
      </c>
      <c r="L179" s="38">
        <f t="shared" si="43"/>
        <v>11.472921044508393</v>
      </c>
      <c r="M179" s="38">
        <f t="shared" si="43"/>
        <v>11.315259817338356</v>
      </c>
      <c r="N179" s="38">
        <f t="shared" si="43"/>
        <v>5.8173497900657765</v>
      </c>
      <c r="O179" s="38">
        <f t="shared" si="43"/>
        <v>11.176033500353984</v>
      </c>
      <c r="P179" s="38">
        <f t="shared" si="43"/>
        <v>11.280764016235931</v>
      </c>
      <c r="Q179" s="38">
        <f t="shared" si="43"/>
        <v>10.176322179641396</v>
      </c>
    </row>
    <row r="180" spans="1:18" x14ac:dyDescent="0.15">
      <c r="B180" s="41" t="s">
        <v>20</v>
      </c>
      <c r="C180" s="38">
        <f t="shared" si="43"/>
        <v>100</v>
      </c>
      <c r="D180" s="38">
        <f t="shared" si="43"/>
        <v>100</v>
      </c>
      <c r="E180" s="38">
        <f t="shared" si="43"/>
        <v>100</v>
      </c>
      <c r="F180" s="38">
        <f t="shared" si="43"/>
        <v>100</v>
      </c>
      <c r="G180" s="38">
        <f t="shared" si="43"/>
        <v>100</v>
      </c>
      <c r="H180" s="38">
        <f t="shared" si="43"/>
        <v>100</v>
      </c>
      <c r="I180" s="38">
        <f t="shared" si="43"/>
        <v>100</v>
      </c>
      <c r="J180" s="38">
        <f t="shared" si="43"/>
        <v>100</v>
      </c>
      <c r="K180" s="38">
        <f t="shared" si="43"/>
        <v>100</v>
      </c>
      <c r="L180" s="38">
        <f t="shared" si="43"/>
        <v>100</v>
      </c>
      <c r="M180" s="38">
        <f t="shared" si="43"/>
        <v>100</v>
      </c>
      <c r="N180" s="38">
        <f t="shared" si="43"/>
        <v>100</v>
      </c>
      <c r="O180" s="38">
        <f t="shared" si="43"/>
        <v>100</v>
      </c>
      <c r="P180" s="38">
        <f t="shared" si="43"/>
        <v>100</v>
      </c>
      <c r="Q180" s="38">
        <f t="shared" si="43"/>
        <v>100</v>
      </c>
    </row>
    <row r="181" spans="1:18" x14ac:dyDescent="0.15">
      <c r="C181" s="41" t="s">
        <v>519</v>
      </c>
    </row>
    <row r="182" spans="1:18" x14ac:dyDescent="0.15">
      <c r="A182" s="41">
        <v>1</v>
      </c>
      <c r="B182" s="41" t="s">
        <v>680</v>
      </c>
      <c r="D182" s="38">
        <f>(D154/C154-1)*100</f>
        <v>-2.8120272182258765</v>
      </c>
      <c r="E182" s="38">
        <f t="shared" ref="E182:M182" si="46">(E154/D154-1)*100</f>
        <v>-2.0633968033676009</v>
      </c>
      <c r="F182" s="38">
        <f t="shared" si="46"/>
        <v>8.0183770405993791</v>
      </c>
      <c r="G182" s="38">
        <f t="shared" si="46"/>
        <v>5.7965740371059837</v>
      </c>
      <c r="H182" s="38">
        <f t="shared" si="46"/>
        <v>12.329621381325451</v>
      </c>
      <c r="I182" s="38">
        <f t="shared" si="46"/>
        <v>4.4335893062687814</v>
      </c>
      <c r="J182" s="38">
        <f t="shared" si="46"/>
        <v>0.96223522622449487</v>
      </c>
      <c r="K182" s="38">
        <f t="shared" si="46"/>
        <v>-20.876588362498438</v>
      </c>
      <c r="L182" s="38">
        <f t="shared" si="46"/>
        <v>29.053212400978445</v>
      </c>
      <c r="M182" s="38">
        <f t="shared" si="46"/>
        <v>11.493984945583758</v>
      </c>
      <c r="N182" s="38"/>
      <c r="O182" s="38"/>
      <c r="P182" s="474">
        <f t="shared" ref="P182:P194" si="47">(P154/O154-1)*100</f>
        <v>8.1668962527860156</v>
      </c>
      <c r="Q182" s="38">
        <f>(POWER(M154/C154,1/10)-1)*100</f>
        <v>3.9045469724501514</v>
      </c>
      <c r="R182" s="38">
        <f>(POWER(P154/N154,1/11)-1)*100</f>
        <v>4.0455967792353054</v>
      </c>
    </row>
    <row r="183" spans="1:18" x14ac:dyDescent="0.15">
      <c r="A183" s="41">
        <v>2</v>
      </c>
      <c r="B183" s="41" t="s">
        <v>681</v>
      </c>
      <c r="D183" s="38">
        <f t="shared" ref="D183:M193" si="48">(D155/C155-1)*100</f>
        <v>-2.6004614879195809</v>
      </c>
      <c r="E183" s="38">
        <f t="shared" si="48"/>
        <v>8.2567556303918099</v>
      </c>
      <c r="F183" s="38">
        <f t="shared" si="48"/>
        <v>16.132954949405232</v>
      </c>
      <c r="G183" s="38">
        <f t="shared" si="48"/>
        <v>19.393461222606987</v>
      </c>
      <c r="H183" s="38">
        <f t="shared" si="48"/>
        <v>11.938870928738821</v>
      </c>
      <c r="I183" s="38">
        <f t="shared" si="48"/>
        <v>18.514597018492228</v>
      </c>
      <c r="J183" s="38">
        <f t="shared" si="48"/>
        <v>12.607736040543704</v>
      </c>
      <c r="K183" s="38">
        <f t="shared" si="48"/>
        <v>-27.708642676426344</v>
      </c>
      <c r="L183" s="38">
        <f t="shared" si="48"/>
        <v>17.415963029457092</v>
      </c>
      <c r="M183" s="38">
        <f t="shared" si="48"/>
        <v>19.882732265178625</v>
      </c>
      <c r="N183" s="38"/>
      <c r="O183" s="38"/>
      <c r="P183" s="477">
        <f t="shared" si="47"/>
        <v>10.828416933962437</v>
      </c>
      <c r="Q183" s="38">
        <f t="shared" ref="Q183:Q193" si="49">(POWER(M155/C155,1/10)-1)*100</f>
        <v>8.3138286696229802</v>
      </c>
      <c r="R183" s="38">
        <f t="shared" ref="R183:R193" si="50">(POWER(P155/N155,1/11)-1)*100</f>
        <v>8.2791388978178624</v>
      </c>
    </row>
    <row r="184" spans="1:18" x14ac:dyDescent="0.15">
      <c r="A184" s="41">
        <v>3</v>
      </c>
      <c r="B184" s="41" t="s">
        <v>682</v>
      </c>
      <c r="D184" s="38">
        <f t="shared" si="48"/>
        <v>1.974527961206296</v>
      </c>
      <c r="E184" s="38">
        <f t="shared" si="48"/>
        <v>-9.1227300151977442</v>
      </c>
      <c r="F184" s="38">
        <f t="shared" si="48"/>
        <v>16.031195880031547</v>
      </c>
      <c r="G184" s="38">
        <f t="shared" si="48"/>
        <v>25.851903963337008</v>
      </c>
      <c r="H184" s="38">
        <f t="shared" si="48"/>
        <v>18.645617202950326</v>
      </c>
      <c r="I184" s="38">
        <f t="shared" si="48"/>
        <v>16.238632325881319</v>
      </c>
      <c r="J184" s="38">
        <f t="shared" si="48"/>
        <v>11.387258688160928</v>
      </c>
      <c r="K184" s="38">
        <f t="shared" si="48"/>
        <v>1.2987136596656068</v>
      </c>
      <c r="L184" s="38">
        <f t="shared" si="48"/>
        <v>21.437992715227217</v>
      </c>
      <c r="M184" s="38">
        <f t="shared" si="48"/>
        <v>7.956206553849654E-2</v>
      </c>
      <c r="N184" s="38"/>
      <c r="O184" s="38"/>
      <c r="P184" s="474">
        <f t="shared" si="47"/>
        <v>5.9563018171677751</v>
      </c>
      <c r="Q184" s="38">
        <f t="shared" si="49"/>
        <v>9.8530994465454427</v>
      </c>
      <c r="R184" s="38">
        <f t="shared" si="50"/>
        <v>9.2463779756839735</v>
      </c>
    </row>
    <row r="185" spans="1:18" x14ac:dyDescent="0.15">
      <c r="A185" s="41">
        <v>4</v>
      </c>
      <c r="B185" s="41" t="s">
        <v>683</v>
      </c>
      <c r="D185" s="38">
        <f t="shared" si="48"/>
        <v>-3.8959007574074778</v>
      </c>
      <c r="E185" s="38">
        <f t="shared" si="48"/>
        <v>7.5957747390352548</v>
      </c>
      <c r="F185" s="38">
        <f t="shared" si="48"/>
        <v>11.895987225915871</v>
      </c>
      <c r="G185" s="38">
        <f t="shared" si="48"/>
        <v>25.454425932328427</v>
      </c>
      <c r="H185" s="38">
        <f t="shared" si="48"/>
        <v>12.332488144376153</v>
      </c>
      <c r="I185" s="38">
        <f t="shared" si="48"/>
        <v>19.639067251192579</v>
      </c>
      <c r="J185" s="38">
        <f t="shared" si="48"/>
        <v>18.175283568223975</v>
      </c>
      <c r="K185" s="38">
        <f t="shared" si="48"/>
        <v>-27.375935789137252</v>
      </c>
      <c r="L185" s="38">
        <f t="shared" si="48"/>
        <v>13.855880757364524</v>
      </c>
      <c r="M185" s="38">
        <f t="shared" si="48"/>
        <v>18.689566550852344</v>
      </c>
      <c r="N185" s="38"/>
      <c r="O185" s="38"/>
      <c r="P185" s="474">
        <f t="shared" si="47"/>
        <v>6.4983444620749786</v>
      </c>
      <c r="Q185" s="38">
        <f t="shared" si="49"/>
        <v>8.507341717201534</v>
      </c>
      <c r="R185" s="38">
        <f t="shared" si="50"/>
        <v>7.93551131435144</v>
      </c>
    </row>
    <row r="186" spans="1:18" x14ac:dyDescent="0.15">
      <c r="A186" s="41">
        <v>6</v>
      </c>
      <c r="B186" s="41" t="s">
        <v>684</v>
      </c>
      <c r="D186" s="38">
        <f t="shared" si="48"/>
        <v>21.521825466926316</v>
      </c>
      <c r="E186" s="38">
        <f t="shared" si="48"/>
        <v>-3.9430556399010608</v>
      </c>
      <c r="F186" s="38">
        <f t="shared" si="48"/>
        <v>35.236588674561901</v>
      </c>
      <c r="G186" s="38">
        <f t="shared" si="48"/>
        <v>89.40727467131741</v>
      </c>
      <c r="H186" s="38">
        <f t="shared" si="48"/>
        <v>33.98527606376296</v>
      </c>
      <c r="I186" s="38">
        <f t="shared" si="48"/>
        <v>30.042678529129184</v>
      </c>
      <c r="J186" s="38">
        <f t="shared" si="48"/>
        <v>7.3125870786946878</v>
      </c>
      <c r="K186" s="38">
        <f t="shared" si="48"/>
        <v>-22.50235749005407</v>
      </c>
      <c r="L186" s="38">
        <f t="shared" si="48"/>
        <v>49.081808954916738</v>
      </c>
      <c r="M186" s="38">
        <f t="shared" si="48"/>
        <v>41.393126261713121</v>
      </c>
      <c r="N186" s="38"/>
      <c r="O186" s="38"/>
      <c r="P186" s="38">
        <f t="shared" si="47"/>
        <v>-5.1893978439938255</v>
      </c>
      <c r="Q186" s="38">
        <f t="shared" si="49"/>
        <v>24.755844482623246</v>
      </c>
      <c r="R186" s="38">
        <f t="shared" si="50"/>
        <v>21.363581523351783</v>
      </c>
    </row>
    <row r="187" spans="1:18" x14ac:dyDescent="0.15">
      <c r="A187" s="41">
        <v>7</v>
      </c>
      <c r="B187" s="41" t="s">
        <v>685</v>
      </c>
      <c r="D187" s="38">
        <f t="shared" si="48"/>
        <v>-3.8144193489780487</v>
      </c>
      <c r="E187" s="38">
        <f t="shared" si="48"/>
        <v>-9.5527820133315178</v>
      </c>
      <c r="F187" s="38">
        <f t="shared" si="48"/>
        <v>61.181660185898323</v>
      </c>
      <c r="G187" s="38">
        <f t="shared" si="48"/>
        <v>55.630781622964577</v>
      </c>
      <c r="H187" s="38">
        <f t="shared" si="48"/>
        <v>35.066780354040986</v>
      </c>
      <c r="I187" s="38">
        <f t="shared" si="48"/>
        <v>15.613379484672407</v>
      </c>
      <c r="J187" s="38">
        <f t="shared" si="48"/>
        <v>-16.535584264179548</v>
      </c>
      <c r="K187" s="38">
        <f t="shared" si="48"/>
        <v>-44.550548261875221</v>
      </c>
      <c r="L187" s="38">
        <f t="shared" si="48"/>
        <v>4.5215685137130146</v>
      </c>
      <c r="M187" s="38">
        <f t="shared" si="48"/>
        <v>-5.4478705460780263</v>
      </c>
      <c r="N187" s="38"/>
      <c r="O187" s="38"/>
      <c r="P187" s="477">
        <f t="shared" si="47"/>
        <v>10.311407537077088</v>
      </c>
      <c r="Q187" s="38">
        <f t="shared" si="49"/>
        <v>4.5381667591271713</v>
      </c>
      <c r="R187" s="38">
        <f t="shared" si="50"/>
        <v>5.0987381169170343</v>
      </c>
    </row>
    <row r="188" spans="1:18" x14ac:dyDescent="0.15">
      <c r="A188" s="41">
        <v>5</v>
      </c>
      <c r="B188" s="41" t="s">
        <v>686</v>
      </c>
      <c r="D188" s="38">
        <f t="shared" si="48"/>
        <v>14.848375530417645</v>
      </c>
      <c r="E188" s="38">
        <f t="shared" si="48"/>
        <v>20.575384944966025</v>
      </c>
      <c r="F188" s="38">
        <f t="shared" si="48"/>
        <v>26.776793874887229</v>
      </c>
      <c r="G188" s="38">
        <f t="shared" si="48"/>
        <v>22.155544769360102</v>
      </c>
      <c r="H188" s="38">
        <f t="shared" si="48"/>
        <v>11.093749955970988</v>
      </c>
      <c r="I188" s="38">
        <f t="shared" si="48"/>
        <v>7.3806075276874328</v>
      </c>
      <c r="J188" s="38">
        <f t="shared" si="48"/>
        <v>16.25801840778125</v>
      </c>
      <c r="K188" s="38">
        <f t="shared" si="48"/>
        <v>-31.406208198559938</v>
      </c>
      <c r="L188" s="38">
        <f t="shared" si="48"/>
        <v>38.273254056993132</v>
      </c>
      <c r="M188" s="38">
        <f t="shared" si="48"/>
        <v>19.472635301637496</v>
      </c>
      <c r="N188" s="38"/>
      <c r="O188" s="38"/>
      <c r="P188" s="477">
        <f t="shared" si="47"/>
        <v>21.512224833828554</v>
      </c>
      <c r="Q188" s="38">
        <f t="shared" si="49"/>
        <v>12.918897719267974</v>
      </c>
      <c r="R188" s="38">
        <f t="shared" si="50"/>
        <v>12.922322463757553</v>
      </c>
    </row>
    <row r="189" spans="1:18" x14ac:dyDescent="0.15">
      <c r="A189" s="41">
        <v>9</v>
      </c>
      <c r="B189" s="41" t="s">
        <v>687</v>
      </c>
      <c r="D189" s="38">
        <f t="shared" si="48"/>
        <v>58.357464054353578</v>
      </c>
      <c r="E189" s="38">
        <f t="shared" si="48"/>
        <v>49.907701555518067</v>
      </c>
      <c r="F189" s="38">
        <f t="shared" si="48"/>
        <v>51.05209747246677</v>
      </c>
      <c r="G189" s="38">
        <f t="shared" si="48"/>
        <v>24.808358563603793</v>
      </c>
      <c r="H189" s="38">
        <f t="shared" si="48"/>
        <v>39.755027742306481</v>
      </c>
      <c r="I189" s="38">
        <f t="shared" si="48"/>
        <v>21.140820255833482</v>
      </c>
      <c r="J189" s="38">
        <f t="shared" si="48"/>
        <v>15.458517816617334</v>
      </c>
      <c r="K189" s="38">
        <f t="shared" si="48"/>
        <v>-5.5574678490643459</v>
      </c>
      <c r="L189" s="38">
        <f t="shared" si="48"/>
        <v>40.466904572506792</v>
      </c>
      <c r="M189" s="38">
        <f t="shared" si="48"/>
        <v>14.808257340112551</v>
      </c>
      <c r="N189" s="38"/>
      <c r="O189" s="38"/>
      <c r="P189" s="477">
        <f t="shared" si="47"/>
        <v>10.671704196982223</v>
      </c>
      <c r="Q189" s="38">
        <f>(POWER(M161/C161,1/10)-1)*100</f>
        <v>29.557679381225444</v>
      </c>
      <c r="R189" s="38">
        <f>(POWER(P161/N161,1/11)-1)*100</f>
        <v>28.971660445916459</v>
      </c>
    </row>
    <row r="190" spans="1:18" x14ac:dyDescent="0.15">
      <c r="A190" s="41">
        <v>8</v>
      </c>
      <c r="B190" s="41" t="s">
        <v>688</v>
      </c>
      <c r="D190" s="38">
        <f t="shared" si="48"/>
        <v>12.743410581933423</v>
      </c>
      <c r="E190" s="38">
        <f t="shared" si="48"/>
        <v>6.6983725711186048</v>
      </c>
      <c r="F190" s="38">
        <f t="shared" si="48"/>
        <v>16.05326921486423</v>
      </c>
      <c r="G190" s="38">
        <f t="shared" si="48"/>
        <v>26.46970311436656</v>
      </c>
      <c r="H190" s="38">
        <f t="shared" si="48"/>
        <v>37.072399673047428</v>
      </c>
      <c r="I190" s="38">
        <f t="shared" si="48"/>
        <v>18.424960890850151</v>
      </c>
      <c r="J190" s="38">
        <f t="shared" si="48"/>
        <v>38.454594740740291</v>
      </c>
      <c r="K190" s="38">
        <f t="shared" si="48"/>
        <v>-34.657525664333065</v>
      </c>
      <c r="L190" s="38">
        <f t="shared" si="48"/>
        <v>20.375387413568859</v>
      </c>
      <c r="M190" s="38">
        <f t="shared" si="48"/>
        <v>3.7782240191563066</v>
      </c>
      <c r="N190" s="38"/>
      <c r="O190" s="38"/>
      <c r="P190" s="38">
        <f t="shared" si="47"/>
        <v>-12.361650515459088</v>
      </c>
      <c r="Q190" s="38">
        <f t="shared" si="49"/>
        <v>12.471710188508013</v>
      </c>
      <c r="R190" s="38">
        <f t="shared" si="50"/>
        <v>10.733403543515641</v>
      </c>
    </row>
    <row r="191" spans="1:18" x14ac:dyDescent="0.15">
      <c r="A191" s="41">
        <v>10</v>
      </c>
      <c r="B191" s="41" t="s">
        <v>689</v>
      </c>
      <c r="D191" s="38">
        <f t="shared" si="48"/>
        <v>-9.0045571417860621</v>
      </c>
      <c r="E191" s="38">
        <f t="shared" si="48"/>
        <v>-9.0331359752061964</v>
      </c>
      <c r="F191" s="38">
        <f t="shared" si="48"/>
        <v>30.090589167388181</v>
      </c>
      <c r="G191" s="38">
        <f t="shared" si="48"/>
        <v>28.507254190099228</v>
      </c>
      <c r="H191" s="38">
        <f t="shared" si="48"/>
        <v>6.4191196292846753</v>
      </c>
      <c r="I191" s="38">
        <f t="shared" si="48"/>
        <v>32.794795850374484</v>
      </c>
      <c r="J191" s="38">
        <f t="shared" si="48"/>
        <v>9.3563668324532667</v>
      </c>
      <c r="K191" s="38">
        <f t="shared" si="48"/>
        <v>-25.7829461410523</v>
      </c>
      <c r="L191" s="38">
        <f t="shared" si="48"/>
        <v>19.905172760790379</v>
      </c>
      <c r="M191" s="38">
        <f t="shared" si="48"/>
        <v>18.478904084117431</v>
      </c>
      <c r="N191" s="38"/>
      <c r="O191" s="38"/>
      <c r="P191" s="477">
        <f t="shared" si="47"/>
        <v>18.023352088779788</v>
      </c>
      <c r="Q191" s="38">
        <f t="shared" si="49"/>
        <v>8.4701857695265392</v>
      </c>
      <c r="R191" s="38">
        <f t="shared" si="50"/>
        <v>9.1057540037036588</v>
      </c>
    </row>
    <row r="192" spans="1:18" x14ac:dyDescent="0.15">
      <c r="B192" s="41" t="s">
        <v>105</v>
      </c>
      <c r="D192" s="38">
        <f t="shared" si="48"/>
        <v>-1.586892495376413</v>
      </c>
      <c r="E192" s="38">
        <f t="shared" si="48"/>
        <v>0.12781801916394997</v>
      </c>
      <c r="F192" s="38">
        <f t="shared" si="48"/>
        <v>11.003669063384036</v>
      </c>
      <c r="G192" s="38">
        <f t="shared" si="48"/>
        <v>9.6194579720751516</v>
      </c>
      <c r="H192" s="38">
        <f t="shared" si="48"/>
        <v>14.279951866725703</v>
      </c>
      <c r="I192" s="38">
        <f t="shared" si="48"/>
        <v>7.9917605423953209</v>
      </c>
      <c r="J192" s="38">
        <f t="shared" si="48"/>
        <v>4.3716620828617048</v>
      </c>
      <c r="K192" s="38">
        <f t="shared" si="48"/>
        <v>-20.219860261751176</v>
      </c>
      <c r="L192" s="38">
        <f t="shared" si="48"/>
        <v>28.474390908275659</v>
      </c>
      <c r="M192" s="38">
        <f t="shared" si="48"/>
        <v>12.654796273986202</v>
      </c>
      <c r="N192" s="38"/>
      <c r="O192" s="38"/>
      <c r="P192" s="38">
        <f t="shared" si="47"/>
        <v>8.5623306658022091</v>
      </c>
      <c r="Q192" s="38">
        <f t="shared" si="49"/>
        <v>5.9555474670086372</v>
      </c>
      <c r="R192" s="38">
        <f t="shared" si="50"/>
        <v>5.9173025220138564</v>
      </c>
    </row>
    <row r="193" spans="2:18" x14ac:dyDescent="0.15">
      <c r="B193" s="41" t="s">
        <v>92</v>
      </c>
      <c r="D193" s="38">
        <f t="shared" si="48"/>
        <v>23.811223158458073</v>
      </c>
      <c r="E193" s="38">
        <f t="shared" si="48"/>
        <v>-11.455997199211964</v>
      </c>
      <c r="F193" s="38">
        <f t="shared" si="48"/>
        <v>41.122249013665481</v>
      </c>
      <c r="G193" s="38">
        <f t="shared" si="48"/>
        <v>19.887188443327886</v>
      </c>
      <c r="H193" s="38">
        <f t="shared" si="48"/>
        <v>26.260249235164945</v>
      </c>
      <c r="I193" s="38">
        <f t="shared" si="48"/>
        <v>6.8172500475167874</v>
      </c>
      <c r="J193" s="38">
        <f t="shared" si="48"/>
        <v>5.287535806096888</v>
      </c>
      <c r="K193" s="38">
        <f t="shared" si="48"/>
        <v>-21.735618405686765</v>
      </c>
      <c r="L193" s="38">
        <f t="shared" si="48"/>
        <v>36.999117612506716</v>
      </c>
      <c r="M193" s="38">
        <f t="shared" si="48"/>
        <v>10.909168326742403</v>
      </c>
      <c r="N193" s="38"/>
      <c r="O193" s="38"/>
      <c r="P193" s="38">
        <f t="shared" si="47"/>
        <v>9.7090230102549349</v>
      </c>
      <c r="Q193" s="38">
        <f t="shared" si="49"/>
        <v>12.093951827454008</v>
      </c>
      <c r="R193" s="38">
        <f t="shared" si="50"/>
        <v>13.102694801911351</v>
      </c>
    </row>
    <row r="194" spans="2:18" x14ac:dyDescent="0.15">
      <c r="B194" s="41" t="s">
        <v>20</v>
      </c>
      <c r="D194" s="38">
        <f>(D166/C166-1)*100</f>
        <v>0.13329034597100442</v>
      </c>
      <c r="E194" s="38">
        <f t="shared" ref="E194:L194" si="51">(E166/D166-1)*100</f>
        <v>-0.84225910394529757</v>
      </c>
      <c r="F194" s="38">
        <f t="shared" si="51"/>
        <v>13.255945332108187</v>
      </c>
      <c r="G194" s="38">
        <f t="shared" si="51"/>
        <v>10.576202768289411</v>
      </c>
      <c r="H194" s="38">
        <f t="shared" si="51"/>
        <v>15.490272257932336</v>
      </c>
      <c r="I194" s="38">
        <f t="shared" si="51"/>
        <v>7.8620393622178097</v>
      </c>
      <c r="J194" s="38">
        <f t="shared" si="51"/>
        <v>4.4718377755828875</v>
      </c>
      <c r="K194" s="38">
        <f t="shared" si="51"/>
        <v>-20.386944080401193</v>
      </c>
      <c r="L194" s="38">
        <f t="shared" si="51"/>
        <v>29.398162942173943</v>
      </c>
      <c r="M194" s="38">
        <f>(M166/L166-1)*100</f>
        <v>12.454521757868076</v>
      </c>
      <c r="N194" s="38"/>
      <c r="O194" s="38"/>
      <c r="P194" s="476">
        <f t="shared" si="47"/>
        <v>8.690485386364255</v>
      </c>
      <c r="Q194" s="38">
        <f>(POWER(M166/C166,1/10)-1)*100</f>
        <v>6.486128744671138</v>
      </c>
      <c r="R194" s="476">
        <f>(POWER(P166/N166,1/11)-1)*100</f>
        <v>6.4942809900416343</v>
      </c>
    </row>
  </sheetData>
  <sheetProtection password="DD17" sheet="1" objects="1" scenarios="1" selectLockedCells="1"/>
  <mergeCells count="6">
    <mergeCell ref="C87:Q87"/>
    <mergeCell ref="C7:Q7"/>
    <mergeCell ref="C23:Q23"/>
    <mergeCell ref="C39:Q39"/>
    <mergeCell ref="C55:Q55"/>
    <mergeCell ref="C71:Q71"/>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R140"/>
  <sheetViews>
    <sheetView zoomScale="125" zoomScaleNormal="125" zoomScalePageLayoutView="125" workbookViewId="0">
      <selection activeCell="R26" sqref="R26"/>
    </sheetView>
  </sheetViews>
  <sheetFormatPr baseColWidth="10" defaultColWidth="10.875" defaultRowHeight="9" x14ac:dyDescent="0.15"/>
  <cols>
    <col min="1" max="1" width="2.375" style="469" bestFit="1" customWidth="1"/>
    <col min="2" max="2" width="29" style="469" customWidth="1"/>
    <col min="3" max="4" width="4.625" style="469" bestFit="1" customWidth="1"/>
    <col min="5" max="12" width="4.875" style="469" bestFit="1" customWidth="1"/>
    <col min="13" max="13" width="5.125" style="469" bestFit="1" customWidth="1"/>
    <col min="14" max="14" width="10.125" style="469" hidden="1" customWidth="1"/>
    <col min="15" max="15" width="9.125" style="469" customWidth="1"/>
    <col min="16" max="17" width="11.125" style="469" bestFit="1" customWidth="1"/>
    <col min="18" max="16384" width="10.875" style="469"/>
  </cols>
  <sheetData>
    <row r="1" spans="1:17" x14ac:dyDescent="0.15">
      <c r="A1" s="575" t="s">
        <v>1207</v>
      </c>
    </row>
    <row r="2" spans="1:17" x14ac:dyDescent="0.15">
      <c r="A2" s="576" t="s">
        <v>1210</v>
      </c>
      <c r="B2" s="88"/>
      <c r="C2" s="88"/>
      <c r="D2" s="88"/>
      <c r="E2" s="88"/>
      <c r="F2" s="88"/>
      <c r="G2" s="88"/>
      <c r="H2" s="88"/>
      <c r="I2" s="88"/>
      <c r="J2" s="88"/>
      <c r="K2" s="88"/>
      <c r="L2" s="88"/>
      <c r="M2" s="88"/>
      <c r="N2" s="88"/>
      <c r="O2" s="88"/>
    </row>
    <row r="3" spans="1:17" x14ac:dyDescent="0.15">
      <c r="A3" s="88" t="s">
        <v>1288</v>
      </c>
      <c r="B3" s="88"/>
      <c r="C3" s="88"/>
      <c r="D3" s="88"/>
      <c r="E3" s="88"/>
      <c r="F3" s="88"/>
      <c r="G3" s="88"/>
      <c r="H3" s="88"/>
      <c r="I3" s="88"/>
      <c r="J3" s="88"/>
      <c r="K3" s="88"/>
      <c r="L3" s="88"/>
      <c r="M3" s="88"/>
      <c r="N3" s="88"/>
      <c r="O3" s="88"/>
    </row>
    <row r="5" spans="1:17" x14ac:dyDescent="0.15">
      <c r="C5" s="704" t="s">
        <v>679</v>
      </c>
      <c r="D5" s="704"/>
      <c r="E5" s="704"/>
      <c r="F5" s="704"/>
      <c r="G5" s="704"/>
      <c r="H5" s="704"/>
      <c r="I5" s="704"/>
      <c r="J5" s="704"/>
      <c r="K5" s="704"/>
      <c r="L5" s="704"/>
      <c r="M5" s="704"/>
      <c r="N5" s="704"/>
      <c r="O5" s="704"/>
      <c r="P5" s="704"/>
      <c r="Q5" s="704"/>
    </row>
    <row r="6" spans="1:17" x14ac:dyDescent="0.15">
      <c r="C6" s="40">
        <v>2001</v>
      </c>
      <c r="D6" s="40">
        <v>2002</v>
      </c>
      <c r="E6" s="40">
        <v>2003</v>
      </c>
      <c r="F6" s="40">
        <v>2004</v>
      </c>
      <c r="G6" s="40">
        <v>2005</v>
      </c>
      <c r="H6" s="40">
        <v>2006</v>
      </c>
      <c r="I6" s="40">
        <v>2007</v>
      </c>
      <c r="J6" s="40">
        <v>2008</v>
      </c>
      <c r="K6" s="40">
        <v>2009</v>
      </c>
      <c r="L6" s="40">
        <v>2010</v>
      </c>
      <c r="M6" s="40">
        <v>2011</v>
      </c>
      <c r="N6" s="40" t="s">
        <v>1179</v>
      </c>
      <c r="O6" s="40" t="s">
        <v>1180</v>
      </c>
      <c r="P6" s="40" t="s">
        <v>1181</v>
      </c>
      <c r="Q6" s="40" t="s">
        <v>1292</v>
      </c>
    </row>
    <row r="7" spans="1:17" x14ac:dyDescent="0.15">
      <c r="B7" s="269"/>
      <c r="C7" s="705" t="s">
        <v>94</v>
      </c>
      <c r="D7" s="705"/>
      <c r="E7" s="705"/>
      <c r="F7" s="705"/>
      <c r="G7" s="705"/>
      <c r="H7" s="705"/>
      <c r="I7" s="705"/>
      <c r="J7" s="705"/>
      <c r="K7" s="705"/>
      <c r="L7" s="705"/>
      <c r="M7" s="705"/>
      <c r="N7" s="705"/>
      <c r="O7" s="705"/>
      <c r="P7" s="705"/>
      <c r="Q7" s="705"/>
    </row>
    <row r="8" spans="1:17" x14ac:dyDescent="0.15">
      <c r="A8" s="578" t="s">
        <v>99</v>
      </c>
      <c r="B8" s="577" t="s">
        <v>100</v>
      </c>
      <c r="C8" s="345">
        <v>41793.249761999999</v>
      </c>
      <c r="D8" s="345">
        <v>40950.119982999997</v>
      </c>
      <c r="E8" s="345">
        <v>39477.926524000002</v>
      </c>
      <c r="F8" s="345">
        <v>44003.943934000003</v>
      </c>
      <c r="G8" s="345">
        <v>47979.067705000001</v>
      </c>
      <c r="H8" s="345">
        <v>56023.828550999999</v>
      </c>
      <c r="I8" s="345">
        <v>63005.794268999998</v>
      </c>
      <c r="J8" s="345">
        <v>65053.679988999997</v>
      </c>
      <c r="K8" s="345">
        <v>51228.222760999997</v>
      </c>
      <c r="L8" s="345">
        <v>60076.135119999999</v>
      </c>
      <c r="M8" s="345">
        <v>60092.002342</v>
      </c>
      <c r="N8" s="236"/>
      <c r="O8" s="345">
        <v>39365.254862000002</v>
      </c>
      <c r="P8" s="345">
        <v>40361.765906000001</v>
      </c>
      <c r="Q8" s="345">
        <f>SUM(C8:M8)+P8</f>
        <v>610045.73684599996</v>
      </c>
    </row>
    <row r="9" spans="1:17" x14ac:dyDescent="0.15">
      <c r="A9" s="578" t="s">
        <v>101</v>
      </c>
      <c r="B9" s="577" t="s">
        <v>102</v>
      </c>
      <c r="C9" s="345">
        <v>25103.756743000002</v>
      </c>
      <c r="D9" s="345">
        <v>25278.426787</v>
      </c>
      <c r="E9" s="345">
        <v>24801.395628999999</v>
      </c>
      <c r="F9" s="345">
        <v>26093.799663000002</v>
      </c>
      <c r="G9" s="345">
        <v>28201.412141000001</v>
      </c>
      <c r="H9" s="345">
        <v>34073.886536999998</v>
      </c>
      <c r="I9" s="345">
        <v>33597.020311</v>
      </c>
      <c r="J9" s="345">
        <v>32836.258912999998</v>
      </c>
      <c r="K9" s="345">
        <v>27183.346414</v>
      </c>
      <c r="L9" s="345">
        <v>41057.856767999998</v>
      </c>
      <c r="M9" s="345">
        <v>46996.477703999997</v>
      </c>
      <c r="N9" s="236"/>
      <c r="O9" s="345">
        <v>30542.021992999998</v>
      </c>
      <c r="P9" s="345">
        <v>34779.482397</v>
      </c>
      <c r="Q9" s="345">
        <f t="shared" ref="Q9:Q17" si="0">SUM(C9:M9)+P9</f>
        <v>380003.12000700005</v>
      </c>
    </row>
    <row r="10" spans="1:17" x14ac:dyDescent="0.15">
      <c r="A10" s="578" t="s">
        <v>103</v>
      </c>
      <c r="B10" s="577" t="s">
        <v>104</v>
      </c>
      <c r="C10" s="345">
        <v>20800.132457</v>
      </c>
      <c r="D10" s="345">
        <v>21044.940374000002</v>
      </c>
      <c r="E10" s="345">
        <v>23031.158403000001</v>
      </c>
      <c r="F10" s="345">
        <v>26137.298981</v>
      </c>
      <c r="G10" s="345">
        <v>25447.126693999999</v>
      </c>
      <c r="H10" s="345">
        <v>27945.236236000001</v>
      </c>
      <c r="I10" s="345">
        <v>28933.064719000002</v>
      </c>
      <c r="J10" s="345">
        <v>29090.432643</v>
      </c>
      <c r="K10" s="345">
        <v>25218.081147000001</v>
      </c>
      <c r="L10" s="345">
        <v>36439.326276</v>
      </c>
      <c r="M10" s="345">
        <v>42328.280916999996</v>
      </c>
      <c r="N10" s="236"/>
      <c r="O10" s="345">
        <v>28422.550665999999</v>
      </c>
      <c r="P10" s="345">
        <v>31589.843896999999</v>
      </c>
      <c r="Q10" s="345">
        <f t="shared" si="0"/>
        <v>338004.92274400004</v>
      </c>
    </row>
    <row r="11" spans="1:17" x14ac:dyDescent="0.15">
      <c r="A11" s="578" t="s">
        <v>13</v>
      </c>
      <c r="B11" s="577" t="s">
        <v>14</v>
      </c>
      <c r="C11" s="345">
        <v>674.24616800000001</v>
      </c>
      <c r="D11" s="345">
        <v>927.08796500000005</v>
      </c>
      <c r="E11" s="345">
        <v>973.13314300000002</v>
      </c>
      <c r="F11" s="345">
        <v>1311.351001</v>
      </c>
      <c r="G11" s="345">
        <v>1538.9069260000001</v>
      </c>
      <c r="H11" s="345">
        <v>2763.3216389999998</v>
      </c>
      <c r="I11" s="345">
        <v>2771.5663399999999</v>
      </c>
      <c r="J11" s="345">
        <v>3553.335274</v>
      </c>
      <c r="K11" s="345">
        <v>4829.1775820000003</v>
      </c>
      <c r="L11" s="345">
        <v>6892.7006389999997</v>
      </c>
      <c r="M11" s="345">
        <v>10105.534517</v>
      </c>
      <c r="N11" s="236"/>
      <c r="O11" s="345">
        <v>6587.2565210000002</v>
      </c>
      <c r="P11" s="345">
        <v>6505.6523349999998</v>
      </c>
      <c r="Q11" s="345">
        <f t="shared" si="0"/>
        <v>42846.013528999996</v>
      </c>
    </row>
    <row r="12" spans="1:17" x14ac:dyDescent="0.15">
      <c r="A12" s="578" t="s">
        <v>111</v>
      </c>
      <c r="B12" s="577" t="s">
        <v>1258</v>
      </c>
      <c r="C12" s="345">
        <v>4764.7034119999998</v>
      </c>
      <c r="D12" s="345">
        <v>4962.230579</v>
      </c>
      <c r="E12" s="345">
        <v>5151.260311</v>
      </c>
      <c r="F12" s="345">
        <v>5573.2481369999996</v>
      </c>
      <c r="G12" s="345">
        <v>6970.6398209999998</v>
      </c>
      <c r="H12" s="345">
        <v>7876.1219529999998</v>
      </c>
      <c r="I12" s="345">
        <v>7840.216101</v>
      </c>
      <c r="J12" s="345">
        <v>8370.0589409999993</v>
      </c>
      <c r="K12" s="345">
        <v>7825.5909099999999</v>
      </c>
      <c r="L12" s="345">
        <v>9287.7726359999997</v>
      </c>
      <c r="M12" s="345">
        <v>9921.282878</v>
      </c>
      <c r="N12" s="236"/>
      <c r="O12" s="345">
        <v>6800.9900399999997</v>
      </c>
      <c r="P12" s="345">
        <v>6966.6177740000003</v>
      </c>
      <c r="Q12" s="345">
        <f t="shared" si="0"/>
        <v>85509.743452999988</v>
      </c>
    </row>
    <row r="13" spans="1:17" x14ac:dyDescent="0.15">
      <c r="A13" s="578" t="s">
        <v>7</v>
      </c>
      <c r="B13" s="577" t="s">
        <v>8</v>
      </c>
      <c r="C13" s="345">
        <v>4055.2880749999999</v>
      </c>
      <c r="D13" s="345">
        <v>4208.5400730000001</v>
      </c>
      <c r="E13" s="345">
        <v>4683.1226749999996</v>
      </c>
      <c r="F13" s="345">
        <v>5001.7692100000004</v>
      </c>
      <c r="G13" s="345">
        <v>5518.1581999999999</v>
      </c>
      <c r="H13" s="345">
        <v>5651.2514639999999</v>
      </c>
      <c r="I13" s="345">
        <v>5439.2016169999997</v>
      </c>
      <c r="J13" s="345">
        <v>4991.4183169999997</v>
      </c>
      <c r="K13" s="345">
        <v>3897.6159870000001</v>
      </c>
      <c r="L13" s="345">
        <v>5078.149641</v>
      </c>
      <c r="M13" s="345">
        <v>5651.0723660000003</v>
      </c>
      <c r="N13" s="236"/>
      <c r="O13" s="345">
        <v>3662.7866349999999</v>
      </c>
      <c r="P13" s="345">
        <v>4476.9193459999997</v>
      </c>
      <c r="Q13" s="345">
        <f t="shared" si="0"/>
        <v>58652.506970999995</v>
      </c>
    </row>
    <row r="14" spans="1:17" x14ac:dyDescent="0.15">
      <c r="A14" s="578" t="s">
        <v>113</v>
      </c>
      <c r="B14" s="577" t="s">
        <v>114</v>
      </c>
      <c r="C14" s="345">
        <v>2410.8352060000002</v>
      </c>
      <c r="D14" s="345">
        <v>2396.8450750000002</v>
      </c>
      <c r="E14" s="345">
        <v>2606.5259879999999</v>
      </c>
      <c r="F14" s="345">
        <v>3154.6957779999998</v>
      </c>
      <c r="G14" s="345">
        <v>3681.069023</v>
      </c>
      <c r="H14" s="345">
        <v>3924.874914</v>
      </c>
      <c r="I14" s="345">
        <v>3938.66401</v>
      </c>
      <c r="J14" s="345">
        <v>3772.4322929999998</v>
      </c>
      <c r="K14" s="345">
        <v>3222.0178519999999</v>
      </c>
      <c r="L14" s="345">
        <v>3775.7926729999999</v>
      </c>
      <c r="M14" s="345">
        <v>4117.2843819999998</v>
      </c>
      <c r="N14" s="236"/>
      <c r="O14" s="345">
        <v>2773.9951000000001</v>
      </c>
      <c r="P14" s="345">
        <v>3328.1571829999998</v>
      </c>
      <c r="Q14" s="345">
        <f t="shared" si="0"/>
        <v>40329.194377</v>
      </c>
    </row>
    <row r="15" spans="1:17" x14ac:dyDescent="0.15">
      <c r="A15" s="578" t="s">
        <v>11</v>
      </c>
      <c r="B15" s="577" t="s">
        <v>12</v>
      </c>
      <c r="C15" s="345">
        <v>2028.134172</v>
      </c>
      <c r="D15" s="345">
        <v>2000.0592200000001</v>
      </c>
      <c r="E15" s="345">
        <v>1987.246214</v>
      </c>
      <c r="F15" s="345">
        <v>2339.7061950000002</v>
      </c>
      <c r="G15" s="345">
        <v>2477.0146519999998</v>
      </c>
      <c r="H15" s="345">
        <v>2704.2016429999999</v>
      </c>
      <c r="I15" s="345">
        <v>2835.4363720000001</v>
      </c>
      <c r="J15" s="345">
        <v>3247.2158770000001</v>
      </c>
      <c r="K15" s="345">
        <v>2301.5304030000002</v>
      </c>
      <c r="L15" s="345">
        <v>2717.516102</v>
      </c>
      <c r="M15" s="345">
        <v>3403.3876959999998</v>
      </c>
      <c r="N15" s="236"/>
      <c r="O15" s="345">
        <v>2202.4513189999998</v>
      </c>
      <c r="P15" s="345">
        <v>2753.0197659999999</v>
      </c>
      <c r="Q15" s="345">
        <f t="shared" si="0"/>
        <v>30794.468312000001</v>
      </c>
    </row>
    <row r="16" spans="1:17" x14ac:dyDescent="0.15">
      <c r="A16" s="578" t="s">
        <v>9</v>
      </c>
      <c r="B16" s="577" t="s">
        <v>10</v>
      </c>
      <c r="C16" s="345">
        <v>4400.7449790000001</v>
      </c>
      <c r="D16" s="345">
        <v>4300.6055919999999</v>
      </c>
      <c r="E16" s="345">
        <v>4034.5138440000001</v>
      </c>
      <c r="F16" s="345">
        <v>4433.2060879999999</v>
      </c>
      <c r="G16" s="345">
        <v>4473.962923</v>
      </c>
      <c r="H16" s="345">
        <v>3655.582954</v>
      </c>
      <c r="I16" s="345">
        <v>2931.248998</v>
      </c>
      <c r="J16" s="345">
        <v>2822.9495400000001</v>
      </c>
      <c r="K16" s="345">
        <v>2399.2683649999999</v>
      </c>
      <c r="L16" s="345">
        <v>2457.3791540000002</v>
      </c>
      <c r="M16" s="345">
        <v>2658.2666170000002</v>
      </c>
      <c r="N16" s="236"/>
      <c r="O16" s="345">
        <v>1751.358528</v>
      </c>
      <c r="P16" s="345">
        <v>1670.20111</v>
      </c>
      <c r="Q16" s="345">
        <f t="shared" si="0"/>
        <v>40237.930164000005</v>
      </c>
    </row>
    <row r="17" spans="1:18" x14ac:dyDescent="0.15">
      <c r="A17" s="578" t="s">
        <v>15</v>
      </c>
      <c r="B17" s="577" t="s">
        <v>16</v>
      </c>
      <c r="C17" s="345">
        <v>795.37125800000001</v>
      </c>
      <c r="D17" s="345">
        <v>1171.6070970000001</v>
      </c>
      <c r="E17" s="345">
        <v>1261.1262260000001</v>
      </c>
      <c r="F17" s="345">
        <v>2136.979124</v>
      </c>
      <c r="G17" s="345">
        <v>2035.734618</v>
      </c>
      <c r="H17" s="345">
        <v>2277.9413960000002</v>
      </c>
      <c r="I17" s="345">
        <v>2340.3161019999998</v>
      </c>
      <c r="J17" s="345">
        <v>2585.4414299999999</v>
      </c>
      <c r="K17" s="345">
        <v>1207.783015</v>
      </c>
      <c r="L17" s="345">
        <v>2010.6766849999999</v>
      </c>
      <c r="M17" s="345">
        <v>2226.0763969999998</v>
      </c>
      <c r="N17" s="236"/>
      <c r="O17" s="345">
        <v>1621.2796499999999</v>
      </c>
      <c r="P17" s="345">
        <v>1233.936117</v>
      </c>
      <c r="Q17" s="345">
        <f t="shared" si="0"/>
        <v>21282.989465000002</v>
      </c>
    </row>
    <row r="18" spans="1:18" x14ac:dyDescent="0.15">
      <c r="B18" s="469" t="s">
        <v>105</v>
      </c>
      <c r="C18" s="236">
        <f>SUM(C8:C17)</f>
        <v>106826.46223200001</v>
      </c>
      <c r="D18" s="236">
        <f t="shared" ref="D18:P18" si="1">SUM(D8:D17)</f>
        <v>107240.462745</v>
      </c>
      <c r="E18" s="236">
        <f t="shared" si="1"/>
        <v>108007.40895699999</v>
      </c>
      <c r="F18" s="236">
        <f t="shared" si="1"/>
        <v>120185.99811100002</v>
      </c>
      <c r="G18" s="236">
        <f t="shared" si="1"/>
        <v>128323.09270300002</v>
      </c>
      <c r="H18" s="236">
        <f t="shared" si="1"/>
        <v>146896.24728700001</v>
      </c>
      <c r="I18" s="236">
        <f t="shared" si="1"/>
        <v>153632.52883900004</v>
      </c>
      <c r="J18" s="236">
        <f t="shared" si="1"/>
        <v>156323.22321700002</v>
      </c>
      <c r="K18" s="236">
        <f t="shared" si="1"/>
        <v>129312.63443599999</v>
      </c>
      <c r="L18" s="236">
        <f t="shared" si="1"/>
        <v>169793.30569399998</v>
      </c>
      <c r="M18" s="236">
        <f t="shared" si="1"/>
        <v>187499.66581599999</v>
      </c>
      <c r="N18" s="236"/>
      <c r="O18" s="236">
        <f t="shared" si="1"/>
        <v>123729.945314</v>
      </c>
      <c r="P18" s="345">
        <f t="shared" si="1"/>
        <v>133665.59583100001</v>
      </c>
      <c r="Q18" s="345">
        <f>SUM(Q8:Q17)</f>
        <v>1647706.6258680001</v>
      </c>
    </row>
    <row r="19" spans="1:18" x14ac:dyDescent="0.15">
      <c r="B19" s="469" t="s">
        <v>92</v>
      </c>
      <c r="C19" s="236">
        <v>16353.578302999993</v>
      </c>
      <c r="D19" s="236">
        <v>16549.433161000004</v>
      </c>
      <c r="E19" s="236">
        <v>14967.210845000001</v>
      </c>
      <c r="F19" s="236">
        <v>16582.376352000007</v>
      </c>
      <c r="G19" s="236">
        <v>18343.492396999987</v>
      </c>
      <c r="H19" s="236">
        <v>20223.319264999991</v>
      </c>
      <c r="I19" s="236">
        <v>21810.865374999998</v>
      </c>
      <c r="J19" s="236">
        <v>21016.093303999998</v>
      </c>
      <c r="K19" s="236">
        <v>15992.772549999998</v>
      </c>
      <c r="L19" s="236">
        <v>18007.125715999999</v>
      </c>
      <c r="M19" s="236">
        <v>21291.685560000002</v>
      </c>
      <c r="N19" s="271"/>
      <c r="O19" s="236">
        <v>14210.174988000001</v>
      </c>
      <c r="P19" s="236">
        <v>15523.044570000002</v>
      </c>
      <c r="Q19" s="236">
        <f>SUM(C19:M19)+P19</f>
        <v>216660.99739800001</v>
      </c>
    </row>
    <row r="20" spans="1:18" x14ac:dyDescent="0.15">
      <c r="B20" s="469" t="s">
        <v>20</v>
      </c>
      <c r="C20" s="236">
        <f>C18+C19</f>
        <v>123180.04053499999</v>
      </c>
      <c r="D20" s="236">
        <f t="shared" ref="D20:P20" si="2">D18+D19</f>
        <v>123789.89590600001</v>
      </c>
      <c r="E20" s="236">
        <f t="shared" si="2"/>
        <v>122974.619802</v>
      </c>
      <c r="F20" s="236">
        <f t="shared" si="2"/>
        <v>136768.37446300004</v>
      </c>
      <c r="G20" s="236">
        <f t="shared" si="2"/>
        <v>146666.5851</v>
      </c>
      <c r="H20" s="236">
        <f t="shared" si="2"/>
        <v>167119.566552</v>
      </c>
      <c r="I20" s="236">
        <f t="shared" si="2"/>
        <v>175443.39421400003</v>
      </c>
      <c r="J20" s="236">
        <f t="shared" si="2"/>
        <v>177339.31652100003</v>
      </c>
      <c r="K20" s="236">
        <f t="shared" si="2"/>
        <v>145305.40698599999</v>
      </c>
      <c r="L20" s="236">
        <f t="shared" si="2"/>
        <v>187800.43140999999</v>
      </c>
      <c r="M20" s="236">
        <f t="shared" si="2"/>
        <v>208791.35137600001</v>
      </c>
      <c r="N20" s="236"/>
      <c r="O20" s="236">
        <f t="shared" si="2"/>
        <v>137940.120302</v>
      </c>
      <c r="P20" s="236">
        <f t="shared" si="2"/>
        <v>149188.64040100001</v>
      </c>
      <c r="Q20" s="236">
        <f>SUM(C20:M20)+P20</f>
        <v>1864367.6232660001</v>
      </c>
      <c r="R20" s="38"/>
    </row>
    <row r="21" spans="1:18" x14ac:dyDescent="0.15">
      <c r="C21" s="705" t="s">
        <v>107</v>
      </c>
      <c r="D21" s="705"/>
      <c r="E21" s="705"/>
      <c r="F21" s="705"/>
      <c r="G21" s="705"/>
      <c r="H21" s="705"/>
      <c r="I21" s="705"/>
      <c r="J21" s="705"/>
      <c r="K21" s="705"/>
      <c r="L21" s="705"/>
      <c r="M21" s="705"/>
      <c r="N21" s="705"/>
      <c r="O21" s="705"/>
      <c r="P21" s="705"/>
      <c r="Q21" s="705"/>
    </row>
    <row r="22" spans="1:18" x14ac:dyDescent="0.15">
      <c r="A22" s="578" t="s">
        <v>99</v>
      </c>
      <c r="B22" s="577" t="s">
        <v>100</v>
      </c>
      <c r="C22" s="237">
        <f>C8/C$20*100</f>
        <v>33.92858906400911</v>
      </c>
      <c r="D22" s="237">
        <f t="shared" ref="D22:P22" si="3">D8/D$20*100</f>
        <v>33.080341237297361</v>
      </c>
      <c r="E22" s="237">
        <f t="shared" si="3"/>
        <v>32.102499351136807</v>
      </c>
      <c r="F22" s="237">
        <f t="shared" si="3"/>
        <v>32.174063709373392</v>
      </c>
      <c r="G22" s="237">
        <f t="shared" si="3"/>
        <v>32.713018900853925</v>
      </c>
      <c r="H22" s="237">
        <f t="shared" si="3"/>
        <v>33.523201206704861</v>
      </c>
      <c r="I22" s="237">
        <f t="shared" si="3"/>
        <v>35.912320638386433</v>
      </c>
      <c r="J22" s="237">
        <f t="shared" si="3"/>
        <v>36.683168326802772</v>
      </c>
      <c r="K22" s="237">
        <f t="shared" si="3"/>
        <v>35.25555161614583</v>
      </c>
      <c r="L22" s="237">
        <f t="shared" si="3"/>
        <v>31.989348836395198</v>
      </c>
      <c r="M22" s="237">
        <f t="shared" si="3"/>
        <v>28.780886730209364</v>
      </c>
      <c r="N22" s="237"/>
      <c r="O22" s="237">
        <f t="shared" si="3"/>
        <v>28.537929919022435</v>
      </c>
      <c r="P22" s="237">
        <f t="shared" si="3"/>
        <v>27.054181737639492</v>
      </c>
      <c r="Q22" s="237">
        <f>Q8/Q$20*100</f>
        <v>32.721322191667412</v>
      </c>
    </row>
    <row r="23" spans="1:18" x14ac:dyDescent="0.15">
      <c r="A23" s="578" t="s">
        <v>101</v>
      </c>
      <c r="B23" s="577" t="s">
        <v>102</v>
      </c>
      <c r="C23" s="237">
        <f t="shared" ref="C23:Q34" si="4">C9/C$20*100</f>
        <v>20.37972761980631</v>
      </c>
      <c r="D23" s="237">
        <f t="shared" si="4"/>
        <v>20.420428179530258</v>
      </c>
      <c r="E23" s="237">
        <f t="shared" si="4"/>
        <v>20.167897789749169</v>
      </c>
      <c r="F23" s="237">
        <f t="shared" si="4"/>
        <v>19.078825616999023</v>
      </c>
      <c r="G23" s="237">
        <f t="shared" si="4"/>
        <v>19.228246244208762</v>
      </c>
      <c r="H23" s="237">
        <f t="shared" si="4"/>
        <v>20.388927065818923</v>
      </c>
      <c r="I23" s="237">
        <f t="shared" si="4"/>
        <v>19.149777887914933</v>
      </c>
      <c r="J23" s="237">
        <f t="shared" si="4"/>
        <v>18.516062629073922</v>
      </c>
      <c r="K23" s="237">
        <f t="shared" si="4"/>
        <v>18.707732202022655</v>
      </c>
      <c r="L23" s="237">
        <f t="shared" si="4"/>
        <v>21.862493317900732</v>
      </c>
      <c r="M23" s="237">
        <f t="shared" si="4"/>
        <v>22.508823949976172</v>
      </c>
      <c r="N23" s="237"/>
      <c r="O23" s="237">
        <f t="shared" si="4"/>
        <v>22.1415074353514</v>
      </c>
      <c r="P23" s="237">
        <f>P9/P$20*100</f>
        <v>23.312419969454236</v>
      </c>
      <c r="Q23" s="237">
        <f>Q9/Q$20*100</f>
        <v>20.382413600452384</v>
      </c>
    </row>
    <row r="24" spans="1:18" x14ac:dyDescent="0.15">
      <c r="A24" s="578" t="s">
        <v>103</v>
      </c>
      <c r="B24" s="577" t="s">
        <v>104</v>
      </c>
      <c r="C24" s="237">
        <f t="shared" si="4"/>
        <v>16.88596006841702</v>
      </c>
      <c r="D24" s="237">
        <f t="shared" si="4"/>
        <v>17.000531602337318</v>
      </c>
      <c r="E24" s="237">
        <f t="shared" si="4"/>
        <v>18.728383499035981</v>
      </c>
      <c r="F24" s="237">
        <f t="shared" si="4"/>
        <v>19.110630716804287</v>
      </c>
      <c r="G24" s="237">
        <f t="shared" si="4"/>
        <v>17.350323304145711</v>
      </c>
      <c r="H24" s="237">
        <f t="shared" si="4"/>
        <v>16.721702199547479</v>
      </c>
      <c r="I24" s="237">
        <f t="shared" si="4"/>
        <v>16.49139589929981</v>
      </c>
      <c r="J24" s="237">
        <f t="shared" si="4"/>
        <v>16.403825848485884</v>
      </c>
      <c r="K24" s="237">
        <f t="shared" si="4"/>
        <v>17.355225569430967</v>
      </c>
      <c r="L24" s="237">
        <f t="shared" si="4"/>
        <v>19.403217555153965</v>
      </c>
      <c r="M24" s="237">
        <f t="shared" si="4"/>
        <v>20.273004910425382</v>
      </c>
      <c r="N24" s="237"/>
      <c r="O24" s="237">
        <f t="shared" si="4"/>
        <v>20.604991936916488</v>
      </c>
      <c r="P24" s="237">
        <f t="shared" si="4"/>
        <v>21.174429777019572</v>
      </c>
      <c r="Q24" s="237">
        <f t="shared" si="4"/>
        <v>18.12973570909169</v>
      </c>
    </row>
    <row r="25" spans="1:18" x14ac:dyDescent="0.15">
      <c r="A25" s="578" t="s">
        <v>13</v>
      </c>
      <c r="B25" s="577" t="s">
        <v>14</v>
      </c>
      <c r="C25" s="237">
        <f t="shared" si="4"/>
        <v>0.54736641185665291</v>
      </c>
      <c r="D25" s="237">
        <f t="shared" si="4"/>
        <v>0.74892054655574258</v>
      </c>
      <c r="E25" s="237">
        <f t="shared" si="4"/>
        <v>0.79132844205318975</v>
      </c>
      <c r="F25" s="237">
        <f t="shared" si="4"/>
        <v>0.95881157186287969</v>
      </c>
      <c r="G25" s="237">
        <f t="shared" si="4"/>
        <v>1.0492553058017577</v>
      </c>
      <c r="H25" s="237">
        <f t="shared" si="4"/>
        <v>1.6534997642781581</v>
      </c>
      <c r="I25" s="237">
        <f t="shared" si="4"/>
        <v>1.5797496123560715</v>
      </c>
      <c r="J25" s="237">
        <f t="shared" si="4"/>
        <v>2.0036928886997396</v>
      </c>
      <c r="K25" s="237">
        <f t="shared" si="4"/>
        <v>3.3234672282121522</v>
      </c>
      <c r="L25" s="237">
        <f t="shared" si="4"/>
        <v>3.6702262008930493</v>
      </c>
      <c r="M25" s="237">
        <f t="shared" si="4"/>
        <v>4.8400158581288846</v>
      </c>
      <c r="N25" s="237"/>
      <c r="O25" s="237">
        <f t="shared" si="4"/>
        <v>4.7754464086142248</v>
      </c>
      <c r="P25" s="237">
        <f t="shared" si="4"/>
        <v>4.3606888014487142</v>
      </c>
      <c r="Q25" s="237">
        <f t="shared" si="4"/>
        <v>2.2981526279641313</v>
      </c>
    </row>
    <row r="26" spans="1:18" x14ac:dyDescent="0.15">
      <c r="A26" s="578" t="s">
        <v>111</v>
      </c>
      <c r="B26" s="577" t="s">
        <v>1258</v>
      </c>
      <c r="C26" s="237">
        <f t="shared" si="4"/>
        <v>3.8680807306977401</v>
      </c>
      <c r="D26" s="237">
        <f t="shared" si="4"/>
        <v>4.0085909618730717</v>
      </c>
      <c r="E26" s="237">
        <f t="shared" si="4"/>
        <v>4.1888808595578375</v>
      </c>
      <c r="F26" s="237">
        <f t="shared" si="4"/>
        <v>4.0749538472490441</v>
      </c>
      <c r="G26" s="237">
        <f t="shared" si="4"/>
        <v>4.7527116120193895</v>
      </c>
      <c r="H26" s="237">
        <f t="shared" si="4"/>
        <v>4.712866431800677</v>
      </c>
      <c r="I26" s="237">
        <f t="shared" si="4"/>
        <v>4.4688009691814123</v>
      </c>
      <c r="J26" s="237">
        <f t="shared" si="4"/>
        <v>4.7197988044624273</v>
      </c>
      <c r="K26" s="237">
        <f t="shared" si="4"/>
        <v>5.3856157677284422</v>
      </c>
      <c r="L26" s="237">
        <f t="shared" si="4"/>
        <v>4.9455544730476291</v>
      </c>
      <c r="M26" s="237">
        <f t="shared" si="4"/>
        <v>4.7517690807668309</v>
      </c>
      <c r="N26" s="237"/>
      <c r="O26" s="237">
        <f t="shared" si="4"/>
        <v>4.930393003217783</v>
      </c>
      <c r="P26" s="237">
        <f t="shared" si="4"/>
        <v>4.6696703953294438</v>
      </c>
      <c r="Q26" s="237">
        <f t="shared" si="4"/>
        <v>4.5865280208633949</v>
      </c>
    </row>
    <row r="27" spans="1:18" x14ac:dyDescent="0.15">
      <c r="A27" s="578" t="s">
        <v>7</v>
      </c>
      <c r="B27" s="577" t="s">
        <v>8</v>
      </c>
      <c r="C27" s="237">
        <f t="shared" si="4"/>
        <v>3.2921632899185016</v>
      </c>
      <c r="D27" s="237">
        <f t="shared" si="4"/>
        <v>3.3997444154858649</v>
      </c>
      <c r="E27" s="237">
        <f t="shared" si="4"/>
        <v>3.8082026051718967</v>
      </c>
      <c r="F27" s="237">
        <f t="shared" si="4"/>
        <v>3.6571094959918011</v>
      </c>
      <c r="G27" s="237">
        <f t="shared" si="4"/>
        <v>3.7623826833069147</v>
      </c>
      <c r="H27" s="237">
        <f t="shared" si="4"/>
        <v>3.3815618246242805</v>
      </c>
      <c r="I27" s="237">
        <f t="shared" si="4"/>
        <v>3.1002601388145981</v>
      </c>
      <c r="J27" s="237">
        <f t="shared" si="4"/>
        <v>2.8146146127776066</v>
      </c>
      <c r="K27" s="237">
        <f t="shared" si="4"/>
        <v>2.6823612884381727</v>
      </c>
      <c r="L27" s="237">
        <f t="shared" si="4"/>
        <v>2.7040138315303142</v>
      </c>
      <c r="M27" s="237">
        <f t="shared" si="4"/>
        <v>2.7065643901232854</v>
      </c>
      <c r="N27" s="237"/>
      <c r="O27" s="237">
        <f t="shared" si="4"/>
        <v>2.6553453969598237</v>
      </c>
      <c r="P27" s="237">
        <f t="shared" si="4"/>
        <v>3.0008446581231736</v>
      </c>
      <c r="Q27" s="237">
        <f t="shared" si="4"/>
        <v>3.1459732640203493</v>
      </c>
    </row>
    <row r="28" spans="1:18" x14ac:dyDescent="0.15">
      <c r="A28" s="578" t="s">
        <v>113</v>
      </c>
      <c r="B28" s="577" t="s">
        <v>114</v>
      </c>
      <c r="C28" s="237">
        <f t="shared" si="4"/>
        <v>1.9571638355769114</v>
      </c>
      <c r="D28" s="237">
        <f t="shared" si="4"/>
        <v>1.9362202847476719</v>
      </c>
      <c r="E28" s="237">
        <f t="shared" si="4"/>
        <v>2.1195641768982387</v>
      </c>
      <c r="F28" s="237">
        <f t="shared" si="4"/>
        <v>2.3065974062983692</v>
      </c>
      <c r="G28" s="237">
        <f t="shared" si="4"/>
        <v>2.5098211842119178</v>
      </c>
      <c r="H28" s="237">
        <f t="shared" si="4"/>
        <v>2.3485430192153816</v>
      </c>
      <c r="I28" s="237">
        <f t="shared" si="4"/>
        <v>2.2449770922670069</v>
      </c>
      <c r="J28" s="237">
        <f t="shared" si="4"/>
        <v>2.1272396708223913</v>
      </c>
      <c r="K28" s="237">
        <f t="shared" si="4"/>
        <v>2.2174108443951006</v>
      </c>
      <c r="L28" s="237">
        <f t="shared" si="4"/>
        <v>2.0105346109438949</v>
      </c>
      <c r="M28" s="237">
        <f t="shared" si="4"/>
        <v>1.9719611731356754</v>
      </c>
      <c r="N28" s="237"/>
      <c r="O28" s="237">
        <f t="shared" si="4"/>
        <v>2.0110139776061802</v>
      </c>
      <c r="P28" s="237">
        <f t="shared" si="4"/>
        <v>2.2308382019263253</v>
      </c>
      <c r="Q28" s="237">
        <f t="shared" si="4"/>
        <v>2.1631567655284263</v>
      </c>
    </row>
    <row r="29" spans="1:18" x14ac:dyDescent="0.15">
      <c r="A29" s="578" t="s">
        <v>11</v>
      </c>
      <c r="B29" s="577" t="s">
        <v>12</v>
      </c>
      <c r="C29" s="237">
        <f t="shared" si="4"/>
        <v>1.6464795458674428</v>
      </c>
      <c r="D29" s="237">
        <f t="shared" si="4"/>
        <v>1.6156885869899651</v>
      </c>
      <c r="E29" s="237">
        <f t="shared" si="4"/>
        <v>1.6159807748945612</v>
      </c>
      <c r="F29" s="237">
        <f t="shared" si="4"/>
        <v>1.710707028716614</v>
      </c>
      <c r="G29" s="237">
        <f t="shared" si="4"/>
        <v>1.688874565608196</v>
      </c>
      <c r="H29" s="237">
        <f t="shared" si="4"/>
        <v>1.6181238970354648</v>
      </c>
      <c r="I29" s="237">
        <f t="shared" si="4"/>
        <v>1.6161545350299307</v>
      </c>
      <c r="J29" s="237">
        <f t="shared" si="4"/>
        <v>1.8310749926768066</v>
      </c>
      <c r="K29" s="237">
        <f t="shared" si="4"/>
        <v>1.5839261943099956</v>
      </c>
      <c r="L29" s="237">
        <f t="shared" si="4"/>
        <v>1.4470233543112605</v>
      </c>
      <c r="M29" s="237">
        <f t="shared" si="4"/>
        <v>1.6300424675498364</v>
      </c>
      <c r="N29" s="237"/>
      <c r="O29" s="237">
        <f t="shared" si="4"/>
        <v>1.596672029992471</v>
      </c>
      <c r="P29" s="237">
        <f t="shared" si="4"/>
        <v>1.8453280079503604</v>
      </c>
      <c r="Q29" s="237">
        <f t="shared" si="4"/>
        <v>1.6517379902818863</v>
      </c>
    </row>
    <row r="30" spans="1:18" x14ac:dyDescent="0.15">
      <c r="A30" s="578" t="s">
        <v>9</v>
      </c>
      <c r="B30" s="577" t="s">
        <v>10</v>
      </c>
      <c r="C30" s="237">
        <f t="shared" si="4"/>
        <v>3.5726120562118067</v>
      </c>
      <c r="D30" s="237">
        <f t="shared" si="4"/>
        <v>3.4741168174708452</v>
      </c>
      <c r="E30" s="237">
        <f t="shared" si="4"/>
        <v>3.2807695201627163</v>
      </c>
      <c r="F30" s="237">
        <f t="shared" si="4"/>
        <v>3.2413970739992344</v>
      </c>
      <c r="G30" s="237">
        <f t="shared" si="4"/>
        <v>3.0504309621374013</v>
      </c>
      <c r="H30" s="237">
        <f t="shared" si="4"/>
        <v>2.1874057176079074</v>
      </c>
      <c r="I30" s="237">
        <f t="shared" si="4"/>
        <v>1.6707662383825976</v>
      </c>
      <c r="J30" s="237">
        <f t="shared" si="4"/>
        <v>1.5918351301786562</v>
      </c>
      <c r="K30" s="237">
        <f t="shared" si="4"/>
        <v>1.6511900105900166</v>
      </c>
      <c r="L30" s="237">
        <f t="shared" si="4"/>
        <v>1.3085055958338709</v>
      </c>
      <c r="M30" s="237">
        <f t="shared" si="4"/>
        <v>1.2731689313188481</v>
      </c>
      <c r="N30" s="237"/>
      <c r="O30" s="237">
        <f t="shared" si="4"/>
        <v>1.2696512980890935</v>
      </c>
      <c r="P30" s="237">
        <f t="shared" si="4"/>
        <v>1.1195229780972014</v>
      </c>
      <c r="Q30" s="237">
        <f t="shared" si="4"/>
        <v>2.1582615822040063</v>
      </c>
    </row>
    <row r="31" spans="1:18" x14ac:dyDescent="0.15">
      <c r="A31" s="578" t="s">
        <v>15</v>
      </c>
      <c r="B31" s="577" t="s">
        <v>16</v>
      </c>
      <c r="C31" s="237">
        <f t="shared" si="4"/>
        <v>0.64569816225543919</v>
      </c>
      <c r="D31" s="237">
        <f t="shared" si="4"/>
        <v>0.94644808320192897</v>
      </c>
      <c r="E31" s="237">
        <f t="shared" si="4"/>
        <v>1.0255174832258271</v>
      </c>
      <c r="F31" s="237">
        <f t="shared" si="4"/>
        <v>1.5624804582130332</v>
      </c>
      <c r="G31" s="237">
        <f t="shared" si="4"/>
        <v>1.3880016478272801</v>
      </c>
      <c r="H31" s="237">
        <f t="shared" si="4"/>
        <v>1.3630608569650691</v>
      </c>
      <c r="I31" s="237">
        <f t="shared" si="4"/>
        <v>1.3339436987552578</v>
      </c>
      <c r="J31" s="237">
        <f t="shared" si="4"/>
        <v>1.4579065041642014</v>
      </c>
      <c r="K31" s="237">
        <f t="shared" si="4"/>
        <v>0.83120307774669966</v>
      </c>
      <c r="L31" s="237">
        <f t="shared" si="4"/>
        <v>1.0706454026244241</v>
      </c>
      <c r="M31" s="237">
        <f>M17/M$20*100</f>
        <v>1.0661727041515194</v>
      </c>
      <c r="N31" s="237"/>
      <c r="O31" s="237">
        <f t="shared" si="4"/>
        <v>1.1753503233507714</v>
      </c>
      <c r="P31" s="237">
        <f>P17/P$20*100</f>
        <v>0.82709790348872225</v>
      </c>
      <c r="Q31" s="237">
        <f t="shared" si="4"/>
        <v>1.1415661374614761</v>
      </c>
    </row>
    <row r="32" spans="1:18" x14ac:dyDescent="0.15">
      <c r="B32" s="469" t="s">
        <v>105</v>
      </c>
      <c r="C32" s="237">
        <f t="shared" si="4"/>
        <v>86.723840784616939</v>
      </c>
      <c r="D32" s="237">
        <f t="shared" si="4"/>
        <v>86.631030715490027</v>
      </c>
      <c r="E32" s="237">
        <f t="shared" si="4"/>
        <v>87.829024501886209</v>
      </c>
      <c r="F32" s="237">
        <f t="shared" si="4"/>
        <v>87.875576925507687</v>
      </c>
      <c r="G32" s="237">
        <f t="shared" si="4"/>
        <v>87.493066410121273</v>
      </c>
      <c r="H32" s="237">
        <f t="shared" si="4"/>
        <v>87.898891983598205</v>
      </c>
      <c r="I32" s="237">
        <f t="shared" si="4"/>
        <v>87.568146710388064</v>
      </c>
      <c r="J32" s="237">
        <f t="shared" si="4"/>
        <v>88.149219408144418</v>
      </c>
      <c r="K32" s="237">
        <f t="shared" si="4"/>
        <v>88.993683799020033</v>
      </c>
      <c r="L32" s="237">
        <f t="shared" si="4"/>
        <v>90.411563178634339</v>
      </c>
      <c r="M32" s="237">
        <f t="shared" si="4"/>
        <v>89.802410195785811</v>
      </c>
      <c r="N32" s="237"/>
      <c r="O32" s="237">
        <f t="shared" si="4"/>
        <v>89.698301729120672</v>
      </c>
      <c r="P32" s="237">
        <f t="shared" si="4"/>
        <v>89.595022430477258</v>
      </c>
      <c r="Q32" s="237">
        <f>Q18/Q$20*100</f>
        <v>88.378847889535166</v>
      </c>
    </row>
    <row r="33" spans="1:18" x14ac:dyDescent="0.15">
      <c r="B33" s="469" t="s">
        <v>92</v>
      </c>
      <c r="C33" s="237">
        <f>C19/C$20*100</f>
        <v>13.276159215383062</v>
      </c>
      <c r="D33" s="237">
        <f t="shared" si="4"/>
        <v>13.368969284509969</v>
      </c>
      <c r="E33" s="237">
        <f t="shared" si="4"/>
        <v>12.170975498113783</v>
      </c>
      <c r="F33" s="237">
        <f t="shared" si="4"/>
        <v>12.124423074492297</v>
      </c>
      <c r="G33" s="237">
        <f t="shared" si="4"/>
        <v>12.506933589878741</v>
      </c>
      <c r="H33" s="237">
        <f t="shared" si="4"/>
        <v>12.101108016401787</v>
      </c>
      <c r="I33" s="237">
        <f t="shared" si="4"/>
        <v>12.431853289611935</v>
      </c>
      <c r="J33" s="237">
        <f t="shared" si="4"/>
        <v>11.850780591855575</v>
      </c>
      <c r="K33" s="237">
        <f t="shared" si="4"/>
        <v>11.006316200979969</v>
      </c>
      <c r="L33" s="237">
        <f t="shared" si="4"/>
        <v>9.5884368213656597</v>
      </c>
      <c r="M33" s="237">
        <f t="shared" si="4"/>
        <v>10.197589804214191</v>
      </c>
      <c r="N33" s="237"/>
      <c r="O33" s="237">
        <f>P19/O$20*100</f>
        <v>11.253466022803615</v>
      </c>
      <c r="P33" s="237">
        <f>P19/P$20*100</f>
        <v>10.404977569522748</v>
      </c>
      <c r="Q33" s="237">
        <f>Q19/Q$20*100</f>
        <v>11.621152110464843</v>
      </c>
    </row>
    <row r="34" spans="1:18" x14ac:dyDescent="0.15">
      <c r="B34" s="469" t="s">
        <v>20</v>
      </c>
      <c r="C34" s="237">
        <f t="shared" si="4"/>
        <v>100</v>
      </c>
      <c r="D34" s="237">
        <f t="shared" si="4"/>
        <v>100</v>
      </c>
      <c r="E34" s="237">
        <f t="shared" si="4"/>
        <v>100</v>
      </c>
      <c r="F34" s="237">
        <f t="shared" si="4"/>
        <v>100</v>
      </c>
      <c r="G34" s="237">
        <f t="shared" si="4"/>
        <v>100</v>
      </c>
      <c r="H34" s="237">
        <f t="shared" si="4"/>
        <v>100</v>
      </c>
      <c r="I34" s="237">
        <f t="shared" si="4"/>
        <v>100</v>
      </c>
      <c r="J34" s="237">
        <f t="shared" si="4"/>
        <v>100</v>
      </c>
      <c r="K34" s="237">
        <f t="shared" si="4"/>
        <v>100</v>
      </c>
      <c r="L34" s="237">
        <f t="shared" si="4"/>
        <v>100</v>
      </c>
      <c r="M34" s="237">
        <f t="shared" si="4"/>
        <v>100</v>
      </c>
      <c r="N34" s="237"/>
      <c r="O34" s="237">
        <f t="shared" si="4"/>
        <v>100</v>
      </c>
      <c r="P34" s="237">
        <f t="shared" si="4"/>
        <v>100</v>
      </c>
      <c r="Q34" s="237">
        <f t="shared" si="4"/>
        <v>100</v>
      </c>
    </row>
    <row r="35" spans="1:18" x14ac:dyDescent="0.15">
      <c r="C35" s="705" t="s">
        <v>108</v>
      </c>
      <c r="D35" s="705"/>
      <c r="E35" s="705"/>
      <c r="F35" s="705"/>
      <c r="G35" s="705"/>
      <c r="H35" s="705"/>
      <c r="I35" s="705"/>
      <c r="J35" s="705"/>
      <c r="K35" s="705"/>
      <c r="L35" s="705"/>
      <c r="M35" s="705"/>
      <c r="N35" s="705"/>
      <c r="O35" s="705"/>
      <c r="P35" s="705"/>
      <c r="Q35" s="705"/>
    </row>
    <row r="36" spans="1:18" x14ac:dyDescent="0.15">
      <c r="A36" s="578" t="s">
        <v>99</v>
      </c>
      <c r="B36" s="577" t="s">
        <v>100</v>
      </c>
      <c r="C36" s="271" t="s">
        <v>293</v>
      </c>
      <c r="D36" s="237">
        <f>(D8/C8-1)*100</f>
        <v>-2.0173826725640498</v>
      </c>
      <c r="E36" s="237">
        <f t="shared" ref="E36:L36" si="5">(E8/D8-1)*100</f>
        <v>-3.5950894884097084</v>
      </c>
      <c r="F36" s="237">
        <f t="shared" si="5"/>
        <v>11.464678640729709</v>
      </c>
      <c r="G36" s="237">
        <f t="shared" si="5"/>
        <v>9.033562484676704</v>
      </c>
      <c r="H36" s="237">
        <f t="shared" si="5"/>
        <v>16.76723044195716</v>
      </c>
      <c r="I36" s="237">
        <f t="shared" si="5"/>
        <v>12.462493011601538</v>
      </c>
      <c r="J36" s="237">
        <f t="shared" si="5"/>
        <v>3.25031331444956</v>
      </c>
      <c r="K36" s="237">
        <f t="shared" si="5"/>
        <v>-21.252383001757568</v>
      </c>
      <c r="L36" s="237">
        <f t="shared" si="5"/>
        <v>17.271558297618526</v>
      </c>
      <c r="M36" s="237">
        <f>(M8/L8-1)*100</f>
        <v>2.6411855503538639E-2</v>
      </c>
      <c r="N36" s="237"/>
      <c r="O36" s="237"/>
      <c r="P36" s="237">
        <f>(P8/O8-1)*100</f>
        <v>2.5314482212636324</v>
      </c>
      <c r="Q36" s="237">
        <f>(POWER(M8/C8,1/10)-1)*100</f>
        <v>3.698160691042629</v>
      </c>
      <c r="R36" s="43" t="s">
        <v>1291</v>
      </c>
    </row>
    <row r="37" spans="1:18" x14ac:dyDescent="0.15">
      <c r="A37" s="578" t="s">
        <v>101</v>
      </c>
      <c r="B37" s="577" t="s">
        <v>102</v>
      </c>
      <c r="C37" s="271" t="s">
        <v>293</v>
      </c>
      <c r="D37" s="237">
        <f t="shared" ref="D37:M48" si="6">(D9/C9-1)*100</f>
        <v>0.69579244966475606</v>
      </c>
      <c r="E37" s="237">
        <f t="shared" si="6"/>
        <v>-1.8871077777883105</v>
      </c>
      <c r="F37" s="237">
        <f t="shared" si="6"/>
        <v>5.2110133370430578</v>
      </c>
      <c r="G37" s="237">
        <f t="shared" si="6"/>
        <v>8.0770623873092529</v>
      </c>
      <c r="H37" s="237">
        <f t="shared" si="6"/>
        <v>20.823334543104078</v>
      </c>
      <c r="I37" s="237">
        <f t="shared" si="6"/>
        <v>-1.3995064093501042</v>
      </c>
      <c r="J37" s="237">
        <f t="shared" si="6"/>
        <v>-2.2643716346205878</v>
      </c>
      <c r="K37" s="237">
        <f t="shared" si="6"/>
        <v>-17.215458417408168</v>
      </c>
      <c r="L37" s="237">
        <f t="shared" si="6"/>
        <v>51.040479500545707</v>
      </c>
      <c r="M37" s="237">
        <f t="shared" si="6"/>
        <v>14.464030525403571</v>
      </c>
      <c r="N37" s="237"/>
      <c r="O37" s="237"/>
      <c r="P37" s="237">
        <f>(P9/O9-1)*100</f>
        <v>13.874197343486937</v>
      </c>
      <c r="Q37" s="237">
        <f t="shared" ref="Q37:Q47" si="7">(POWER(M9/C9,1/10)-1)*100</f>
        <v>6.4713251027277874</v>
      </c>
    </row>
    <row r="38" spans="1:18" x14ac:dyDescent="0.15">
      <c r="A38" s="578" t="s">
        <v>103</v>
      </c>
      <c r="B38" s="577" t="s">
        <v>104</v>
      </c>
      <c r="C38" s="271" t="s">
        <v>293</v>
      </c>
      <c r="D38" s="237">
        <f t="shared" si="6"/>
        <v>1.1769536444351525</v>
      </c>
      <c r="E38" s="237">
        <f t="shared" si="6"/>
        <v>9.4379836374061554</v>
      </c>
      <c r="F38" s="237">
        <f t="shared" si="6"/>
        <v>13.486688440280092</v>
      </c>
      <c r="G38" s="237">
        <f t="shared" si="6"/>
        <v>-2.6405646868932764</v>
      </c>
      <c r="H38" s="237">
        <f t="shared" si="6"/>
        <v>9.816862909669922</v>
      </c>
      <c r="I38" s="237">
        <f t="shared" si="6"/>
        <v>3.5348725437770678</v>
      </c>
      <c r="J38" s="237">
        <f t="shared" si="6"/>
        <v>0.5439034043865254</v>
      </c>
      <c r="K38" s="237">
        <f t="shared" si="6"/>
        <v>-13.311426280666883</v>
      </c>
      <c r="L38" s="237">
        <f t="shared" si="6"/>
        <v>44.496823781276888</v>
      </c>
      <c r="M38" s="237">
        <f t="shared" si="6"/>
        <v>16.16098661208958</v>
      </c>
      <c r="N38" s="237"/>
      <c r="O38" s="237"/>
      <c r="P38" s="237">
        <f>(P10/O10-1)*100</f>
        <v>11.143592523484603</v>
      </c>
      <c r="Q38" s="237">
        <f t="shared" si="7"/>
        <v>7.3634486205479854</v>
      </c>
    </row>
    <row r="39" spans="1:18" x14ac:dyDescent="0.15">
      <c r="A39" s="578" t="s">
        <v>13</v>
      </c>
      <c r="B39" s="577" t="s">
        <v>14</v>
      </c>
      <c r="C39" s="271" t="s">
        <v>293</v>
      </c>
      <c r="D39" s="237">
        <f t="shared" si="6"/>
        <v>37.499923470087857</v>
      </c>
      <c r="E39" s="237">
        <f t="shared" si="6"/>
        <v>4.9666460722527006</v>
      </c>
      <c r="F39" s="237">
        <f t="shared" si="6"/>
        <v>34.755558417970754</v>
      </c>
      <c r="G39" s="237">
        <f t="shared" si="6"/>
        <v>17.352785396623194</v>
      </c>
      <c r="H39" s="237">
        <f t="shared" si="6"/>
        <v>79.563922438282631</v>
      </c>
      <c r="I39" s="237">
        <f t="shared" si="6"/>
        <v>0.29836197435864076</v>
      </c>
      <c r="J39" s="237">
        <f t="shared" si="6"/>
        <v>28.206755245844128</v>
      </c>
      <c r="K39" s="237">
        <f t="shared" si="6"/>
        <v>35.905486243739126</v>
      </c>
      <c r="L39" s="237">
        <f t="shared" si="6"/>
        <v>42.73032047302334</v>
      </c>
      <c r="M39" s="237">
        <f t="shared" si="6"/>
        <v>46.612119781051774</v>
      </c>
      <c r="N39" s="237"/>
      <c r="O39" s="237"/>
      <c r="P39" s="237">
        <f t="shared" ref="P39:P45" si="8">(P11/O11-1)*100</f>
        <v>-1.2388190097022744</v>
      </c>
      <c r="Q39" s="237">
        <f t="shared" si="7"/>
        <v>31.091363393686009</v>
      </c>
    </row>
    <row r="40" spans="1:18" x14ac:dyDescent="0.15">
      <c r="A40" s="578" t="s">
        <v>111</v>
      </c>
      <c r="B40" s="577" t="s">
        <v>1258</v>
      </c>
      <c r="C40" s="271" t="s">
        <v>293</v>
      </c>
      <c r="D40" s="237">
        <f t="shared" si="6"/>
        <v>4.1456340493833066</v>
      </c>
      <c r="E40" s="237">
        <f t="shared" si="6"/>
        <v>3.8093701812238923</v>
      </c>
      <c r="F40" s="237">
        <f t="shared" si="6"/>
        <v>8.1919336341610851</v>
      </c>
      <c r="G40" s="237">
        <f t="shared" si="6"/>
        <v>25.073200576211853</v>
      </c>
      <c r="H40" s="237">
        <f t="shared" si="6"/>
        <v>12.989942892646834</v>
      </c>
      <c r="I40" s="237">
        <f t="shared" si="6"/>
        <v>-0.45588237732052672</v>
      </c>
      <c r="J40" s="237">
        <f t="shared" si="6"/>
        <v>6.7580132125748316</v>
      </c>
      <c r="K40" s="237">
        <f t="shared" si="6"/>
        <v>-6.5049485892264229</v>
      </c>
      <c r="L40" s="237">
        <f t="shared" si="6"/>
        <v>18.684617466158858</v>
      </c>
      <c r="M40" s="237">
        <f t="shared" si="6"/>
        <v>6.82090601081764</v>
      </c>
      <c r="N40" s="237"/>
      <c r="O40" s="237"/>
      <c r="P40" s="237">
        <f t="shared" si="8"/>
        <v>2.4353473983326213</v>
      </c>
      <c r="Q40" s="237">
        <f t="shared" si="7"/>
        <v>7.6101399030486183</v>
      </c>
    </row>
    <row r="41" spans="1:18" x14ac:dyDescent="0.15">
      <c r="A41" s="578" t="s">
        <v>7</v>
      </c>
      <c r="B41" s="577" t="s">
        <v>8</v>
      </c>
      <c r="C41" s="271" t="s">
        <v>293</v>
      </c>
      <c r="D41" s="237">
        <f t="shared" si="6"/>
        <v>3.7790656339500739</v>
      </c>
      <c r="E41" s="237">
        <f t="shared" si="6"/>
        <v>11.276656364630977</v>
      </c>
      <c r="F41" s="237">
        <f t="shared" si="6"/>
        <v>6.8041466584046084</v>
      </c>
      <c r="G41" s="237">
        <f t="shared" si="6"/>
        <v>10.324126690363622</v>
      </c>
      <c r="H41" s="237">
        <f t="shared" si="6"/>
        <v>2.4119146131040603</v>
      </c>
      <c r="I41" s="237">
        <f t="shared" si="6"/>
        <v>-3.7522635181041819</v>
      </c>
      <c r="J41" s="237">
        <f t="shared" si="6"/>
        <v>-8.2325188792500725</v>
      </c>
      <c r="K41" s="237">
        <f t="shared" si="6"/>
        <v>-21.913657812944219</v>
      </c>
      <c r="L41" s="237">
        <f t="shared" si="6"/>
        <v>30.288608676111739</v>
      </c>
      <c r="M41" s="237">
        <f t="shared" si="6"/>
        <v>11.282115839484774</v>
      </c>
      <c r="N41" s="237"/>
      <c r="O41" s="237"/>
      <c r="P41" s="237">
        <f t="shared" si="8"/>
        <v>22.227139938223562</v>
      </c>
      <c r="Q41" s="237">
        <f t="shared" si="7"/>
        <v>3.3739034649678867</v>
      </c>
    </row>
    <row r="42" spans="1:18" x14ac:dyDescent="0.15">
      <c r="A42" s="578" t="s">
        <v>113</v>
      </c>
      <c r="B42" s="577" t="s">
        <v>114</v>
      </c>
      <c r="C42" s="271" t="s">
        <v>293</v>
      </c>
      <c r="D42" s="237">
        <f t="shared" si="6"/>
        <v>-0.58030225231413546</v>
      </c>
      <c r="E42" s="237">
        <f t="shared" si="6"/>
        <v>8.7482046790195547</v>
      </c>
      <c r="F42" s="237">
        <f t="shared" si="6"/>
        <v>21.030666585473547</v>
      </c>
      <c r="G42" s="237">
        <f t="shared" si="6"/>
        <v>16.685388450790906</v>
      </c>
      <c r="H42" s="237">
        <f t="shared" si="6"/>
        <v>6.6232360620421815</v>
      </c>
      <c r="I42" s="237">
        <f t="shared" si="6"/>
        <v>0.35132574418650364</v>
      </c>
      <c r="J42" s="237">
        <f t="shared" si="6"/>
        <v>-4.2205102181335885</v>
      </c>
      <c r="K42" s="237">
        <f t="shared" si="6"/>
        <v>-14.590439224617246</v>
      </c>
      <c r="L42" s="237">
        <f t="shared" si="6"/>
        <v>17.18720523712356</v>
      </c>
      <c r="M42" s="237">
        <f t="shared" si="6"/>
        <v>9.0442388810684449</v>
      </c>
      <c r="N42" s="237"/>
      <c r="O42" s="237"/>
      <c r="P42" s="237">
        <f t="shared" si="8"/>
        <v>19.977039000537509</v>
      </c>
      <c r="Q42" s="237">
        <f t="shared" si="7"/>
        <v>5.4980261156315269</v>
      </c>
    </row>
    <row r="43" spans="1:18" x14ac:dyDescent="0.15">
      <c r="A43" s="578" t="s">
        <v>11</v>
      </c>
      <c r="B43" s="577" t="s">
        <v>12</v>
      </c>
      <c r="C43" s="271" t="s">
        <v>293</v>
      </c>
      <c r="D43" s="237">
        <f t="shared" si="6"/>
        <v>-1.3842748861291776</v>
      </c>
      <c r="E43" s="237">
        <f t="shared" si="6"/>
        <v>-0.64063133090629387</v>
      </c>
      <c r="F43" s="237">
        <f t="shared" si="6"/>
        <v>17.736100263618383</v>
      </c>
      <c r="G43" s="237">
        <f t="shared" si="6"/>
        <v>5.8686196281152903</v>
      </c>
      <c r="H43" s="237">
        <f t="shared" si="6"/>
        <v>9.1718065057291511</v>
      </c>
      <c r="I43" s="237">
        <f t="shared" si="6"/>
        <v>4.8529934644374606</v>
      </c>
      <c r="J43" s="237">
        <f t="shared" si="6"/>
        <v>14.522614898586061</v>
      </c>
      <c r="K43" s="237">
        <f t="shared" si="6"/>
        <v>-29.122962864843117</v>
      </c>
      <c r="L43" s="237">
        <f t="shared" si="6"/>
        <v>18.074308228028201</v>
      </c>
      <c r="M43" s="237">
        <f t="shared" si="6"/>
        <v>25.238915548475372</v>
      </c>
      <c r="N43" s="237"/>
      <c r="O43" s="237"/>
      <c r="P43" s="237">
        <f t="shared" si="8"/>
        <v>24.997984847627876</v>
      </c>
      <c r="Q43" s="237">
        <f t="shared" si="7"/>
        <v>5.3128762595993972</v>
      </c>
    </row>
    <row r="44" spans="1:18" x14ac:dyDescent="0.15">
      <c r="A44" s="578" t="s">
        <v>9</v>
      </c>
      <c r="B44" s="577" t="s">
        <v>10</v>
      </c>
      <c r="C44" s="271" t="s">
        <v>293</v>
      </c>
      <c r="D44" s="237">
        <f t="shared" si="6"/>
        <v>-2.2755098847549005</v>
      </c>
      <c r="E44" s="237">
        <f t="shared" si="6"/>
        <v>-6.1873087942541094</v>
      </c>
      <c r="F44" s="237">
        <f t="shared" si="6"/>
        <v>9.8820393092199144</v>
      </c>
      <c r="G44" s="237">
        <f t="shared" si="6"/>
        <v>0.9193534925056257</v>
      </c>
      <c r="H44" s="237">
        <f t="shared" si="6"/>
        <v>-18.292059703776854</v>
      </c>
      <c r="I44" s="237">
        <f t="shared" si="6"/>
        <v>-19.814458189422879</v>
      </c>
      <c r="J44" s="237">
        <f t="shared" si="6"/>
        <v>-3.6946522821463823</v>
      </c>
      <c r="K44" s="237">
        <f t="shared" si="6"/>
        <v>-15.008457253543405</v>
      </c>
      <c r="L44" s="237">
        <f t="shared" si="6"/>
        <v>2.4220212231240046</v>
      </c>
      <c r="M44" s="237">
        <f t="shared" si="6"/>
        <v>8.1748664089139602</v>
      </c>
      <c r="N44" s="237"/>
      <c r="O44" s="237"/>
      <c r="P44" s="237">
        <f t="shared" si="8"/>
        <v>-4.6339693844800189</v>
      </c>
      <c r="Q44" s="237">
        <f t="shared" si="7"/>
        <v>-4.9160459437792348</v>
      </c>
    </row>
    <row r="45" spans="1:18" x14ac:dyDescent="0.15">
      <c r="A45" s="578" t="s">
        <v>15</v>
      </c>
      <c r="B45" s="577" t="s">
        <v>16</v>
      </c>
      <c r="C45" s="271" t="s">
        <v>293</v>
      </c>
      <c r="D45" s="237">
        <f t="shared" si="6"/>
        <v>47.303172602196298</v>
      </c>
      <c r="E45" s="237">
        <f t="shared" si="6"/>
        <v>7.6407124222123146</v>
      </c>
      <c r="F45" s="237">
        <f t="shared" si="6"/>
        <v>69.450058205355234</v>
      </c>
      <c r="G45" s="237">
        <f t="shared" si="6"/>
        <v>-4.7377395905716879</v>
      </c>
      <c r="H45" s="237">
        <f t="shared" si="6"/>
        <v>11.897757981733159</v>
      </c>
      <c r="I45" s="237">
        <f t="shared" si="6"/>
        <v>2.7382050350166054</v>
      </c>
      <c r="J45" s="237">
        <f t="shared" si="6"/>
        <v>10.474026469779862</v>
      </c>
      <c r="K45" s="237">
        <f t="shared" si="6"/>
        <v>-53.285230097051553</v>
      </c>
      <c r="L45" s="237">
        <f t="shared" si="6"/>
        <v>66.476648539390169</v>
      </c>
      <c r="M45" s="237">
        <f t="shared" si="6"/>
        <v>10.712797020372268</v>
      </c>
      <c r="N45" s="237"/>
      <c r="O45" s="237"/>
      <c r="P45" s="237">
        <f t="shared" si="8"/>
        <v>-23.891222775787014</v>
      </c>
      <c r="Q45" s="237">
        <f t="shared" si="7"/>
        <v>10.840127628369078</v>
      </c>
    </row>
    <row r="46" spans="1:18" x14ac:dyDescent="0.15">
      <c r="B46" s="469" t="s">
        <v>105</v>
      </c>
      <c r="C46" s="271" t="s">
        <v>293</v>
      </c>
      <c r="D46" s="237">
        <f t="shared" si="6"/>
        <v>0.38754490633685634</v>
      </c>
      <c r="E46" s="237">
        <f t="shared" si="6"/>
        <v>0.71516495953927173</v>
      </c>
      <c r="F46" s="237">
        <f t="shared" si="6"/>
        <v>11.275697909620796</v>
      </c>
      <c r="G46" s="237">
        <f t="shared" si="6"/>
        <v>6.7704181184939927</v>
      </c>
      <c r="H46" s="237">
        <f t="shared" si="6"/>
        <v>14.473742950528013</v>
      </c>
      <c r="I46" s="237">
        <f t="shared" si="6"/>
        <v>4.585741076719918</v>
      </c>
      <c r="J46" s="237">
        <f t="shared" si="6"/>
        <v>1.7513832508867289</v>
      </c>
      <c r="K46" s="237">
        <f t="shared" si="6"/>
        <v>-17.278679536632435</v>
      </c>
      <c r="L46" s="237">
        <f t="shared" si="6"/>
        <v>31.304498152525738</v>
      </c>
      <c r="M46" s="237">
        <f t="shared" si="6"/>
        <v>10.428185051011528</v>
      </c>
      <c r="N46" s="237"/>
      <c r="O46" s="237"/>
      <c r="P46" s="237">
        <f>(P18/O18-1)*100</f>
        <v>8.0301098426783124</v>
      </c>
      <c r="Q46" s="237">
        <f t="shared" si="7"/>
        <v>5.7869668690490927</v>
      </c>
    </row>
    <row r="47" spans="1:18" x14ac:dyDescent="0.15">
      <c r="B47" s="469" t="s">
        <v>92</v>
      </c>
      <c r="C47" s="271" t="s">
        <v>293</v>
      </c>
      <c r="D47" s="237">
        <f t="shared" si="6"/>
        <v>1.1976269313736854</v>
      </c>
      <c r="E47" s="237">
        <f t="shared" si="6"/>
        <v>-9.5605831366395666</v>
      </c>
      <c r="F47" s="237">
        <f t="shared" si="6"/>
        <v>10.791359350293206</v>
      </c>
      <c r="G47" s="237">
        <f t="shared" si="6"/>
        <v>10.620408122552183</v>
      </c>
      <c r="H47" s="237">
        <f t="shared" si="6"/>
        <v>10.247922409297816</v>
      </c>
      <c r="I47" s="237">
        <f t="shared" si="6"/>
        <v>7.8500768800477516</v>
      </c>
      <c r="J47" s="237">
        <f t="shared" si="6"/>
        <v>-3.6439272689793523</v>
      </c>
      <c r="K47" s="237">
        <f t="shared" si="6"/>
        <v>-23.902257576311349</v>
      </c>
      <c r="L47" s="237">
        <f t="shared" si="6"/>
        <v>12.595396825048955</v>
      </c>
      <c r="M47" s="237">
        <f t="shared" si="6"/>
        <v>18.24033383118746</v>
      </c>
      <c r="N47" s="237"/>
      <c r="O47" s="237"/>
      <c r="P47" s="237">
        <f>(P19/O19-1)*100</f>
        <v>9.2389402882700153</v>
      </c>
      <c r="Q47" s="237">
        <f t="shared" si="7"/>
        <v>2.6738210802810025</v>
      </c>
    </row>
    <row r="48" spans="1:18" x14ac:dyDescent="0.15">
      <c r="B48" s="469" t="s">
        <v>20</v>
      </c>
      <c r="C48" s="271" t="s">
        <v>293</v>
      </c>
      <c r="D48" s="237">
        <f t="shared" si="6"/>
        <v>0.4950926857559601</v>
      </c>
      <c r="E48" s="237">
        <f t="shared" si="6"/>
        <v>-0.65859664719249977</v>
      </c>
      <c r="F48" s="237">
        <f t="shared" si="6"/>
        <v>11.216749182237118</v>
      </c>
      <c r="G48" s="237">
        <f t="shared" si="6"/>
        <v>7.2372071949116545</v>
      </c>
      <c r="H48" s="237">
        <f t="shared" si="6"/>
        <v>13.945222381808907</v>
      </c>
      <c r="I48" s="237">
        <f t="shared" si="6"/>
        <v>4.9807618782987007</v>
      </c>
      <c r="J48" s="237">
        <f t="shared" si="6"/>
        <v>1.0806461625380015</v>
      </c>
      <c r="K48" s="237">
        <f t="shared" si="6"/>
        <v>-18.063625237445113</v>
      </c>
      <c r="L48" s="237">
        <f t="shared" si="6"/>
        <v>29.245315302061915</v>
      </c>
      <c r="M48" s="237">
        <f t="shared" si="6"/>
        <v>11.177248001189778</v>
      </c>
      <c r="N48" s="237"/>
      <c r="O48" s="237"/>
      <c r="P48" s="237">
        <f>(P20/O20-1)*100</f>
        <v>8.1546399077897078</v>
      </c>
      <c r="Q48" s="237">
        <f>(POWER(M20/C20,1/10)-1)*100</f>
        <v>5.4185931881080007</v>
      </c>
    </row>
    <row r="49" spans="1:18" x14ac:dyDescent="0.15">
      <c r="C49" s="704" t="s">
        <v>691</v>
      </c>
      <c r="D49" s="704"/>
      <c r="E49" s="704"/>
      <c r="F49" s="704"/>
      <c r="G49" s="704"/>
      <c r="H49" s="704"/>
      <c r="I49" s="704"/>
      <c r="J49" s="704"/>
      <c r="K49" s="704"/>
      <c r="L49" s="704"/>
      <c r="M49" s="704"/>
      <c r="N49" s="704"/>
      <c r="O49" s="704"/>
      <c r="P49" s="704"/>
      <c r="Q49" s="704"/>
    </row>
    <row r="50" spans="1:18" x14ac:dyDescent="0.15">
      <c r="C50" s="40">
        <v>2001</v>
      </c>
      <c r="D50" s="40">
        <v>2002</v>
      </c>
      <c r="E50" s="40">
        <v>2003</v>
      </c>
      <c r="F50" s="40">
        <v>2004</v>
      </c>
      <c r="G50" s="40">
        <v>2005</v>
      </c>
      <c r="H50" s="40">
        <v>2006</v>
      </c>
      <c r="I50" s="40">
        <v>2007</v>
      </c>
      <c r="J50" s="40">
        <v>2008</v>
      </c>
      <c r="K50" s="40">
        <v>2009</v>
      </c>
      <c r="L50" s="40">
        <v>2010</v>
      </c>
      <c r="M50" s="40">
        <v>2011</v>
      </c>
      <c r="N50" s="40" t="s">
        <v>1179</v>
      </c>
      <c r="O50" s="40" t="s">
        <v>1180</v>
      </c>
      <c r="P50" s="40" t="s">
        <v>1181</v>
      </c>
      <c r="Q50" s="40" t="s">
        <v>1292</v>
      </c>
    </row>
    <row r="51" spans="1:18" x14ac:dyDescent="0.15">
      <c r="B51" s="269"/>
      <c r="C51" s="691" t="s">
        <v>94</v>
      </c>
      <c r="D51" s="691"/>
      <c r="E51" s="691"/>
      <c r="F51" s="691"/>
      <c r="G51" s="691"/>
      <c r="H51" s="691"/>
      <c r="I51" s="691"/>
      <c r="J51" s="691"/>
      <c r="K51" s="691"/>
      <c r="L51" s="691"/>
      <c r="M51" s="691"/>
      <c r="N51" s="691"/>
      <c r="O51" s="691"/>
      <c r="P51" s="691"/>
      <c r="Q51" s="691"/>
    </row>
    <row r="52" spans="1:18" x14ac:dyDescent="0.15">
      <c r="A52" s="579" t="s">
        <v>99</v>
      </c>
      <c r="B52" s="577" t="s">
        <v>100</v>
      </c>
      <c r="C52" s="345">
        <v>28432.936527000002</v>
      </c>
      <c r="D52" s="345">
        <v>23397.147137</v>
      </c>
      <c r="E52" s="345">
        <v>21229.697504</v>
      </c>
      <c r="F52" s="345">
        <v>20035.767970000001</v>
      </c>
      <c r="G52" s="345">
        <v>18333.057738</v>
      </c>
      <c r="H52" s="345">
        <v>19686.561677000002</v>
      </c>
      <c r="I52" s="345">
        <v>19987.935227999998</v>
      </c>
      <c r="J52" s="345">
        <v>20048.983022</v>
      </c>
      <c r="K52" s="345">
        <v>15063.194170000001</v>
      </c>
      <c r="L52" s="345">
        <v>18804.259147000001</v>
      </c>
      <c r="M52" s="345">
        <v>20622.572478999999</v>
      </c>
      <c r="N52" s="270"/>
      <c r="O52" s="345">
        <v>13729.884817</v>
      </c>
      <c r="P52" s="345">
        <v>13714.379666000001</v>
      </c>
      <c r="Q52" s="345">
        <f>SUM(C52:M52)+P52</f>
        <v>239356.49226499998</v>
      </c>
      <c r="R52" s="235"/>
    </row>
    <row r="53" spans="1:18" x14ac:dyDescent="0.15">
      <c r="A53" s="579" t="s">
        <v>101</v>
      </c>
      <c r="B53" s="577" t="s">
        <v>102</v>
      </c>
      <c r="C53" s="345">
        <v>11789.693621</v>
      </c>
      <c r="D53" s="345">
        <v>11520.807434</v>
      </c>
      <c r="E53" s="345">
        <v>10048.174548999999</v>
      </c>
      <c r="F53" s="345">
        <v>10851.047012999999</v>
      </c>
      <c r="G53" s="345">
        <v>12244.050676999999</v>
      </c>
      <c r="H53" s="345">
        <v>13741.207659</v>
      </c>
      <c r="I53" s="345">
        <v>14840.511116</v>
      </c>
      <c r="J53" s="345">
        <v>14233.04135</v>
      </c>
      <c r="K53" s="345">
        <v>9749.4856240000008</v>
      </c>
      <c r="L53" s="345">
        <v>13559.126018999999</v>
      </c>
      <c r="M53" s="345">
        <v>16131.967595</v>
      </c>
      <c r="N53" s="270"/>
      <c r="O53" s="345">
        <v>10027.815737999999</v>
      </c>
      <c r="P53" s="345">
        <v>11604.633803999999</v>
      </c>
      <c r="Q53" s="345">
        <f t="shared" ref="Q53:Q63" si="9">SUM(C53:M53)+P53</f>
        <v>150313.74646100003</v>
      </c>
    </row>
    <row r="54" spans="1:18" x14ac:dyDescent="0.15">
      <c r="A54" s="579" t="s">
        <v>103</v>
      </c>
      <c r="B54" s="577" t="s">
        <v>104</v>
      </c>
      <c r="C54" s="345">
        <v>16141.627982</v>
      </c>
      <c r="D54" s="345">
        <v>14938.551312</v>
      </c>
      <c r="E54" s="345">
        <v>14518.805781999999</v>
      </c>
      <c r="F54" s="345">
        <v>15761.681999</v>
      </c>
      <c r="G54" s="345">
        <v>16813.377152000001</v>
      </c>
      <c r="H54" s="345">
        <v>18608.473021999998</v>
      </c>
      <c r="I54" s="345">
        <v>19169.067546999999</v>
      </c>
      <c r="J54" s="345">
        <v>20274.706021999998</v>
      </c>
      <c r="K54" s="345">
        <v>15154.084021999999</v>
      </c>
      <c r="L54" s="345">
        <v>18964.284726999998</v>
      </c>
      <c r="M54" s="345">
        <v>21819.425824999998</v>
      </c>
      <c r="N54" s="270"/>
      <c r="O54" s="345">
        <v>14279.199677000001</v>
      </c>
      <c r="P54" s="345">
        <v>16438.996539</v>
      </c>
      <c r="Q54" s="345">
        <f t="shared" si="9"/>
        <v>208603.08193099999</v>
      </c>
    </row>
    <row r="55" spans="1:18" x14ac:dyDescent="0.15">
      <c r="A55" s="579" t="s">
        <v>13</v>
      </c>
      <c r="B55" s="577" t="s">
        <v>14</v>
      </c>
      <c r="C55" s="345">
        <v>551.55654100000004</v>
      </c>
      <c r="D55" s="345">
        <v>488.10015299999998</v>
      </c>
      <c r="E55" s="345">
        <v>456.46419100000003</v>
      </c>
      <c r="F55" s="345">
        <v>419.26418200000001</v>
      </c>
      <c r="G55" s="345">
        <v>378.08455300000003</v>
      </c>
      <c r="H55" s="345">
        <v>524.42392800000005</v>
      </c>
      <c r="I55" s="345">
        <v>557.40698999999995</v>
      </c>
      <c r="J55" s="345">
        <v>506.41049800000002</v>
      </c>
      <c r="K55" s="345">
        <v>548.90762900000004</v>
      </c>
      <c r="L55" s="345">
        <v>667.67676600000004</v>
      </c>
      <c r="M55" s="345">
        <v>753.28562199999999</v>
      </c>
      <c r="N55" s="270"/>
      <c r="O55" s="345">
        <v>491.82383299999998</v>
      </c>
      <c r="P55" s="345">
        <v>473.791606</v>
      </c>
      <c r="Q55" s="345">
        <f t="shared" si="9"/>
        <v>6325.3726590000006</v>
      </c>
    </row>
    <row r="56" spans="1:18" x14ac:dyDescent="0.15">
      <c r="A56" s="579" t="s">
        <v>111</v>
      </c>
      <c r="B56" s="577" t="s">
        <v>1258</v>
      </c>
      <c r="C56" s="345">
        <v>3182.259372</v>
      </c>
      <c r="D56" s="345">
        <v>3326.1506869999998</v>
      </c>
      <c r="E56" s="345">
        <v>3337.6203569999998</v>
      </c>
      <c r="F56" s="345">
        <v>3296.980399</v>
      </c>
      <c r="G56" s="345">
        <v>3419.555511</v>
      </c>
      <c r="H56" s="345">
        <v>3638.3060390000001</v>
      </c>
      <c r="I56" s="345">
        <v>3650.7783399999998</v>
      </c>
      <c r="J56" s="345">
        <v>3992.9870430000001</v>
      </c>
      <c r="K56" s="345">
        <v>3556.7298609999998</v>
      </c>
      <c r="L56" s="345">
        <v>4084.0066929999998</v>
      </c>
      <c r="M56" s="345">
        <v>4424.848395</v>
      </c>
      <c r="N56" s="270"/>
      <c r="O56" s="345">
        <v>2894.4346639999999</v>
      </c>
      <c r="P56" s="345">
        <v>3119.202882</v>
      </c>
      <c r="Q56" s="345">
        <f t="shared" si="9"/>
        <v>43029.425579000002</v>
      </c>
    </row>
    <row r="57" spans="1:18" x14ac:dyDescent="0.15">
      <c r="A57" s="579" t="s">
        <v>7</v>
      </c>
      <c r="B57" s="577" t="s">
        <v>8</v>
      </c>
      <c r="C57" s="345">
        <v>1097.6991720000001</v>
      </c>
      <c r="D57" s="345">
        <v>1007.429196</v>
      </c>
      <c r="E57" s="345">
        <v>953.18182300000001</v>
      </c>
      <c r="F57" s="345">
        <v>943.48829599999999</v>
      </c>
      <c r="G57" s="345">
        <v>952.11026700000002</v>
      </c>
      <c r="H57" s="345">
        <v>1148.99729</v>
      </c>
      <c r="I57" s="345">
        <v>1224.4661209999999</v>
      </c>
      <c r="J57" s="345">
        <v>1134.9181000000001</v>
      </c>
      <c r="K57" s="345">
        <v>770.83847400000002</v>
      </c>
      <c r="L57" s="345">
        <v>1034.262898</v>
      </c>
      <c r="M57" s="345">
        <v>1221.492309</v>
      </c>
      <c r="N57" s="270"/>
      <c r="O57" s="345">
        <v>766.73125700000003</v>
      </c>
      <c r="P57" s="345">
        <v>958.48449500000004</v>
      </c>
      <c r="Q57" s="345">
        <f t="shared" si="9"/>
        <v>12447.368441000001</v>
      </c>
    </row>
    <row r="58" spans="1:18" x14ac:dyDescent="0.15">
      <c r="A58" s="579" t="s">
        <v>113</v>
      </c>
      <c r="B58" s="577" t="s">
        <v>114</v>
      </c>
      <c r="C58" s="345">
        <v>8507.9749730000003</v>
      </c>
      <c r="D58" s="345">
        <v>8917.2872819999993</v>
      </c>
      <c r="E58" s="345">
        <v>9557.8709999999992</v>
      </c>
      <c r="F58" s="345">
        <v>10178.706217000001</v>
      </c>
      <c r="G58" s="345">
        <v>11299.599237</v>
      </c>
      <c r="H58" s="345">
        <v>12516.387493</v>
      </c>
      <c r="I58" s="345">
        <v>12488.027047</v>
      </c>
      <c r="J58" s="345">
        <v>12228.133739999999</v>
      </c>
      <c r="K58" s="345">
        <v>9386.4413769999992</v>
      </c>
      <c r="L58" s="345">
        <v>13009.368575</v>
      </c>
      <c r="M58" s="345">
        <v>13260.788058</v>
      </c>
      <c r="N58" s="270"/>
      <c r="O58" s="345">
        <v>8820.835384</v>
      </c>
      <c r="P58" s="345">
        <v>9363.0450180000007</v>
      </c>
      <c r="Q58" s="345">
        <f t="shared" si="9"/>
        <v>130713.63001700002</v>
      </c>
    </row>
    <row r="59" spans="1:18" x14ac:dyDescent="0.15">
      <c r="A59" s="579" t="s">
        <v>11</v>
      </c>
      <c r="B59" s="577" t="s">
        <v>12</v>
      </c>
      <c r="C59" s="345">
        <v>3426.1369169999998</v>
      </c>
      <c r="D59" s="345">
        <v>3108.2062550000001</v>
      </c>
      <c r="E59" s="345">
        <v>3059.6577029999999</v>
      </c>
      <c r="F59" s="345">
        <v>3376.1237099999998</v>
      </c>
      <c r="G59" s="345">
        <v>3674.228732</v>
      </c>
      <c r="H59" s="345">
        <v>3978.5987719999998</v>
      </c>
      <c r="I59" s="345">
        <v>4123.784028</v>
      </c>
      <c r="J59" s="345">
        <v>4015.086593</v>
      </c>
      <c r="K59" s="345">
        <v>2995.1623789999999</v>
      </c>
      <c r="L59" s="345">
        <v>3742.9477099999999</v>
      </c>
      <c r="M59" s="345">
        <v>4172.7451709999996</v>
      </c>
      <c r="N59" s="270"/>
      <c r="O59" s="345">
        <v>2713.5108719999998</v>
      </c>
      <c r="P59" s="345">
        <v>3209.5885779999999</v>
      </c>
      <c r="Q59" s="345">
        <f t="shared" si="9"/>
        <v>42882.266548000007</v>
      </c>
    </row>
    <row r="60" spans="1:18" x14ac:dyDescent="0.15">
      <c r="A60" s="579" t="s">
        <v>9</v>
      </c>
      <c r="B60" s="577" t="s">
        <v>10</v>
      </c>
      <c r="C60" s="345">
        <v>1056.0366280000001</v>
      </c>
      <c r="D60" s="345">
        <v>887.43353100000002</v>
      </c>
      <c r="E60" s="345">
        <v>717.81458399999997</v>
      </c>
      <c r="F60" s="345">
        <v>536.94509500000004</v>
      </c>
      <c r="G60" s="345">
        <v>429.66035499999998</v>
      </c>
      <c r="H60" s="345">
        <v>297.64251000000002</v>
      </c>
      <c r="I60" s="345">
        <v>221.54609099999999</v>
      </c>
      <c r="J60" s="345">
        <v>201.08425199999999</v>
      </c>
      <c r="K60" s="345">
        <v>164.14541700000001</v>
      </c>
      <c r="L60" s="345">
        <v>161.759503</v>
      </c>
      <c r="M60" s="345">
        <v>167.054328</v>
      </c>
      <c r="N60" s="270"/>
      <c r="O60" s="345">
        <v>115.57684399999999</v>
      </c>
      <c r="P60" s="345">
        <v>105.626947</v>
      </c>
      <c r="Q60" s="345">
        <f t="shared" si="9"/>
        <v>4946.7492409999995</v>
      </c>
    </row>
    <row r="61" spans="1:18" x14ac:dyDescent="0.15">
      <c r="A61" s="579" t="s">
        <v>15</v>
      </c>
      <c r="B61" s="577" t="s">
        <v>16</v>
      </c>
      <c r="C61" s="345">
        <v>1505.4138820000001</v>
      </c>
      <c r="D61" s="345">
        <v>1472.581602</v>
      </c>
      <c r="E61" s="345">
        <v>1688.4144409999999</v>
      </c>
      <c r="F61" s="345">
        <v>2179.9088969999998</v>
      </c>
      <c r="G61" s="345">
        <v>2262.5916579999998</v>
      </c>
      <c r="H61" s="345">
        <v>2754.5717540000001</v>
      </c>
      <c r="I61" s="345">
        <v>3173.3452109999998</v>
      </c>
      <c r="J61" s="345">
        <v>4236.3413609999998</v>
      </c>
      <c r="K61" s="345">
        <v>2396.16284</v>
      </c>
      <c r="L61" s="345">
        <v>3622.1880839999999</v>
      </c>
      <c r="M61" s="345">
        <v>4341.7269040000001</v>
      </c>
      <c r="N61" s="270"/>
      <c r="O61" s="345">
        <v>2875.103967</v>
      </c>
      <c r="P61" s="345">
        <v>3131.4441710000001</v>
      </c>
      <c r="Q61" s="345">
        <f t="shared" si="9"/>
        <v>32764.690804999998</v>
      </c>
    </row>
    <row r="62" spans="1:18" x14ac:dyDescent="0.15">
      <c r="B62" s="269" t="s">
        <v>105</v>
      </c>
      <c r="C62" s="345">
        <f>SUM(C52:C61)</f>
        <v>75691.335614999989</v>
      </c>
      <c r="D62" s="345">
        <f t="shared" ref="D62:M62" si="10">SUM(D52:D61)</f>
        <v>69063.694589000006</v>
      </c>
      <c r="E62" s="345">
        <f t="shared" si="10"/>
        <v>65567.701933999982</v>
      </c>
      <c r="F62" s="345">
        <f t="shared" si="10"/>
        <v>67579.913778000002</v>
      </c>
      <c r="G62" s="345">
        <f t="shared" si="10"/>
        <v>69806.315880000009</v>
      </c>
      <c r="H62" s="345">
        <f t="shared" si="10"/>
        <v>76895.170144000003</v>
      </c>
      <c r="I62" s="345">
        <f t="shared" si="10"/>
        <v>79436.867718999973</v>
      </c>
      <c r="J62" s="345">
        <f t="shared" si="10"/>
        <v>80871.691980999996</v>
      </c>
      <c r="K62" s="345">
        <f t="shared" si="10"/>
        <v>59785.151792999997</v>
      </c>
      <c r="L62" s="345">
        <f t="shared" si="10"/>
        <v>77649.880121999973</v>
      </c>
      <c r="M62" s="345">
        <f t="shared" si="10"/>
        <v>86915.906686000002</v>
      </c>
      <c r="N62" s="345"/>
      <c r="O62" s="345">
        <f>SUM(O52:O61)</f>
        <v>56714.917053000005</v>
      </c>
      <c r="P62" s="345">
        <f>SUM(P52:P61)</f>
        <v>62119.193705999991</v>
      </c>
      <c r="Q62" s="345">
        <f t="shared" si="9"/>
        <v>871382.82394699985</v>
      </c>
    </row>
    <row r="63" spans="1:18" x14ac:dyDescent="0.15">
      <c r="B63" s="269" t="s">
        <v>92</v>
      </c>
      <c r="C63" s="345">
        <f>C64-C62</f>
        <v>23502.579113000014</v>
      </c>
      <c r="D63" s="345">
        <f t="shared" ref="D63:P63" si="11">D64-D62</f>
        <v>23264.064700999981</v>
      </c>
      <c r="E63" s="345">
        <f t="shared" si="11"/>
        <v>23197.25950900001</v>
      </c>
      <c r="F63" s="345">
        <f t="shared" si="11"/>
        <v>24486.676535000006</v>
      </c>
      <c r="G63" s="345">
        <f t="shared" si="11"/>
        <v>25685.089099000004</v>
      </c>
      <c r="H63" s="345">
        <f t="shared" si="11"/>
        <v>28011.899772999997</v>
      </c>
      <c r="I63" s="345">
        <f t="shared" si="11"/>
        <v>29184.645438000021</v>
      </c>
      <c r="J63" s="345">
        <f t="shared" si="11"/>
        <v>28727.021383000014</v>
      </c>
      <c r="K63" s="345">
        <f t="shared" si="11"/>
        <v>22259.644209999999</v>
      </c>
      <c r="L63" s="345">
        <f t="shared" si="11"/>
        <v>27704.617137000037</v>
      </c>
      <c r="M63" s="345">
        <f t="shared" si="11"/>
        <v>31075.010132999974</v>
      </c>
      <c r="N63" s="345"/>
      <c r="O63" s="345">
        <f>O64-O62</f>
        <v>20750.389508</v>
      </c>
      <c r="P63" s="345">
        <f t="shared" si="11"/>
        <v>21660.883773999987</v>
      </c>
      <c r="Q63" s="345">
        <f t="shared" si="9"/>
        <v>308759.39080500003</v>
      </c>
    </row>
    <row r="64" spans="1:18" x14ac:dyDescent="0.15">
      <c r="B64" s="269" t="s">
        <v>5</v>
      </c>
      <c r="C64" s="345">
        <v>99193.914728000003</v>
      </c>
      <c r="D64" s="345">
        <v>92327.759289999987</v>
      </c>
      <c r="E64" s="345">
        <v>88764.961442999993</v>
      </c>
      <c r="F64" s="345">
        <v>92066.590313000008</v>
      </c>
      <c r="G64" s="345">
        <v>95491.404979000014</v>
      </c>
      <c r="H64" s="345">
        <v>104907.069917</v>
      </c>
      <c r="I64" s="345">
        <v>108621.51315699999</v>
      </c>
      <c r="J64" s="345">
        <v>109598.71336400001</v>
      </c>
      <c r="K64" s="345">
        <v>82044.796002999996</v>
      </c>
      <c r="L64" s="345">
        <v>105354.49725900001</v>
      </c>
      <c r="M64" s="345">
        <v>117990.91681899998</v>
      </c>
      <c r="N64" s="270"/>
      <c r="O64" s="345">
        <v>77465.306561000005</v>
      </c>
      <c r="P64" s="345">
        <v>83780.077479999978</v>
      </c>
      <c r="Q64" s="345">
        <f>SUM(C64:M64)+P64</f>
        <v>1180142.2147519998</v>
      </c>
    </row>
    <row r="65" spans="1:17" x14ac:dyDescent="0.15">
      <c r="B65" s="269"/>
      <c r="C65" s="691" t="s">
        <v>107</v>
      </c>
      <c r="D65" s="691"/>
      <c r="E65" s="691"/>
      <c r="F65" s="691"/>
      <c r="G65" s="691"/>
      <c r="H65" s="691"/>
      <c r="I65" s="691"/>
      <c r="J65" s="691"/>
      <c r="K65" s="691"/>
      <c r="L65" s="691"/>
      <c r="M65" s="691"/>
      <c r="N65" s="691"/>
      <c r="O65" s="691"/>
      <c r="P65" s="691"/>
      <c r="Q65" s="691"/>
    </row>
    <row r="66" spans="1:17" x14ac:dyDescent="0.15">
      <c r="A66" s="579" t="s">
        <v>99</v>
      </c>
      <c r="B66" s="577" t="s">
        <v>100</v>
      </c>
      <c r="C66" s="194">
        <f>C52/C$64*100</f>
        <v>28.663992750932415</v>
      </c>
      <c r="D66" s="194">
        <f t="shared" ref="D66:O66" si="12">D52/D$64*100</f>
        <v>25.341400372893208</v>
      </c>
      <c r="E66" s="194">
        <f t="shared" si="12"/>
        <v>23.916754042227069</v>
      </c>
      <c r="F66" s="194">
        <f t="shared" si="12"/>
        <v>21.762256972789082</v>
      </c>
      <c r="G66" s="194">
        <f t="shared" si="12"/>
        <v>19.198646979832073</v>
      </c>
      <c r="H66" s="194">
        <f t="shared" si="12"/>
        <v>18.765714925195741</v>
      </c>
      <c r="I66" s="194">
        <f t="shared" si="12"/>
        <v>18.401451652684784</v>
      </c>
      <c r="J66" s="194">
        <f t="shared" si="12"/>
        <v>18.293082470241394</v>
      </c>
      <c r="K66" s="194">
        <f t="shared" si="12"/>
        <v>18.35971920686988</v>
      </c>
      <c r="L66" s="194">
        <f t="shared" si="12"/>
        <v>17.848558567720399</v>
      </c>
      <c r="M66" s="194">
        <f t="shared" si="12"/>
        <v>17.478101734420257</v>
      </c>
      <c r="N66" s="194"/>
      <c r="O66" s="194">
        <f t="shared" si="12"/>
        <v>17.723914648408979</v>
      </c>
      <c r="P66" s="194">
        <f>P52/P$64*100</f>
        <v>16.369499860242914</v>
      </c>
      <c r="Q66" s="194">
        <f>Q52/Q$64*100</f>
        <v>20.282004090100227</v>
      </c>
    </row>
    <row r="67" spans="1:17" x14ac:dyDescent="0.15">
      <c r="A67" s="579" t="s">
        <v>101</v>
      </c>
      <c r="B67" s="577" t="s">
        <v>102</v>
      </c>
      <c r="C67" s="194">
        <f t="shared" ref="C67:Q78" si="13">C53/C$64*100</f>
        <v>11.885500893203542</v>
      </c>
      <c r="D67" s="194">
        <f t="shared" si="13"/>
        <v>12.478162063711881</v>
      </c>
      <c r="E67" s="194">
        <f t="shared" si="13"/>
        <v>11.319978497881046</v>
      </c>
      <c r="F67" s="194">
        <f t="shared" si="13"/>
        <v>11.786085458481248</v>
      </c>
      <c r="G67" s="194">
        <f t="shared" si="13"/>
        <v>12.822149469570219</v>
      </c>
      <c r="H67" s="194">
        <f t="shared" si="13"/>
        <v>13.09845720586012</v>
      </c>
      <c r="I67" s="194">
        <f t="shared" si="13"/>
        <v>13.662589191286385</v>
      </c>
      <c r="J67" s="194">
        <f t="shared" si="13"/>
        <v>12.986504050215556</v>
      </c>
      <c r="K67" s="194">
        <f t="shared" si="13"/>
        <v>11.883124949988916</v>
      </c>
      <c r="L67" s="194">
        <f t="shared" si="13"/>
        <v>12.870002108848464</v>
      </c>
      <c r="M67" s="194">
        <f t="shared" si="13"/>
        <v>13.67221141246551</v>
      </c>
      <c r="N67" s="194"/>
      <c r="O67" s="194">
        <f t="shared" si="13"/>
        <v>12.944911965337159</v>
      </c>
      <c r="P67" s="194">
        <f t="shared" si="13"/>
        <v>13.851304693255104</v>
      </c>
      <c r="Q67" s="194">
        <f t="shared" si="13"/>
        <v>12.736918024120305</v>
      </c>
    </row>
    <row r="68" spans="1:17" x14ac:dyDescent="0.15">
      <c r="A68" s="579" t="s">
        <v>103</v>
      </c>
      <c r="B68" s="577" t="s">
        <v>104</v>
      </c>
      <c r="C68" s="194">
        <f t="shared" si="13"/>
        <v>16.272800631230268</v>
      </c>
      <c r="D68" s="194">
        <f t="shared" si="13"/>
        <v>16.179913199320968</v>
      </c>
      <c r="E68" s="194">
        <f t="shared" si="13"/>
        <v>16.356460416335768</v>
      </c>
      <c r="F68" s="194">
        <f t="shared" si="13"/>
        <v>17.119871546686806</v>
      </c>
      <c r="G68" s="194">
        <f t="shared" si="13"/>
        <v>17.607215178892293</v>
      </c>
      <c r="H68" s="194">
        <f t="shared" si="13"/>
        <v>17.738054295790153</v>
      </c>
      <c r="I68" s="194">
        <f t="shared" si="13"/>
        <v>17.647579185619797</v>
      </c>
      <c r="J68" s="194">
        <f t="shared" si="13"/>
        <v>18.499036530350043</v>
      </c>
      <c r="K68" s="194">
        <f t="shared" si="13"/>
        <v>18.47049997107176</v>
      </c>
      <c r="L68" s="194">
        <f t="shared" si="13"/>
        <v>18.000451067958519</v>
      </c>
      <c r="M68" s="194">
        <f t="shared" si="13"/>
        <v>18.49246231256204</v>
      </c>
      <c r="N68" s="194"/>
      <c r="O68" s="194">
        <f t="shared" si="13"/>
        <v>18.433025454763875</v>
      </c>
      <c r="P68" s="194">
        <f t="shared" si="13"/>
        <v>19.621605796347378</v>
      </c>
      <c r="Q68" s="194">
        <f t="shared" si="13"/>
        <v>17.676096941828046</v>
      </c>
    </row>
    <row r="69" spans="1:17" x14ac:dyDescent="0.15">
      <c r="A69" s="579" t="s">
        <v>13</v>
      </c>
      <c r="B69" s="577" t="s">
        <v>14</v>
      </c>
      <c r="C69" s="194">
        <f t="shared" si="13"/>
        <v>0.55603868696222469</v>
      </c>
      <c r="D69" s="194">
        <f t="shared" si="13"/>
        <v>0.52866023908030235</v>
      </c>
      <c r="E69" s="194">
        <f t="shared" si="13"/>
        <v>0.51423915876211623</v>
      </c>
      <c r="F69" s="194">
        <f t="shared" si="13"/>
        <v>0.45539232046567818</v>
      </c>
      <c r="G69" s="194">
        <f t="shared" si="13"/>
        <v>0.39593568979652827</v>
      </c>
      <c r="H69" s="194">
        <f t="shared" si="13"/>
        <v>0.49989379020395086</v>
      </c>
      <c r="I69" s="194">
        <f t="shared" si="13"/>
        <v>0.51316444947174666</v>
      </c>
      <c r="J69" s="194">
        <f t="shared" si="13"/>
        <v>0.46205879837120528</v>
      </c>
      <c r="K69" s="194">
        <f t="shared" si="13"/>
        <v>0.66903405912536984</v>
      </c>
      <c r="L69" s="194">
        <f t="shared" si="13"/>
        <v>0.63374301370221109</v>
      </c>
      <c r="M69" s="194">
        <f t="shared" si="13"/>
        <v>0.63842678937358599</v>
      </c>
      <c r="N69" s="194"/>
      <c r="O69" s="194">
        <f t="shared" si="13"/>
        <v>0.63489561306094311</v>
      </c>
      <c r="P69" s="194">
        <f t="shared" si="13"/>
        <v>0.56551822372461258</v>
      </c>
      <c r="Q69" s="194">
        <f t="shared" si="13"/>
        <v>0.53598393311684411</v>
      </c>
    </row>
    <row r="70" spans="1:17" x14ac:dyDescent="0.15">
      <c r="A70" s="579" t="s">
        <v>111</v>
      </c>
      <c r="B70" s="577" t="s">
        <v>1258</v>
      </c>
      <c r="C70" s="194">
        <f t="shared" si="13"/>
        <v>3.2081195512104603</v>
      </c>
      <c r="D70" s="194">
        <f t="shared" si="13"/>
        <v>3.6025467449639006</v>
      </c>
      <c r="E70" s="194">
        <f t="shared" si="13"/>
        <v>3.7600651233800595</v>
      </c>
      <c r="F70" s="194">
        <f t="shared" si="13"/>
        <v>3.5810823315941342</v>
      </c>
      <c r="G70" s="194">
        <f t="shared" si="13"/>
        <v>3.5810086905224732</v>
      </c>
      <c r="H70" s="194">
        <f t="shared" si="13"/>
        <v>3.4681228270683206</v>
      </c>
      <c r="I70" s="194">
        <f t="shared" si="13"/>
        <v>3.3610085459988177</v>
      </c>
      <c r="J70" s="194">
        <f t="shared" si="13"/>
        <v>3.6432791229386643</v>
      </c>
      <c r="K70" s="194">
        <f t="shared" si="13"/>
        <v>4.3351072027407405</v>
      </c>
      <c r="L70" s="194">
        <f t="shared" si="13"/>
        <v>3.8764426761583919</v>
      </c>
      <c r="M70" s="194">
        <f t="shared" si="13"/>
        <v>3.7501601939306828</v>
      </c>
      <c r="N70" s="194"/>
      <c r="O70" s="194">
        <f t="shared" si="13"/>
        <v>3.7364270439190466</v>
      </c>
      <c r="P70" s="194">
        <f t="shared" si="13"/>
        <v>3.7230842651638967</v>
      </c>
      <c r="Q70" s="194">
        <f t="shared" si="13"/>
        <v>3.6461220555560239</v>
      </c>
    </row>
    <row r="71" spans="1:17" x14ac:dyDescent="0.15">
      <c r="A71" s="579" t="s">
        <v>7</v>
      </c>
      <c r="B71" s="577" t="s">
        <v>8</v>
      </c>
      <c r="C71" s="194">
        <f t="shared" si="13"/>
        <v>1.1066194685530912</v>
      </c>
      <c r="D71" s="194">
        <f t="shared" si="13"/>
        <v>1.0911444225952471</v>
      </c>
      <c r="E71" s="194">
        <f t="shared" si="13"/>
        <v>1.0738266625757296</v>
      </c>
      <c r="F71" s="194">
        <f t="shared" si="13"/>
        <v>1.0247890062968665</v>
      </c>
      <c r="G71" s="194">
        <f t="shared" si="13"/>
        <v>0.99706383753530836</v>
      </c>
      <c r="H71" s="194">
        <f t="shared" si="13"/>
        <v>1.0952524848030352</v>
      </c>
      <c r="I71" s="194">
        <f t="shared" si="13"/>
        <v>1.1272777237324747</v>
      </c>
      <c r="J71" s="194">
        <f t="shared" si="13"/>
        <v>1.0355213717068943</v>
      </c>
      <c r="K71" s="194">
        <f t="shared" si="13"/>
        <v>0.93953365911448439</v>
      </c>
      <c r="L71" s="194">
        <f t="shared" si="13"/>
        <v>0.98169791030125864</v>
      </c>
      <c r="M71" s="194">
        <f t="shared" si="13"/>
        <v>1.0352426626820685</v>
      </c>
      <c r="N71" s="194"/>
      <c r="O71" s="194">
        <f t="shared" si="13"/>
        <v>0.9897737336083966</v>
      </c>
      <c r="P71" s="194">
        <f t="shared" si="13"/>
        <v>1.1440482317873364</v>
      </c>
      <c r="Q71" s="194">
        <f t="shared" si="13"/>
        <v>1.0547346146426722</v>
      </c>
    </row>
    <row r="72" spans="1:17" x14ac:dyDescent="0.15">
      <c r="A72" s="579" t="s">
        <v>113</v>
      </c>
      <c r="B72" s="577" t="s">
        <v>114</v>
      </c>
      <c r="C72" s="194">
        <f t="shared" si="13"/>
        <v>8.577113824300362</v>
      </c>
      <c r="D72" s="194">
        <f t="shared" si="13"/>
        <v>9.6582949164735457</v>
      </c>
      <c r="E72" s="194">
        <f t="shared" si="13"/>
        <v>10.76761691169949</v>
      </c>
      <c r="F72" s="194">
        <f t="shared" si="13"/>
        <v>11.055808825324494</v>
      </c>
      <c r="G72" s="194">
        <f t="shared" si="13"/>
        <v>11.833106068012038</v>
      </c>
      <c r="H72" s="194">
        <f t="shared" si="13"/>
        <v>11.930928490236807</v>
      </c>
      <c r="I72" s="194">
        <f t="shared" si="13"/>
        <v>11.496826626738279</v>
      </c>
      <c r="J72" s="194">
        <f t="shared" si="13"/>
        <v>11.15718731057347</v>
      </c>
      <c r="K72" s="194">
        <f t="shared" si="13"/>
        <v>11.440629795284982</v>
      </c>
      <c r="L72" s="194">
        <f t="shared" si="13"/>
        <v>12.348185329970489</v>
      </c>
      <c r="M72" s="194">
        <f t="shared" si="13"/>
        <v>11.238821102087265</v>
      </c>
      <c r="N72" s="194"/>
      <c r="O72" s="194">
        <f t="shared" si="13"/>
        <v>11.386820469178726</v>
      </c>
      <c r="P72" s="194">
        <f t="shared" si="13"/>
        <v>11.175741655568594</v>
      </c>
      <c r="Q72" s="194">
        <f t="shared" si="13"/>
        <v>11.076091371281786</v>
      </c>
    </row>
    <row r="73" spans="1:17" x14ac:dyDescent="0.15">
      <c r="A73" s="579" t="s">
        <v>11</v>
      </c>
      <c r="B73" s="577" t="s">
        <v>12</v>
      </c>
      <c r="C73" s="194">
        <f t="shared" si="13"/>
        <v>3.4539789324726446</v>
      </c>
      <c r="D73" s="194">
        <f t="shared" si="13"/>
        <v>3.366491593538163</v>
      </c>
      <c r="E73" s="194">
        <f t="shared" si="13"/>
        <v>3.4469205565585073</v>
      </c>
      <c r="F73" s="194">
        <f t="shared" si="13"/>
        <v>3.6670454488671158</v>
      </c>
      <c r="G73" s="194">
        <f t="shared" si="13"/>
        <v>3.8477062232019916</v>
      </c>
      <c r="H73" s="194">
        <f t="shared" si="13"/>
        <v>3.7924982321475316</v>
      </c>
      <c r="I73" s="194">
        <f t="shared" si="13"/>
        <v>3.7964707985972734</v>
      </c>
      <c r="J73" s="194">
        <f t="shared" si="13"/>
        <v>3.6634431826449152</v>
      </c>
      <c r="K73" s="194">
        <f t="shared" si="13"/>
        <v>3.6506427280171199</v>
      </c>
      <c r="L73" s="194">
        <f t="shared" si="13"/>
        <v>3.5527175463601339</v>
      </c>
      <c r="M73" s="194">
        <f t="shared" si="13"/>
        <v>3.5364969469650447</v>
      </c>
      <c r="N73" s="194"/>
      <c r="O73" s="194">
        <f t="shared" si="13"/>
        <v>3.502872437306173</v>
      </c>
      <c r="P73" s="194">
        <f t="shared" si="13"/>
        <v>3.830968739275987</v>
      </c>
      <c r="Q73" s="194">
        <f t="shared" si="13"/>
        <v>3.6336524540825339</v>
      </c>
    </row>
    <row r="74" spans="1:17" x14ac:dyDescent="0.15">
      <c r="A74" s="579" t="s">
        <v>9</v>
      </c>
      <c r="B74" s="577" t="s">
        <v>10</v>
      </c>
      <c r="C74" s="194">
        <f t="shared" si="13"/>
        <v>1.0646183598013668</v>
      </c>
      <c r="D74" s="194">
        <f t="shared" si="13"/>
        <v>0.96117737268223491</v>
      </c>
      <c r="E74" s="194">
        <f t="shared" si="13"/>
        <v>0.808668839968957</v>
      </c>
      <c r="F74" s="194">
        <f t="shared" si="13"/>
        <v>0.58321383813014116</v>
      </c>
      <c r="G74" s="194">
        <f t="shared" si="13"/>
        <v>0.44994662618535014</v>
      </c>
      <c r="H74" s="194">
        <f t="shared" si="13"/>
        <v>0.28372016322206672</v>
      </c>
      <c r="I74" s="194">
        <f t="shared" si="13"/>
        <v>0.20396152158162298</v>
      </c>
      <c r="J74" s="194">
        <f t="shared" si="13"/>
        <v>0.18347318670809354</v>
      </c>
      <c r="K74" s="194">
        <f t="shared" si="13"/>
        <v>0.2000680420900772</v>
      </c>
      <c r="L74" s="194">
        <f t="shared" si="13"/>
        <v>0.1535382989891127</v>
      </c>
      <c r="M74" s="194">
        <f t="shared" si="13"/>
        <v>0.14158236286634174</v>
      </c>
      <c r="N74" s="194"/>
      <c r="O74" s="194">
        <f t="shared" si="13"/>
        <v>0.14919820127348116</v>
      </c>
      <c r="P74" s="194">
        <f t="shared" si="13"/>
        <v>0.12607644941032112</v>
      </c>
      <c r="Q74" s="194">
        <f t="shared" si="13"/>
        <v>0.41916551913529593</v>
      </c>
    </row>
    <row r="75" spans="1:17" x14ac:dyDescent="0.15">
      <c r="A75" s="579" t="s">
        <v>15</v>
      </c>
      <c r="B75" s="577" t="s">
        <v>16</v>
      </c>
      <c r="C75" s="194">
        <f t="shared" si="13"/>
        <v>1.5176474142874601</v>
      </c>
      <c r="D75" s="194">
        <f t="shared" si="13"/>
        <v>1.5949500056365986</v>
      </c>
      <c r="E75" s="194">
        <f t="shared" si="13"/>
        <v>1.9021181483689455</v>
      </c>
      <c r="F75" s="194">
        <f t="shared" si="13"/>
        <v>2.3677523948578245</v>
      </c>
      <c r="G75" s="194">
        <f t="shared" si="13"/>
        <v>2.3694191728539105</v>
      </c>
      <c r="H75" s="194">
        <f t="shared" si="13"/>
        <v>2.6257255647110842</v>
      </c>
      <c r="I75" s="194">
        <f t="shared" si="13"/>
        <v>2.9214702675088788</v>
      </c>
      <c r="J75" s="194">
        <f t="shared" si="13"/>
        <v>3.865320340878668</v>
      </c>
      <c r="K75" s="194">
        <f t="shared" si="13"/>
        <v>2.9205543273120984</v>
      </c>
      <c r="L75" s="194">
        <f t="shared" si="13"/>
        <v>3.4380953620758423</v>
      </c>
      <c r="M75" s="194">
        <f t="shared" si="13"/>
        <v>3.6797128296411845</v>
      </c>
      <c r="N75" s="194"/>
      <c r="O75" s="194">
        <f t="shared" si="13"/>
        <v>3.7114730382380929</v>
      </c>
      <c r="P75" s="194">
        <f t="shared" si="13"/>
        <v>3.7376954822553605</v>
      </c>
      <c r="Q75" s="194">
        <f t="shared" si="13"/>
        <v>2.7763341057912507</v>
      </c>
    </row>
    <row r="76" spans="1:17" x14ac:dyDescent="0.15">
      <c r="B76" s="269" t="s">
        <v>105</v>
      </c>
      <c r="C76" s="194">
        <f t="shared" si="13"/>
        <v>76.306430512953824</v>
      </c>
      <c r="D76" s="194">
        <f t="shared" si="13"/>
        <v>74.802740930896064</v>
      </c>
      <c r="E76" s="194">
        <f t="shared" si="13"/>
        <v>73.866648357757668</v>
      </c>
      <c r="F76" s="194">
        <f t="shared" si="13"/>
        <v>73.403298143493387</v>
      </c>
      <c r="G76" s="194">
        <f t="shared" si="13"/>
        <v>73.102197936402192</v>
      </c>
      <c r="H76" s="194">
        <f t="shared" si="13"/>
        <v>73.298367979238805</v>
      </c>
      <c r="I76" s="194">
        <f t="shared" si="13"/>
        <v>73.131799963220047</v>
      </c>
      <c r="J76" s="194">
        <f t="shared" si="13"/>
        <v>73.7889063646289</v>
      </c>
      <c r="K76" s="194">
        <f t="shared" si="13"/>
        <v>72.868913941615418</v>
      </c>
      <c r="L76" s="194">
        <f t="shared" si="13"/>
        <v>73.7034318820848</v>
      </c>
      <c r="M76" s="194">
        <f t="shared" si="13"/>
        <v>73.663218346993986</v>
      </c>
      <c r="N76" s="194"/>
      <c r="O76" s="194">
        <f t="shared" si="13"/>
        <v>73.21331260509487</v>
      </c>
      <c r="P76" s="194">
        <f t="shared" si="13"/>
        <v>74.145543397031489</v>
      </c>
      <c r="Q76" s="194">
        <f t="shared" si="13"/>
        <v>73.837103109654961</v>
      </c>
    </row>
    <row r="77" spans="1:17" x14ac:dyDescent="0.15">
      <c r="B77" s="269" t="s">
        <v>92</v>
      </c>
      <c r="C77" s="194">
        <f t="shared" si="13"/>
        <v>23.693569487046179</v>
      </c>
      <c r="D77" s="194">
        <f t="shared" si="13"/>
        <v>25.197259069103943</v>
      </c>
      <c r="E77" s="194">
        <f t="shared" si="13"/>
        <v>26.133351642242332</v>
      </c>
      <c r="F77" s="194">
        <f t="shared" si="13"/>
        <v>26.596701856506609</v>
      </c>
      <c r="G77" s="194">
        <f t="shared" si="13"/>
        <v>26.897802063597808</v>
      </c>
      <c r="H77" s="194">
        <f t="shared" si="13"/>
        <v>26.701632020761185</v>
      </c>
      <c r="I77" s="194">
        <f t="shared" si="13"/>
        <v>26.86820003677996</v>
      </c>
      <c r="J77" s="194">
        <f t="shared" si="13"/>
        <v>26.211093635371093</v>
      </c>
      <c r="K77" s="194">
        <f t="shared" si="13"/>
        <v>27.131086058384579</v>
      </c>
      <c r="L77" s="194">
        <f t="shared" si="13"/>
        <v>26.296568117915196</v>
      </c>
      <c r="M77" s="194">
        <f t="shared" si="13"/>
        <v>26.336781653006014</v>
      </c>
      <c r="N77" s="194"/>
      <c r="O77" s="194">
        <f t="shared" si="13"/>
        <v>26.786687394905123</v>
      </c>
      <c r="P77" s="194">
        <f t="shared" si="13"/>
        <v>25.854456602968508</v>
      </c>
      <c r="Q77" s="194">
        <f t="shared" si="13"/>
        <v>26.162896890345039</v>
      </c>
    </row>
    <row r="78" spans="1:17" x14ac:dyDescent="0.15">
      <c r="B78" s="269" t="s">
        <v>5</v>
      </c>
      <c r="C78" s="194">
        <f t="shared" si="13"/>
        <v>100</v>
      </c>
      <c r="D78" s="194">
        <f t="shared" si="13"/>
        <v>100</v>
      </c>
      <c r="E78" s="194">
        <f t="shared" si="13"/>
        <v>100</v>
      </c>
      <c r="F78" s="194">
        <f t="shared" si="13"/>
        <v>100</v>
      </c>
      <c r="G78" s="194">
        <f t="shared" si="13"/>
        <v>100</v>
      </c>
      <c r="H78" s="194">
        <f t="shared" si="13"/>
        <v>100</v>
      </c>
      <c r="I78" s="194">
        <f t="shared" si="13"/>
        <v>100</v>
      </c>
      <c r="J78" s="194">
        <f t="shared" si="13"/>
        <v>100</v>
      </c>
      <c r="K78" s="194">
        <f t="shared" si="13"/>
        <v>100</v>
      </c>
      <c r="L78" s="194">
        <f t="shared" si="13"/>
        <v>100</v>
      </c>
      <c r="M78" s="194">
        <f t="shared" si="13"/>
        <v>100</v>
      </c>
      <c r="N78" s="194"/>
      <c r="O78" s="194">
        <f t="shared" si="13"/>
        <v>100</v>
      </c>
      <c r="P78" s="194">
        <f t="shared" si="13"/>
        <v>100</v>
      </c>
      <c r="Q78" s="194">
        <f t="shared" si="13"/>
        <v>100</v>
      </c>
    </row>
    <row r="79" spans="1:17" x14ac:dyDescent="0.15">
      <c r="B79" s="269"/>
      <c r="C79" s="691" t="s">
        <v>108</v>
      </c>
      <c r="D79" s="691"/>
      <c r="E79" s="691"/>
      <c r="F79" s="691"/>
      <c r="G79" s="691"/>
      <c r="H79" s="691"/>
      <c r="I79" s="691"/>
      <c r="J79" s="691"/>
      <c r="K79" s="691"/>
      <c r="L79" s="691"/>
      <c r="M79" s="691"/>
      <c r="N79" s="691"/>
      <c r="O79" s="691"/>
      <c r="P79" s="691"/>
      <c r="Q79" s="691"/>
    </row>
    <row r="80" spans="1:17" x14ac:dyDescent="0.15">
      <c r="A80" s="579" t="s">
        <v>99</v>
      </c>
      <c r="B80" s="577" t="s">
        <v>100</v>
      </c>
      <c r="C80" s="270" t="s">
        <v>293</v>
      </c>
      <c r="D80" s="194">
        <f>(D52/C52-1)*100</f>
        <v>-17.711112551522778</v>
      </c>
      <c r="E80" s="194">
        <f t="shared" ref="E80:M80" si="14">(E52/D52-1)*100</f>
        <v>-9.2637346780301222</v>
      </c>
      <c r="F80" s="194">
        <f t="shared" si="14"/>
        <v>-5.6238650304604842</v>
      </c>
      <c r="G80" s="194">
        <f t="shared" si="14"/>
        <v>-8.4983527187453269</v>
      </c>
      <c r="H80" s="194">
        <f t="shared" si="14"/>
        <v>7.3828597408195362</v>
      </c>
      <c r="I80" s="194">
        <f t="shared" si="14"/>
        <v>1.5308592528480602</v>
      </c>
      <c r="J80" s="194">
        <f t="shared" si="14"/>
        <v>0.30542321307147624</v>
      </c>
      <c r="K80" s="194">
        <f t="shared" si="14"/>
        <v>-24.868038675722516</v>
      </c>
      <c r="L80" s="194">
        <f t="shared" si="14"/>
        <v>24.835801323272722</v>
      </c>
      <c r="M80" s="194">
        <f t="shared" si="14"/>
        <v>9.6696887539442713</v>
      </c>
      <c r="N80" s="194"/>
      <c r="O80" s="194"/>
      <c r="P80" s="194">
        <f>(P52/O52-1)*100</f>
        <v>-0.11292994228765396</v>
      </c>
      <c r="Q80" s="194">
        <f>(POWER(M52/C52,1/10)-1)*100</f>
        <v>-3.1605950177019504</v>
      </c>
    </row>
    <row r="81" spans="1:17" x14ac:dyDescent="0.15">
      <c r="A81" s="579" t="s">
        <v>101</v>
      </c>
      <c r="B81" s="577" t="s">
        <v>102</v>
      </c>
      <c r="C81" s="270" t="s">
        <v>293</v>
      </c>
      <c r="D81" s="194">
        <f t="shared" ref="D81:P92" si="15">(D53/C53-1)*100</f>
        <v>-2.2806885033980429</v>
      </c>
      <c r="E81" s="194">
        <f t="shared" si="15"/>
        <v>-12.78237565757755</v>
      </c>
      <c r="F81" s="194">
        <f t="shared" si="15"/>
        <v>7.9902320574228414</v>
      </c>
      <c r="G81" s="194">
        <f t="shared" si="15"/>
        <v>12.837504642004816</v>
      </c>
      <c r="H81" s="194">
        <f t="shared" si="15"/>
        <v>12.227628106867883</v>
      </c>
      <c r="I81" s="194">
        <f t="shared" si="15"/>
        <v>8.0000498084314753</v>
      </c>
      <c r="J81" s="194">
        <f t="shared" si="15"/>
        <v>-4.093321053781418</v>
      </c>
      <c r="K81" s="194">
        <f t="shared" si="15"/>
        <v>-31.501037731475424</v>
      </c>
      <c r="L81" s="194">
        <f t="shared" si="15"/>
        <v>39.075296296882847</v>
      </c>
      <c r="M81" s="194">
        <f t="shared" si="15"/>
        <v>18.974980927198072</v>
      </c>
      <c r="N81" s="194"/>
      <c r="O81" s="194"/>
      <c r="P81" s="194">
        <f t="shared" si="15"/>
        <v>15.724441964212721</v>
      </c>
      <c r="Q81" s="194">
        <f t="shared" ref="Q81:Q92" si="16">(POWER(M53/C53,1/10)-1)*100</f>
        <v>3.1854546735437417</v>
      </c>
    </row>
    <row r="82" spans="1:17" x14ac:dyDescent="0.15">
      <c r="A82" s="579" t="s">
        <v>103</v>
      </c>
      <c r="B82" s="577" t="s">
        <v>104</v>
      </c>
      <c r="C82" s="270" t="s">
        <v>293</v>
      </c>
      <c r="D82" s="194">
        <f t="shared" si="15"/>
        <v>-7.4532548472904132</v>
      </c>
      <c r="E82" s="194">
        <f t="shared" si="15"/>
        <v>-2.809814159575319</v>
      </c>
      <c r="F82" s="194">
        <f t="shared" si="15"/>
        <v>8.5604576275886579</v>
      </c>
      <c r="G82" s="194">
        <f t="shared" si="15"/>
        <v>6.6724804691956408</v>
      </c>
      <c r="H82" s="194">
        <f t="shared" si="15"/>
        <v>10.676593130407873</v>
      </c>
      <c r="I82" s="194">
        <f t="shared" si="15"/>
        <v>3.012576713506987</v>
      </c>
      <c r="J82" s="194">
        <f t="shared" si="15"/>
        <v>5.767826068164883</v>
      </c>
      <c r="K82" s="194">
        <f t="shared" si="15"/>
        <v>-25.256208373347722</v>
      </c>
      <c r="L82" s="194">
        <f t="shared" si="15"/>
        <v>25.143061761229024</v>
      </c>
      <c r="M82" s="194">
        <f t="shared" si="15"/>
        <v>15.055358739341496</v>
      </c>
      <c r="N82" s="194"/>
      <c r="O82" s="194"/>
      <c r="P82" s="194">
        <f t="shared" si="15"/>
        <v>15.125475592857329</v>
      </c>
      <c r="Q82" s="194">
        <f t="shared" si="16"/>
        <v>3.0598719246087258</v>
      </c>
    </row>
    <row r="83" spans="1:17" x14ac:dyDescent="0.15">
      <c r="A83" s="579" t="s">
        <v>13</v>
      </c>
      <c r="B83" s="577" t="s">
        <v>14</v>
      </c>
      <c r="C83" s="270" t="s">
        <v>293</v>
      </c>
      <c r="D83" s="194">
        <f t="shared" si="15"/>
        <v>-11.50496518180174</v>
      </c>
      <c r="E83" s="194">
        <f t="shared" si="15"/>
        <v>-6.4814489005087346</v>
      </c>
      <c r="F83" s="194">
        <f t="shared" si="15"/>
        <v>-8.1496007208153642</v>
      </c>
      <c r="G83" s="194">
        <f t="shared" si="15"/>
        <v>-9.8218809924478521</v>
      </c>
      <c r="H83" s="194">
        <f t="shared" si="15"/>
        <v>38.705462531816259</v>
      </c>
      <c r="I83" s="194">
        <f t="shared" si="15"/>
        <v>6.2893892210044156</v>
      </c>
      <c r="J83" s="194">
        <f t="shared" si="15"/>
        <v>-9.148879169958013</v>
      </c>
      <c r="K83" s="194">
        <f t="shared" si="15"/>
        <v>8.3918345231460911</v>
      </c>
      <c r="L83" s="194">
        <f t="shared" si="15"/>
        <v>21.637363141841128</v>
      </c>
      <c r="M83" s="194">
        <f t="shared" si="15"/>
        <v>12.821901309053473</v>
      </c>
      <c r="N83" s="194"/>
      <c r="O83" s="194"/>
      <c r="P83" s="194">
        <f t="shared" si="15"/>
        <v>-3.6663995906843327</v>
      </c>
      <c r="Q83" s="194">
        <f t="shared" si="16"/>
        <v>3.1660882914946287</v>
      </c>
    </row>
    <row r="84" spans="1:17" x14ac:dyDescent="0.15">
      <c r="A84" s="579" t="s">
        <v>111</v>
      </c>
      <c r="B84" s="577" t="s">
        <v>1258</v>
      </c>
      <c r="C84" s="270" t="s">
        <v>293</v>
      </c>
      <c r="D84" s="194">
        <f t="shared" si="15"/>
        <v>4.5216714974922523</v>
      </c>
      <c r="E84" s="194">
        <f t="shared" si="15"/>
        <v>0.34483314435598267</v>
      </c>
      <c r="F84" s="194">
        <f t="shared" si="15"/>
        <v>-1.2176327338957349</v>
      </c>
      <c r="G84" s="194">
        <f t="shared" si="15"/>
        <v>3.7177992334191057</v>
      </c>
      <c r="H84" s="194">
        <f t="shared" si="15"/>
        <v>6.3970456773204898</v>
      </c>
      <c r="I84" s="194">
        <f t="shared" si="15"/>
        <v>0.342805164444826</v>
      </c>
      <c r="J84" s="194">
        <f t="shared" si="15"/>
        <v>9.3735820455207453</v>
      </c>
      <c r="K84" s="194">
        <f t="shared" si="15"/>
        <v>-10.925584713949698</v>
      </c>
      <c r="L84" s="194">
        <f t="shared" si="15"/>
        <v>14.82476467447411</v>
      </c>
      <c r="M84" s="194">
        <f t="shared" si="15"/>
        <v>8.3457674686039152</v>
      </c>
      <c r="N84" s="194"/>
      <c r="O84" s="194"/>
      <c r="P84" s="194">
        <f t="shared" si="15"/>
        <v>7.7655308926330768</v>
      </c>
      <c r="Q84" s="194">
        <f t="shared" si="16"/>
        <v>3.3513805234749894</v>
      </c>
    </row>
    <row r="85" spans="1:17" x14ac:dyDescent="0.15">
      <c r="A85" s="579" t="s">
        <v>7</v>
      </c>
      <c r="B85" s="577" t="s">
        <v>8</v>
      </c>
      <c r="C85" s="270" t="s">
        <v>293</v>
      </c>
      <c r="D85" s="194">
        <f t="shared" si="15"/>
        <v>-8.2235623659557611</v>
      </c>
      <c r="E85" s="194">
        <f t="shared" si="15"/>
        <v>-5.3847330626697438</v>
      </c>
      <c r="F85" s="194">
        <f t="shared" si="15"/>
        <v>-1.0169651546114267</v>
      </c>
      <c r="G85" s="194">
        <f t="shared" si="15"/>
        <v>0.91383974094365605</v>
      </c>
      <c r="H85" s="194">
        <f t="shared" si="15"/>
        <v>20.679014797348039</v>
      </c>
      <c r="I85" s="194">
        <f t="shared" si="15"/>
        <v>6.5682340295162733</v>
      </c>
      <c r="J85" s="194">
        <f t="shared" si="15"/>
        <v>-7.3132297794297081</v>
      </c>
      <c r="K85" s="194">
        <f t="shared" si="15"/>
        <v>-32.079814922327877</v>
      </c>
      <c r="L85" s="194">
        <f t="shared" si="15"/>
        <v>34.173751425905088</v>
      </c>
      <c r="M85" s="194">
        <f t="shared" si="15"/>
        <v>18.102690463135996</v>
      </c>
      <c r="N85" s="194"/>
      <c r="O85" s="194"/>
      <c r="P85" s="194">
        <f t="shared" si="15"/>
        <v>25.009184932707139</v>
      </c>
      <c r="Q85" s="194">
        <f t="shared" si="16"/>
        <v>1.0742994773268899</v>
      </c>
    </row>
    <row r="86" spans="1:17" x14ac:dyDescent="0.15">
      <c r="A86" s="579" t="s">
        <v>113</v>
      </c>
      <c r="B86" s="577" t="s">
        <v>114</v>
      </c>
      <c r="C86" s="270" t="s">
        <v>293</v>
      </c>
      <c r="D86" s="194">
        <f t="shared" si="15"/>
        <v>4.8109251649064433</v>
      </c>
      <c r="E86" s="194">
        <f t="shared" si="15"/>
        <v>7.1836164714918604</v>
      </c>
      <c r="F86" s="194">
        <f t="shared" si="15"/>
        <v>6.4955387763655947</v>
      </c>
      <c r="G86" s="194">
        <f t="shared" si="15"/>
        <v>11.012136474947432</v>
      </c>
      <c r="H86" s="194">
        <f t="shared" si="15"/>
        <v>10.768419573817134</v>
      </c>
      <c r="I86" s="194">
        <f t="shared" si="15"/>
        <v>-0.22658651320808243</v>
      </c>
      <c r="J86" s="194">
        <f t="shared" si="15"/>
        <v>-2.0811398471661247</v>
      </c>
      <c r="K86" s="194">
        <f t="shared" si="15"/>
        <v>-23.238970258432911</v>
      </c>
      <c r="L86" s="194">
        <f t="shared" si="15"/>
        <v>38.597451925470018</v>
      </c>
      <c r="M86" s="194">
        <f t="shared" si="15"/>
        <v>1.9326032739448218</v>
      </c>
      <c r="N86" s="194"/>
      <c r="O86" s="194"/>
      <c r="P86" s="194">
        <f t="shared" si="15"/>
        <v>6.1469193154143564</v>
      </c>
      <c r="Q86" s="194">
        <f t="shared" si="16"/>
        <v>4.5380303333450778</v>
      </c>
    </row>
    <row r="87" spans="1:17" x14ac:dyDescent="0.15">
      <c r="A87" s="579" t="s">
        <v>11</v>
      </c>
      <c r="B87" s="577" t="s">
        <v>12</v>
      </c>
      <c r="C87" s="270" t="s">
        <v>293</v>
      </c>
      <c r="D87" s="194">
        <f t="shared" si="15"/>
        <v>-9.2795667453473119</v>
      </c>
      <c r="E87" s="194">
        <f t="shared" si="15"/>
        <v>-1.5619475677298711</v>
      </c>
      <c r="F87" s="194">
        <f t="shared" si="15"/>
        <v>10.343183379294496</v>
      </c>
      <c r="G87" s="194">
        <f t="shared" si="15"/>
        <v>8.8298015003721595</v>
      </c>
      <c r="H87" s="194">
        <f t="shared" si="15"/>
        <v>8.2839164951584721</v>
      </c>
      <c r="I87" s="194">
        <f t="shared" si="15"/>
        <v>3.6491555022276634</v>
      </c>
      <c r="J87" s="194">
        <f t="shared" si="15"/>
        <v>-2.6358663368876156</v>
      </c>
      <c r="K87" s="194">
        <f t="shared" si="15"/>
        <v>-25.402296821646665</v>
      </c>
      <c r="L87" s="194">
        <f t="shared" si="15"/>
        <v>24.966437086782079</v>
      </c>
      <c r="M87" s="194">
        <f t="shared" si="15"/>
        <v>11.482860416449681</v>
      </c>
      <c r="N87" s="194"/>
      <c r="O87" s="194"/>
      <c r="P87" s="194">
        <f t="shared" si="15"/>
        <v>18.281765926162109</v>
      </c>
      <c r="Q87" s="194">
        <f t="shared" si="16"/>
        <v>1.9909682737959455</v>
      </c>
    </row>
    <row r="88" spans="1:17" x14ac:dyDescent="0.15">
      <c r="A88" s="579" t="s">
        <v>9</v>
      </c>
      <c r="B88" s="577" t="s">
        <v>10</v>
      </c>
      <c r="C88" s="270" t="s">
        <v>293</v>
      </c>
      <c r="D88" s="194">
        <f t="shared" si="15"/>
        <v>-15.965648589226777</v>
      </c>
      <c r="E88" s="194">
        <f t="shared" si="15"/>
        <v>-19.113425521443371</v>
      </c>
      <c r="F88" s="194">
        <f t="shared" si="15"/>
        <v>-25.197243554471992</v>
      </c>
      <c r="G88" s="194">
        <f t="shared" si="15"/>
        <v>-19.980579206147709</v>
      </c>
      <c r="H88" s="194">
        <f t="shared" si="15"/>
        <v>-30.726094102864099</v>
      </c>
      <c r="I88" s="194">
        <f t="shared" si="15"/>
        <v>-25.566381294123619</v>
      </c>
      <c r="J88" s="194">
        <f t="shared" si="15"/>
        <v>-9.2359286989180056</v>
      </c>
      <c r="K88" s="194">
        <f t="shared" si="15"/>
        <v>-18.369829876085962</v>
      </c>
      <c r="L88" s="194">
        <f t="shared" si="15"/>
        <v>-1.453536774651476</v>
      </c>
      <c r="M88" s="194">
        <f t="shared" si="15"/>
        <v>3.2732698245246272</v>
      </c>
      <c r="N88" s="194"/>
      <c r="O88" s="194"/>
      <c r="P88" s="194">
        <f t="shared" si="15"/>
        <v>-8.6089017969724004</v>
      </c>
      <c r="Q88" s="194">
        <f t="shared" si="16"/>
        <v>-16.839350038942758</v>
      </c>
    </row>
    <row r="89" spans="1:17" x14ac:dyDescent="0.15">
      <c r="A89" s="579" t="s">
        <v>15</v>
      </c>
      <c r="B89" s="577" t="s">
        <v>16</v>
      </c>
      <c r="C89" s="270" t="s">
        <v>293</v>
      </c>
      <c r="D89" s="194">
        <f t="shared" si="15"/>
        <v>-2.1809470732647385</v>
      </c>
      <c r="E89" s="194">
        <f t="shared" si="15"/>
        <v>14.656765961686924</v>
      </c>
      <c r="F89" s="194">
        <f t="shared" si="15"/>
        <v>29.109823042552385</v>
      </c>
      <c r="G89" s="194">
        <f t="shared" si="15"/>
        <v>3.7929457104280084</v>
      </c>
      <c r="H89" s="194">
        <f t="shared" si="15"/>
        <v>21.744095725822767</v>
      </c>
      <c r="I89" s="194">
        <f t="shared" si="15"/>
        <v>15.202851637169568</v>
      </c>
      <c r="J89" s="194">
        <f t="shared" si="15"/>
        <v>33.497652455688034</v>
      </c>
      <c r="K89" s="194">
        <f t="shared" si="15"/>
        <v>-43.43791881222765</v>
      </c>
      <c r="L89" s="194">
        <f t="shared" si="15"/>
        <v>51.166190524847636</v>
      </c>
      <c r="M89" s="194">
        <f t="shared" si="15"/>
        <v>19.864755868927997</v>
      </c>
      <c r="N89" s="194"/>
      <c r="O89" s="194"/>
      <c r="P89" s="194">
        <f t="shared" si="15"/>
        <v>8.9158585895408713</v>
      </c>
      <c r="Q89" s="194">
        <f t="shared" si="16"/>
        <v>11.173341325677487</v>
      </c>
    </row>
    <row r="90" spans="1:17" x14ac:dyDescent="0.15">
      <c r="B90" s="269" t="s">
        <v>105</v>
      </c>
      <c r="C90" s="270" t="s">
        <v>293</v>
      </c>
      <c r="D90" s="194">
        <f t="shared" si="15"/>
        <v>-8.7561422613958495</v>
      </c>
      <c r="E90" s="194">
        <f t="shared" si="15"/>
        <v>-5.0619832544505083</v>
      </c>
      <c r="F90" s="194">
        <f t="shared" si="15"/>
        <v>3.0689070756597436</v>
      </c>
      <c r="G90" s="194">
        <f t="shared" si="15"/>
        <v>3.2944731319334508</v>
      </c>
      <c r="H90" s="194">
        <f t="shared" si="15"/>
        <v>10.155032785552009</v>
      </c>
      <c r="I90" s="194">
        <f t="shared" si="15"/>
        <v>3.3054060095584425</v>
      </c>
      <c r="J90" s="194">
        <f t="shared" si="15"/>
        <v>1.8062447616584931</v>
      </c>
      <c r="K90" s="194">
        <f t="shared" si="15"/>
        <v>-26.074068282080798</v>
      </c>
      <c r="L90" s="194">
        <f t="shared" si="15"/>
        <v>29.881547162169596</v>
      </c>
      <c r="M90" s="194">
        <f t="shared" si="15"/>
        <v>11.933085472175442</v>
      </c>
      <c r="N90" s="194"/>
      <c r="O90" s="194"/>
      <c r="P90" s="194">
        <f t="shared" si="15"/>
        <v>9.528845203017223</v>
      </c>
      <c r="Q90" s="194">
        <f t="shared" si="16"/>
        <v>1.392378176998621</v>
      </c>
    </row>
    <row r="91" spans="1:17" x14ac:dyDescent="0.15">
      <c r="B91" s="469" t="s">
        <v>92</v>
      </c>
      <c r="C91" s="270" t="s">
        <v>293</v>
      </c>
      <c r="D91" s="237">
        <f t="shared" si="15"/>
        <v>-1.014843566117829</v>
      </c>
      <c r="E91" s="237">
        <f t="shared" si="15"/>
        <v>-0.28716044620138437</v>
      </c>
      <c r="F91" s="237">
        <f t="shared" si="15"/>
        <v>5.558488602930578</v>
      </c>
      <c r="G91" s="237">
        <f t="shared" si="15"/>
        <v>4.8941413600455341</v>
      </c>
      <c r="H91" s="237">
        <f t="shared" si="15"/>
        <v>9.0589939751876578</v>
      </c>
      <c r="I91" s="237">
        <f t="shared" si="15"/>
        <v>4.1865981047469081</v>
      </c>
      <c r="J91" s="237">
        <f t="shared" si="15"/>
        <v>-1.568030202635784</v>
      </c>
      <c r="K91" s="237">
        <f t="shared" si="15"/>
        <v>-22.513218780236155</v>
      </c>
      <c r="L91" s="237">
        <f t="shared" si="15"/>
        <v>24.461185792690788</v>
      </c>
      <c r="M91" s="237">
        <f t="shared" si="15"/>
        <v>12.165455957515171</v>
      </c>
      <c r="N91" s="237"/>
      <c r="O91" s="237"/>
      <c r="P91" s="237">
        <f t="shared" si="15"/>
        <v>4.3878418072536007</v>
      </c>
      <c r="Q91" s="237">
        <f t="shared" si="16"/>
        <v>2.8323061565439289</v>
      </c>
    </row>
    <row r="92" spans="1:17" x14ac:dyDescent="0.15">
      <c r="B92" s="469" t="s">
        <v>5</v>
      </c>
      <c r="C92" s="270" t="s">
        <v>293</v>
      </c>
      <c r="D92" s="237">
        <f t="shared" si="15"/>
        <v>-6.9219522758303569</v>
      </c>
      <c r="E92" s="237">
        <f t="shared" si="15"/>
        <v>-3.8588587813653152</v>
      </c>
      <c r="F92" s="237">
        <f t="shared" si="15"/>
        <v>3.7195181706017433</v>
      </c>
      <c r="G92" s="237">
        <f t="shared" si="15"/>
        <v>3.7199321212576963</v>
      </c>
      <c r="H92" s="237">
        <f t="shared" si="15"/>
        <v>9.8602224357999813</v>
      </c>
      <c r="I92" s="237">
        <f t="shared" si="15"/>
        <v>3.540698680211718</v>
      </c>
      <c r="J92" s="237">
        <f t="shared" si="15"/>
        <v>0.89963781446091851</v>
      </c>
      <c r="K92" s="237">
        <f t="shared" si="15"/>
        <v>-25.140730684937651</v>
      </c>
      <c r="L92" s="237">
        <f t="shared" si="15"/>
        <v>28.410944254340876</v>
      </c>
      <c r="M92" s="237">
        <f t="shared" si="15"/>
        <v>11.994190935138738</v>
      </c>
      <c r="N92" s="237"/>
      <c r="O92" s="237"/>
      <c r="P92" s="237">
        <f t="shared" si="15"/>
        <v>8.1517406944325632</v>
      </c>
      <c r="Q92" s="237">
        <f t="shared" si="16"/>
        <v>1.750453735855606</v>
      </c>
    </row>
    <row r="93" spans="1:17" x14ac:dyDescent="0.15">
      <c r="C93" s="271"/>
      <c r="D93" s="237"/>
      <c r="E93" s="237"/>
      <c r="F93" s="237"/>
      <c r="G93" s="237"/>
      <c r="H93" s="237"/>
      <c r="I93" s="237"/>
      <c r="J93" s="237"/>
      <c r="K93" s="237"/>
      <c r="L93" s="237"/>
      <c r="M93" s="237"/>
      <c r="N93" s="237"/>
      <c r="O93" s="237"/>
      <c r="P93" s="271"/>
      <c r="Q93" s="271"/>
    </row>
    <row r="94" spans="1:17" x14ac:dyDescent="0.15">
      <c r="C94" s="704" t="s">
        <v>692</v>
      </c>
      <c r="D94" s="704"/>
      <c r="E94" s="704"/>
      <c r="F94" s="704"/>
      <c r="G94" s="704"/>
      <c r="H94" s="704"/>
      <c r="I94" s="704"/>
      <c r="J94" s="704"/>
      <c r="K94" s="704"/>
      <c r="L94" s="704"/>
      <c r="M94" s="704"/>
      <c r="N94" s="704"/>
      <c r="O94" s="704"/>
      <c r="P94" s="704"/>
      <c r="Q94" s="704"/>
    </row>
    <row r="95" spans="1:17" x14ac:dyDescent="0.15">
      <c r="C95" s="40">
        <v>2001</v>
      </c>
      <c r="D95" s="40">
        <v>2002</v>
      </c>
      <c r="E95" s="40">
        <v>2003</v>
      </c>
      <c r="F95" s="40">
        <v>2004</v>
      </c>
      <c r="G95" s="40">
        <v>2005</v>
      </c>
      <c r="H95" s="40">
        <v>2006</v>
      </c>
      <c r="I95" s="40">
        <v>2007</v>
      </c>
      <c r="J95" s="40">
        <v>2008</v>
      </c>
      <c r="K95" s="40">
        <v>2009</v>
      </c>
      <c r="L95" s="40">
        <v>2010</v>
      </c>
      <c r="M95" s="40">
        <v>2011</v>
      </c>
      <c r="N95" s="40" t="s">
        <v>1179</v>
      </c>
      <c r="O95" s="40" t="s">
        <v>1180</v>
      </c>
      <c r="P95" s="40" t="s">
        <v>1181</v>
      </c>
      <c r="Q95" s="40" t="s">
        <v>1292</v>
      </c>
    </row>
    <row r="96" spans="1:17" x14ac:dyDescent="0.15">
      <c r="C96" s="705" t="s">
        <v>94</v>
      </c>
      <c r="D96" s="705"/>
      <c r="E96" s="705"/>
      <c r="F96" s="705"/>
      <c r="G96" s="705"/>
      <c r="H96" s="705"/>
      <c r="I96" s="705"/>
      <c r="J96" s="705"/>
      <c r="K96" s="705"/>
      <c r="L96" s="705"/>
      <c r="M96" s="705"/>
      <c r="N96" s="705"/>
      <c r="O96" s="705"/>
      <c r="P96" s="705"/>
      <c r="Q96" s="705"/>
    </row>
    <row r="97" spans="1:17" x14ac:dyDescent="0.15">
      <c r="A97" s="579" t="s">
        <v>99</v>
      </c>
      <c r="B97" s="577" t="s">
        <v>100</v>
      </c>
      <c r="C97" s="345">
        <f>C8-C52</f>
        <v>13360.313234999998</v>
      </c>
      <c r="D97" s="345">
        <f>D8-D52</f>
        <v>17552.972845999997</v>
      </c>
      <c r="E97" s="345">
        <f>E8-E52</f>
        <v>18248.229020000002</v>
      </c>
      <c r="F97" s="345">
        <f>F8-F52</f>
        <v>23968.175964000002</v>
      </c>
      <c r="G97" s="345">
        <f t="shared" ref="G97:Q109" si="17">G8-G52</f>
        <v>29646.009967000002</v>
      </c>
      <c r="H97" s="345">
        <f t="shared" si="17"/>
        <v>36337.266873999994</v>
      </c>
      <c r="I97" s="345">
        <f t="shared" si="17"/>
        <v>43017.859041000003</v>
      </c>
      <c r="J97" s="345">
        <f t="shared" si="17"/>
        <v>45004.696966999996</v>
      </c>
      <c r="K97" s="345">
        <f t="shared" si="17"/>
        <v>36165.028590999995</v>
      </c>
      <c r="L97" s="345">
        <f t="shared" si="17"/>
        <v>41271.875973000002</v>
      </c>
      <c r="M97" s="345">
        <f>M8-M52</f>
        <v>39469.429862999998</v>
      </c>
      <c r="N97" s="345"/>
      <c r="O97" s="345">
        <f>O8-O52</f>
        <v>25635.370045000003</v>
      </c>
      <c r="P97" s="236">
        <f>P8-P52</f>
        <v>26647.38624</v>
      </c>
      <c r="Q97" s="236">
        <f>Q8-Q52</f>
        <v>370689.24458099995</v>
      </c>
    </row>
    <row r="98" spans="1:17" x14ac:dyDescent="0.15">
      <c r="A98" s="579" t="s">
        <v>101</v>
      </c>
      <c r="B98" s="577" t="s">
        <v>102</v>
      </c>
      <c r="C98" s="345">
        <f t="shared" ref="C98:H109" si="18">C9-C53</f>
        <v>13314.063122000001</v>
      </c>
      <c r="D98" s="345">
        <f t="shared" si="18"/>
        <v>13757.619353</v>
      </c>
      <c r="E98" s="345">
        <f t="shared" si="18"/>
        <v>14753.221079999999</v>
      </c>
      <c r="F98" s="345">
        <f t="shared" si="18"/>
        <v>15242.752650000002</v>
      </c>
      <c r="G98" s="345">
        <f t="shared" si="18"/>
        <v>15957.361464000001</v>
      </c>
      <c r="H98" s="345">
        <f t="shared" si="18"/>
        <v>20332.678877999999</v>
      </c>
      <c r="I98" s="345">
        <f t="shared" si="17"/>
        <v>18756.509194999999</v>
      </c>
      <c r="J98" s="345">
        <f t="shared" si="17"/>
        <v>18603.217562999998</v>
      </c>
      <c r="K98" s="345">
        <f t="shared" si="17"/>
        <v>17433.860789999999</v>
      </c>
      <c r="L98" s="345">
        <f t="shared" si="17"/>
        <v>27498.730748999998</v>
      </c>
      <c r="M98" s="345">
        <f t="shared" si="17"/>
        <v>30864.510108999995</v>
      </c>
      <c r="N98" s="345"/>
      <c r="O98" s="345">
        <f t="shared" si="17"/>
        <v>20514.206254999997</v>
      </c>
      <c r="P98" s="236">
        <f t="shared" si="17"/>
        <v>23174.848593000002</v>
      </c>
      <c r="Q98" s="236">
        <f t="shared" si="17"/>
        <v>229689.37354600002</v>
      </c>
    </row>
    <row r="99" spans="1:17" x14ac:dyDescent="0.15">
      <c r="A99" s="579" t="s">
        <v>103</v>
      </c>
      <c r="B99" s="577" t="s">
        <v>104</v>
      </c>
      <c r="C99" s="345">
        <f t="shared" si="18"/>
        <v>4658.5044749999997</v>
      </c>
      <c r="D99" s="345">
        <f t="shared" si="18"/>
        <v>6106.389062000002</v>
      </c>
      <c r="E99" s="345">
        <f t="shared" si="18"/>
        <v>8512.3526210000018</v>
      </c>
      <c r="F99" s="345">
        <f t="shared" si="18"/>
        <v>10375.616982</v>
      </c>
      <c r="G99" s="345">
        <f t="shared" si="18"/>
        <v>8633.7495419999977</v>
      </c>
      <c r="H99" s="345">
        <f t="shared" si="18"/>
        <v>9336.7632140000023</v>
      </c>
      <c r="I99" s="345">
        <f t="shared" si="17"/>
        <v>9763.997172000003</v>
      </c>
      <c r="J99" s="345">
        <f t="shared" si="17"/>
        <v>8815.7266210000016</v>
      </c>
      <c r="K99" s="345">
        <f t="shared" si="17"/>
        <v>10063.997125000002</v>
      </c>
      <c r="L99" s="345">
        <f t="shared" si="17"/>
        <v>17475.041549000001</v>
      </c>
      <c r="M99" s="345">
        <f t="shared" si="17"/>
        <v>20508.855091999998</v>
      </c>
      <c r="N99" s="345"/>
      <c r="O99" s="345">
        <f t="shared" si="17"/>
        <v>14143.350988999999</v>
      </c>
      <c r="P99" s="236">
        <f t="shared" si="17"/>
        <v>15150.847357999999</v>
      </c>
      <c r="Q99" s="236">
        <f t="shared" si="17"/>
        <v>129401.84081300005</v>
      </c>
    </row>
    <row r="100" spans="1:17" x14ac:dyDescent="0.15">
      <c r="A100" s="579" t="s">
        <v>13</v>
      </c>
      <c r="B100" s="577" t="s">
        <v>14</v>
      </c>
      <c r="C100" s="345">
        <f t="shared" si="18"/>
        <v>122.68962699999997</v>
      </c>
      <c r="D100" s="345">
        <f t="shared" si="18"/>
        <v>438.98781200000008</v>
      </c>
      <c r="E100" s="345">
        <f t="shared" si="18"/>
        <v>516.66895199999999</v>
      </c>
      <c r="F100" s="345">
        <f t="shared" si="18"/>
        <v>892.08681899999999</v>
      </c>
      <c r="G100" s="345">
        <f t="shared" si="18"/>
        <v>1160.822373</v>
      </c>
      <c r="H100" s="345">
        <f t="shared" si="18"/>
        <v>2238.8977109999996</v>
      </c>
      <c r="I100" s="345">
        <f t="shared" si="17"/>
        <v>2214.1593499999999</v>
      </c>
      <c r="J100" s="345">
        <f t="shared" si="17"/>
        <v>3046.9247759999998</v>
      </c>
      <c r="K100" s="345">
        <f t="shared" si="17"/>
        <v>4280.269953</v>
      </c>
      <c r="L100" s="345">
        <f t="shared" si="17"/>
        <v>6225.0238730000001</v>
      </c>
      <c r="M100" s="345">
        <f t="shared" si="17"/>
        <v>9352.2488950000006</v>
      </c>
      <c r="N100" s="345"/>
      <c r="O100" s="345">
        <f t="shared" si="17"/>
        <v>6095.4326879999999</v>
      </c>
      <c r="P100" s="236">
        <f t="shared" si="17"/>
        <v>6031.860729</v>
      </c>
      <c r="Q100" s="236">
        <f t="shared" si="17"/>
        <v>36520.640869999996</v>
      </c>
    </row>
    <row r="101" spans="1:17" x14ac:dyDescent="0.15">
      <c r="A101" s="579" t="s">
        <v>111</v>
      </c>
      <c r="B101" s="577" t="s">
        <v>1258</v>
      </c>
      <c r="C101" s="345">
        <f t="shared" si="18"/>
        <v>1582.4440399999999</v>
      </c>
      <c r="D101" s="345">
        <f t="shared" si="18"/>
        <v>1636.0798920000002</v>
      </c>
      <c r="E101" s="345">
        <f t="shared" si="18"/>
        <v>1813.6399540000002</v>
      </c>
      <c r="F101" s="345">
        <f t="shared" si="18"/>
        <v>2276.2677379999996</v>
      </c>
      <c r="G101" s="345">
        <f t="shared" si="18"/>
        <v>3551.0843099999997</v>
      </c>
      <c r="H101" s="345">
        <f t="shared" si="18"/>
        <v>4237.8159139999998</v>
      </c>
      <c r="I101" s="345">
        <f t="shared" si="17"/>
        <v>4189.4377610000001</v>
      </c>
      <c r="J101" s="345">
        <f t="shared" si="17"/>
        <v>4377.0718979999992</v>
      </c>
      <c r="K101" s="345">
        <f t="shared" si="17"/>
        <v>4268.8610490000001</v>
      </c>
      <c r="L101" s="345">
        <f t="shared" si="17"/>
        <v>5203.7659430000003</v>
      </c>
      <c r="M101" s="345">
        <f t="shared" si="17"/>
        <v>5496.434483</v>
      </c>
      <c r="N101" s="345"/>
      <c r="O101" s="345">
        <f t="shared" si="17"/>
        <v>3906.5553759999998</v>
      </c>
      <c r="P101" s="236">
        <f t="shared" si="17"/>
        <v>3847.4148920000002</v>
      </c>
      <c r="Q101" s="236">
        <f t="shared" si="17"/>
        <v>42480.317873999986</v>
      </c>
    </row>
    <row r="102" spans="1:17" x14ac:dyDescent="0.15">
      <c r="A102" s="579" t="s">
        <v>7</v>
      </c>
      <c r="B102" s="577" t="s">
        <v>8</v>
      </c>
      <c r="C102" s="345">
        <f t="shared" si="18"/>
        <v>2957.5889029999998</v>
      </c>
      <c r="D102" s="345">
        <f t="shared" si="18"/>
        <v>3201.1108770000001</v>
      </c>
      <c r="E102" s="345">
        <f t="shared" si="18"/>
        <v>3729.9408519999997</v>
      </c>
      <c r="F102" s="345">
        <f t="shared" si="18"/>
        <v>4058.2809140000004</v>
      </c>
      <c r="G102" s="345">
        <f t="shared" si="18"/>
        <v>4566.0479329999998</v>
      </c>
      <c r="H102" s="345">
        <f t="shared" si="18"/>
        <v>4502.2541739999997</v>
      </c>
      <c r="I102" s="345">
        <f t="shared" si="17"/>
        <v>4214.7354959999993</v>
      </c>
      <c r="J102" s="345">
        <f t="shared" si="17"/>
        <v>3856.5002169999998</v>
      </c>
      <c r="K102" s="345">
        <f t="shared" si="17"/>
        <v>3126.777513</v>
      </c>
      <c r="L102" s="345">
        <f t="shared" si="17"/>
        <v>4043.886743</v>
      </c>
      <c r="M102" s="345">
        <f t="shared" si="17"/>
        <v>4429.5800570000001</v>
      </c>
      <c r="N102" s="345"/>
      <c r="O102" s="345">
        <f t="shared" si="17"/>
        <v>2896.055378</v>
      </c>
      <c r="P102" s="236">
        <f t="shared" si="17"/>
        <v>3518.4348509999995</v>
      </c>
      <c r="Q102" s="236">
        <f t="shared" si="17"/>
        <v>46205.138529999997</v>
      </c>
    </row>
    <row r="103" spans="1:17" x14ac:dyDescent="0.15">
      <c r="A103" s="579" t="s">
        <v>113</v>
      </c>
      <c r="B103" s="577" t="s">
        <v>114</v>
      </c>
      <c r="C103" s="345">
        <f t="shared" si="18"/>
        <v>-6097.1397670000006</v>
      </c>
      <c r="D103" s="345">
        <f t="shared" si="18"/>
        <v>-6520.4422069999991</v>
      </c>
      <c r="E103" s="345">
        <f t="shared" si="18"/>
        <v>-6951.3450119999998</v>
      </c>
      <c r="F103" s="345">
        <f t="shared" si="18"/>
        <v>-7024.0104390000015</v>
      </c>
      <c r="G103" s="345">
        <f t="shared" si="18"/>
        <v>-7618.5302140000003</v>
      </c>
      <c r="H103" s="345">
        <f t="shared" si="18"/>
        <v>-8591.5125790000002</v>
      </c>
      <c r="I103" s="345">
        <f t="shared" si="17"/>
        <v>-8549.3630369999992</v>
      </c>
      <c r="J103" s="345">
        <f t="shared" si="17"/>
        <v>-8455.7014469999995</v>
      </c>
      <c r="K103" s="345">
        <f t="shared" si="17"/>
        <v>-6164.4235249999992</v>
      </c>
      <c r="L103" s="345">
        <f t="shared" si="17"/>
        <v>-9233.5759020000005</v>
      </c>
      <c r="M103" s="345">
        <f t="shared" si="17"/>
        <v>-9143.5036760000003</v>
      </c>
      <c r="N103" s="345"/>
      <c r="O103" s="345">
        <f t="shared" si="17"/>
        <v>-6046.8402839999999</v>
      </c>
      <c r="P103" s="236">
        <f t="shared" si="17"/>
        <v>-6034.8878350000014</v>
      </c>
      <c r="Q103" s="236">
        <f t="shared" si="17"/>
        <v>-90384.435640000011</v>
      </c>
    </row>
    <row r="104" spans="1:17" x14ac:dyDescent="0.15">
      <c r="A104" s="579" t="s">
        <v>11</v>
      </c>
      <c r="B104" s="577" t="s">
        <v>12</v>
      </c>
      <c r="C104" s="345">
        <f t="shared" si="18"/>
        <v>-1398.0027449999998</v>
      </c>
      <c r="D104" s="345">
        <f t="shared" si="18"/>
        <v>-1108.147035</v>
      </c>
      <c r="E104" s="345">
        <f t="shared" si="18"/>
        <v>-1072.4114889999998</v>
      </c>
      <c r="F104" s="345">
        <f t="shared" si="18"/>
        <v>-1036.4175149999996</v>
      </c>
      <c r="G104" s="345">
        <f t="shared" si="18"/>
        <v>-1197.2140800000002</v>
      </c>
      <c r="H104" s="345">
        <f t="shared" si="18"/>
        <v>-1274.3971289999999</v>
      </c>
      <c r="I104" s="345">
        <f t="shared" si="17"/>
        <v>-1288.3476559999999</v>
      </c>
      <c r="J104" s="345">
        <f t="shared" si="17"/>
        <v>-767.8707159999999</v>
      </c>
      <c r="K104" s="345">
        <f t="shared" si="17"/>
        <v>-693.63197599999967</v>
      </c>
      <c r="L104" s="345">
        <f t="shared" si="17"/>
        <v>-1025.4316079999999</v>
      </c>
      <c r="M104" s="345">
        <f t="shared" si="17"/>
        <v>-769.35747499999979</v>
      </c>
      <c r="N104" s="345"/>
      <c r="O104" s="345">
        <f t="shared" si="17"/>
        <v>-511.05955300000005</v>
      </c>
      <c r="P104" s="236">
        <f t="shared" si="17"/>
        <v>-456.56881199999998</v>
      </c>
      <c r="Q104" s="236">
        <f t="shared" si="17"/>
        <v>-12087.798236000006</v>
      </c>
    </row>
    <row r="105" spans="1:17" x14ac:dyDescent="0.15">
      <c r="A105" s="579" t="s">
        <v>9</v>
      </c>
      <c r="B105" s="577" t="s">
        <v>10</v>
      </c>
      <c r="C105" s="345">
        <f t="shared" si="18"/>
        <v>3344.7083510000002</v>
      </c>
      <c r="D105" s="345">
        <f t="shared" si="18"/>
        <v>3413.1720609999998</v>
      </c>
      <c r="E105" s="345">
        <f t="shared" si="18"/>
        <v>3316.6992600000003</v>
      </c>
      <c r="F105" s="345">
        <f t="shared" si="18"/>
        <v>3896.2609929999999</v>
      </c>
      <c r="G105" s="345">
        <f t="shared" si="18"/>
        <v>4044.3025680000001</v>
      </c>
      <c r="H105" s="345">
        <f t="shared" si="18"/>
        <v>3357.9404439999998</v>
      </c>
      <c r="I105" s="345">
        <f t="shared" si="17"/>
        <v>2709.7029069999999</v>
      </c>
      <c r="J105" s="345">
        <f t="shared" si="17"/>
        <v>2621.865288</v>
      </c>
      <c r="K105" s="345">
        <f t="shared" si="17"/>
        <v>2235.1229479999997</v>
      </c>
      <c r="L105" s="345">
        <f t="shared" si="17"/>
        <v>2295.619651</v>
      </c>
      <c r="M105" s="345">
        <f t="shared" si="17"/>
        <v>2491.2122890000001</v>
      </c>
      <c r="N105" s="345"/>
      <c r="O105" s="345">
        <f t="shared" si="17"/>
        <v>1635.781684</v>
      </c>
      <c r="P105" s="236">
        <f t="shared" si="17"/>
        <v>1564.574163</v>
      </c>
      <c r="Q105" s="236">
        <f t="shared" si="17"/>
        <v>35291.180923000007</v>
      </c>
    </row>
    <row r="106" spans="1:17" x14ac:dyDescent="0.15">
      <c r="A106" s="579" t="s">
        <v>15</v>
      </c>
      <c r="B106" s="577" t="s">
        <v>16</v>
      </c>
      <c r="C106" s="345">
        <f t="shared" si="18"/>
        <v>-710.04262400000005</v>
      </c>
      <c r="D106" s="345">
        <f t="shared" si="18"/>
        <v>-300.97450499999991</v>
      </c>
      <c r="E106" s="345">
        <f t="shared" si="18"/>
        <v>-427.28821499999981</v>
      </c>
      <c r="F106" s="345">
        <f t="shared" si="18"/>
        <v>-42.929772999999841</v>
      </c>
      <c r="G106" s="345">
        <f t="shared" si="18"/>
        <v>-226.85703999999987</v>
      </c>
      <c r="H106" s="345">
        <f t="shared" si="18"/>
        <v>-476.63035799999989</v>
      </c>
      <c r="I106" s="345">
        <f t="shared" si="17"/>
        <v>-833.02910900000006</v>
      </c>
      <c r="J106" s="345">
        <f t="shared" si="17"/>
        <v>-1650.8999309999999</v>
      </c>
      <c r="K106" s="345">
        <f t="shared" si="17"/>
        <v>-1188.379825</v>
      </c>
      <c r="L106" s="345">
        <f t="shared" si="17"/>
        <v>-1611.511399</v>
      </c>
      <c r="M106" s="345">
        <f t="shared" si="17"/>
        <v>-2115.6505070000003</v>
      </c>
      <c r="N106" s="345"/>
      <c r="O106" s="345">
        <f t="shared" si="17"/>
        <v>-1253.8243170000001</v>
      </c>
      <c r="P106" s="236">
        <f t="shared" si="17"/>
        <v>-1897.5080540000001</v>
      </c>
      <c r="Q106" s="236">
        <f t="shared" si="17"/>
        <v>-11481.701339999996</v>
      </c>
    </row>
    <row r="107" spans="1:17" x14ac:dyDescent="0.15">
      <c r="B107" s="269" t="s">
        <v>105</v>
      </c>
      <c r="C107" s="345">
        <f t="shared" si="18"/>
        <v>31135.126617000016</v>
      </c>
      <c r="D107" s="345">
        <f t="shared" si="18"/>
        <v>38176.768155999991</v>
      </c>
      <c r="E107" s="345">
        <f t="shared" si="18"/>
        <v>42439.70702300001</v>
      </c>
      <c r="F107" s="345">
        <f t="shared" si="18"/>
        <v>52606.084333000021</v>
      </c>
      <c r="G107" s="345">
        <f t="shared" si="18"/>
        <v>58516.776823000007</v>
      </c>
      <c r="H107" s="345">
        <f t="shared" si="18"/>
        <v>70001.077143000002</v>
      </c>
      <c r="I107" s="345">
        <f t="shared" si="17"/>
        <v>74195.661120000063</v>
      </c>
      <c r="J107" s="345">
        <f t="shared" si="17"/>
        <v>75451.531236000024</v>
      </c>
      <c r="K107" s="345">
        <f t="shared" si="17"/>
        <v>69527.482642999996</v>
      </c>
      <c r="L107" s="345">
        <f t="shared" si="17"/>
        <v>92143.425572000007</v>
      </c>
      <c r="M107" s="345">
        <f t="shared" si="17"/>
        <v>100583.75912999999</v>
      </c>
      <c r="N107" s="345"/>
      <c r="O107" s="345">
        <f t="shared" si="17"/>
        <v>67015.028260999999</v>
      </c>
      <c r="P107" s="236">
        <f t="shared" si="17"/>
        <v>71546.402125000022</v>
      </c>
      <c r="Q107" s="236">
        <f t="shared" si="17"/>
        <v>776323.80192100024</v>
      </c>
    </row>
    <row r="108" spans="1:17" x14ac:dyDescent="0.15">
      <c r="B108" s="269" t="s">
        <v>92</v>
      </c>
      <c r="C108" s="345">
        <f t="shared" si="18"/>
        <v>-7149.0008100000214</v>
      </c>
      <c r="D108" s="345">
        <f t="shared" si="18"/>
        <v>-6714.6315399999767</v>
      </c>
      <c r="E108" s="345">
        <f t="shared" si="18"/>
        <v>-8230.048664000009</v>
      </c>
      <c r="F108" s="345">
        <f t="shared" si="18"/>
        <v>-7904.3001829999994</v>
      </c>
      <c r="G108" s="345">
        <f t="shared" si="18"/>
        <v>-7341.5967020000171</v>
      </c>
      <c r="H108" s="345">
        <f t="shared" si="18"/>
        <v>-7788.5805080000064</v>
      </c>
      <c r="I108" s="345">
        <f t="shared" si="17"/>
        <v>-7373.7800630000238</v>
      </c>
      <c r="J108" s="345">
        <f t="shared" si="17"/>
        <v>-7710.9280790000157</v>
      </c>
      <c r="K108" s="345">
        <f t="shared" si="17"/>
        <v>-6266.8716600000007</v>
      </c>
      <c r="L108" s="345">
        <f t="shared" si="17"/>
        <v>-9697.4914210000388</v>
      </c>
      <c r="M108" s="345">
        <f t="shared" si="17"/>
        <v>-9783.3245729999726</v>
      </c>
      <c r="N108" s="345"/>
      <c r="O108" s="345">
        <f t="shared" si="17"/>
        <v>-6540.2145199999995</v>
      </c>
      <c r="P108" s="236">
        <f t="shared" si="17"/>
        <v>-6137.8392039999853</v>
      </c>
      <c r="Q108" s="236">
        <f t="shared" si="17"/>
        <v>-92098.393407000025</v>
      </c>
    </row>
    <row r="109" spans="1:17" x14ac:dyDescent="0.15">
      <c r="B109" s="269" t="s">
        <v>5</v>
      </c>
      <c r="C109" s="345">
        <f t="shared" si="18"/>
        <v>23986.125806999989</v>
      </c>
      <c r="D109" s="345">
        <f t="shared" si="18"/>
        <v>31462.136616000018</v>
      </c>
      <c r="E109" s="345">
        <f t="shared" si="18"/>
        <v>34209.658359000008</v>
      </c>
      <c r="F109" s="345">
        <f t="shared" si="18"/>
        <v>44701.784150000036</v>
      </c>
      <c r="G109" s="345">
        <f t="shared" si="18"/>
        <v>51175.180120999983</v>
      </c>
      <c r="H109" s="345">
        <f t="shared" si="18"/>
        <v>62212.496635000003</v>
      </c>
      <c r="I109" s="345">
        <f t="shared" si="17"/>
        <v>66821.881057000035</v>
      </c>
      <c r="J109" s="345">
        <f t="shared" si="17"/>
        <v>67740.60315700002</v>
      </c>
      <c r="K109" s="345">
        <f t="shared" si="17"/>
        <v>63260.610982999991</v>
      </c>
      <c r="L109" s="345">
        <f t="shared" si="17"/>
        <v>82445.934150999979</v>
      </c>
      <c r="M109" s="345">
        <f t="shared" si="17"/>
        <v>90800.43455700003</v>
      </c>
      <c r="N109" s="345"/>
      <c r="O109" s="345">
        <f t="shared" si="17"/>
        <v>60474.813740999991</v>
      </c>
      <c r="P109" s="236">
        <f t="shared" si="17"/>
        <v>65408.562921000033</v>
      </c>
      <c r="Q109" s="236">
        <f>Q20-Q64</f>
        <v>684225.40851400024</v>
      </c>
    </row>
    <row r="110" spans="1:17" x14ac:dyDescent="0.15">
      <c r="B110" s="269"/>
      <c r="C110" s="691" t="s">
        <v>107</v>
      </c>
      <c r="D110" s="691"/>
      <c r="E110" s="691"/>
      <c r="F110" s="691"/>
      <c r="G110" s="691"/>
      <c r="H110" s="691"/>
      <c r="I110" s="691"/>
      <c r="J110" s="691"/>
      <c r="K110" s="691"/>
      <c r="L110" s="691"/>
      <c r="M110" s="691"/>
      <c r="N110" s="691"/>
      <c r="O110" s="691"/>
      <c r="P110" s="271"/>
      <c r="Q110" s="271"/>
    </row>
    <row r="111" spans="1:17" x14ac:dyDescent="0.15">
      <c r="A111" s="579" t="s">
        <v>99</v>
      </c>
      <c r="B111" s="577" t="s">
        <v>100</v>
      </c>
      <c r="C111" s="194">
        <f>C97/C$109*100</f>
        <v>55.700171601288737</v>
      </c>
      <c r="D111" s="194">
        <f t="shared" ref="D111:Q111" si="19">D97/D$109*100</f>
        <v>55.790784523748663</v>
      </c>
      <c r="E111" s="194">
        <f t="shared" si="19"/>
        <v>53.342330486031265</v>
      </c>
      <c r="F111" s="194">
        <f t="shared" si="19"/>
        <v>53.617940356861538</v>
      </c>
      <c r="G111" s="194">
        <f t="shared" si="19"/>
        <v>57.930445768640524</v>
      </c>
      <c r="H111" s="194">
        <f t="shared" si="19"/>
        <v>58.408308361566519</v>
      </c>
      <c r="I111" s="194">
        <f t="shared" si="19"/>
        <v>64.376905230047541</v>
      </c>
      <c r="J111" s="194">
        <f t="shared" si="19"/>
        <v>66.436811704634792</v>
      </c>
      <c r="K111" s="194">
        <f t="shared" si="19"/>
        <v>57.16832011110138</v>
      </c>
      <c r="L111" s="194">
        <f t="shared" si="19"/>
        <v>50.05932238867041</v>
      </c>
      <c r="M111" s="194">
        <f t="shared" si="19"/>
        <v>43.468327057645347</v>
      </c>
      <c r="N111" s="194"/>
      <c r="O111" s="194">
        <f t="shared" si="19"/>
        <v>42.390159570876101</v>
      </c>
      <c r="P111" s="237">
        <f t="shared" si="19"/>
        <v>40.739904761681601</v>
      </c>
      <c r="Q111" s="237">
        <f t="shared" si="19"/>
        <v>54.176480435893538</v>
      </c>
    </row>
    <row r="112" spans="1:17" x14ac:dyDescent="0.15">
      <c r="A112" s="579" t="s">
        <v>101</v>
      </c>
      <c r="B112" s="577" t="s">
        <v>102</v>
      </c>
      <c r="C112" s="194">
        <f t="shared" ref="C112:Q123" si="20">C98/C$109*100</f>
        <v>55.507351329385976</v>
      </c>
      <c r="D112" s="194">
        <f t="shared" si="20"/>
        <v>43.727543112897123</v>
      </c>
      <c r="E112" s="194">
        <f t="shared" si="20"/>
        <v>43.125894228986553</v>
      </c>
      <c r="F112" s="194">
        <f t="shared" si="20"/>
        <v>34.098756771881533</v>
      </c>
      <c r="G112" s="194">
        <f t="shared" si="20"/>
        <v>31.181837418588433</v>
      </c>
      <c r="H112" s="194">
        <f t="shared" si="20"/>
        <v>32.682628053478687</v>
      </c>
      <c r="I112" s="194">
        <f t="shared" si="20"/>
        <v>28.069412142110195</v>
      </c>
      <c r="J112" s="194">
        <f t="shared" si="20"/>
        <v>27.462432715404045</v>
      </c>
      <c r="K112" s="194">
        <f t="shared" si="20"/>
        <v>27.55879293465091</v>
      </c>
      <c r="L112" s="194">
        <f t="shared" si="20"/>
        <v>33.353652951079418</v>
      </c>
      <c r="M112" s="194">
        <f t="shared" si="20"/>
        <v>33.991588542040269</v>
      </c>
      <c r="N112" s="194"/>
      <c r="O112" s="194">
        <f t="shared" si="20"/>
        <v>33.921900682253806</v>
      </c>
      <c r="P112" s="237">
        <f t="shared" si="20"/>
        <v>35.430909284752836</v>
      </c>
      <c r="Q112" s="237">
        <f t="shared" si="20"/>
        <v>33.569255202731959</v>
      </c>
    </row>
    <row r="113" spans="1:17" x14ac:dyDescent="0.15">
      <c r="A113" s="579" t="s">
        <v>103</v>
      </c>
      <c r="B113" s="577" t="s">
        <v>104</v>
      </c>
      <c r="C113" s="194">
        <f t="shared" si="20"/>
        <v>19.421662808257619</v>
      </c>
      <c r="D113" s="194">
        <f t="shared" si="20"/>
        <v>19.40869158547423</v>
      </c>
      <c r="E113" s="194">
        <f t="shared" si="20"/>
        <v>24.882892812522169</v>
      </c>
      <c r="F113" s="194">
        <f t="shared" si="20"/>
        <v>23.210744670020048</v>
      </c>
      <c r="G113" s="194">
        <f t="shared" si="20"/>
        <v>16.870970500907131</v>
      </c>
      <c r="H113" s="194">
        <f t="shared" si="20"/>
        <v>15.007858097672374</v>
      </c>
      <c r="I113" s="194">
        <f t="shared" si="20"/>
        <v>14.611975923980905</v>
      </c>
      <c r="J113" s="194">
        <f t="shared" si="20"/>
        <v>13.013947632807611</v>
      </c>
      <c r="K113" s="194">
        <f t="shared" si="20"/>
        <v>15.908789005696605</v>
      </c>
      <c r="L113" s="194">
        <f t="shared" si="20"/>
        <v>21.195759049796695</v>
      </c>
      <c r="M113" s="194">
        <f t="shared" si="20"/>
        <v>22.586736717791315</v>
      </c>
      <c r="N113" s="194"/>
      <c r="O113" s="194">
        <f t="shared" si="20"/>
        <v>23.387175774650231</v>
      </c>
      <c r="P113" s="237">
        <f t="shared" si="20"/>
        <v>23.163400450028352</v>
      </c>
      <c r="Q113" s="237">
        <f t="shared" si="20"/>
        <v>18.912165377493768</v>
      </c>
    </row>
    <row r="114" spans="1:17" x14ac:dyDescent="0.15">
      <c r="A114" s="579" t="s">
        <v>13</v>
      </c>
      <c r="B114" s="577" t="s">
        <v>14</v>
      </c>
      <c r="C114" s="194">
        <f t="shared" si="20"/>
        <v>0.51150247433537122</v>
      </c>
      <c r="D114" s="194">
        <f t="shared" si="20"/>
        <v>1.3952892562825931</v>
      </c>
      <c r="E114" s="194">
        <f t="shared" si="20"/>
        <v>1.5103014083859527</v>
      </c>
      <c r="F114" s="194">
        <f t="shared" si="20"/>
        <v>1.9956402992921687</v>
      </c>
      <c r="G114" s="194">
        <f t="shared" si="20"/>
        <v>2.2683308007032319</v>
      </c>
      <c r="H114" s="194">
        <f t="shared" si="20"/>
        <v>3.5987909698200773</v>
      </c>
      <c r="I114" s="194">
        <f t="shared" si="20"/>
        <v>3.3135244248980205</v>
      </c>
      <c r="J114" s="194">
        <f t="shared" si="20"/>
        <v>4.4979297998546741</v>
      </c>
      <c r="K114" s="194">
        <f t="shared" si="20"/>
        <v>6.7660901254182253</v>
      </c>
      <c r="L114" s="194">
        <f t="shared" si="20"/>
        <v>7.5504316096399</v>
      </c>
      <c r="M114" s="194">
        <f t="shared" si="20"/>
        <v>10.299784291372658</v>
      </c>
      <c r="N114" s="194"/>
      <c r="O114" s="194">
        <f t="shared" si="20"/>
        <v>10.079291379226675</v>
      </c>
      <c r="P114" s="237">
        <f t="shared" si="20"/>
        <v>9.2218212106039328</v>
      </c>
      <c r="Q114" s="237">
        <f>Q100/Q$109*100</f>
        <v>5.3375160313492991</v>
      </c>
    </row>
    <row r="115" spans="1:17" x14ac:dyDescent="0.15">
      <c r="A115" s="579" t="s">
        <v>111</v>
      </c>
      <c r="B115" s="577" t="s">
        <v>1258</v>
      </c>
      <c r="C115" s="194">
        <f t="shared" si="20"/>
        <v>6.5973306933051576</v>
      </c>
      <c r="D115" s="194">
        <f t="shared" si="20"/>
        <v>5.2001550688327205</v>
      </c>
      <c r="E115" s="194">
        <f t="shared" si="20"/>
        <v>5.3015436020069489</v>
      </c>
      <c r="F115" s="194">
        <f t="shared" si="20"/>
        <v>5.0921183153715299</v>
      </c>
      <c r="G115" s="194">
        <f t="shared" si="20"/>
        <v>6.9390753517695876</v>
      </c>
      <c r="H115" s="194">
        <f t="shared" si="20"/>
        <v>6.8118402945041998</v>
      </c>
      <c r="I115" s="194">
        <f t="shared" si="20"/>
        <v>6.2695597530790081</v>
      </c>
      <c r="J115" s="194">
        <f t="shared" si="20"/>
        <v>6.4615189325306313</v>
      </c>
      <c r="K115" s="194">
        <f t="shared" si="20"/>
        <v>6.7480553580918938</v>
      </c>
      <c r="L115" s="194">
        <f t="shared" si="20"/>
        <v>6.3117314353783494</v>
      </c>
      <c r="M115" s="194">
        <f t="shared" si="20"/>
        <v>6.0533129712607376</v>
      </c>
      <c r="N115" s="194"/>
      <c r="O115" s="194">
        <f t="shared" si="20"/>
        <v>6.4598055526568414</v>
      </c>
      <c r="P115" s="237">
        <f t="shared" si="20"/>
        <v>5.8821272325565062</v>
      </c>
      <c r="Q115" s="237">
        <f t="shared" si="20"/>
        <v>6.2085268020459337</v>
      </c>
    </row>
    <row r="116" spans="1:17" x14ac:dyDescent="0.15">
      <c r="A116" s="579" t="s">
        <v>7</v>
      </c>
      <c r="B116" s="577" t="s">
        <v>8</v>
      </c>
      <c r="C116" s="194">
        <f t="shared" si="20"/>
        <v>12.330415202512079</v>
      </c>
      <c r="D116" s="194">
        <f t="shared" si="20"/>
        <v>10.174486609317183</v>
      </c>
      <c r="E116" s="194">
        <f t="shared" si="20"/>
        <v>10.903180654005897</v>
      </c>
      <c r="F116" s="194">
        <f t="shared" si="20"/>
        <v>9.0785658585396689</v>
      </c>
      <c r="G116" s="194">
        <f t="shared" si="20"/>
        <v>8.922387614863128</v>
      </c>
      <c r="H116" s="194">
        <f t="shared" si="20"/>
        <v>7.236896793283627</v>
      </c>
      <c r="I116" s="194">
        <f t="shared" si="20"/>
        <v>6.3074182129125775</v>
      </c>
      <c r="J116" s="194">
        <f t="shared" si="20"/>
        <v>5.6930408606813323</v>
      </c>
      <c r="K116" s="194">
        <f t="shared" si="20"/>
        <v>4.9426925608420982</v>
      </c>
      <c r="L116" s="194">
        <f t="shared" si="20"/>
        <v>4.9048952924635545</v>
      </c>
      <c r="M116" s="194">
        <f t="shared" si="20"/>
        <v>4.8783687860208733</v>
      </c>
      <c r="N116" s="194"/>
      <c r="O116" s="194">
        <f t="shared" si="20"/>
        <v>4.7888620052690918</v>
      </c>
      <c r="P116" s="237">
        <f t="shared" si="20"/>
        <v>5.3791655004705401</v>
      </c>
      <c r="Q116" s="237">
        <f t="shared" si="20"/>
        <v>6.7529118262866392</v>
      </c>
    </row>
    <row r="117" spans="1:17" x14ac:dyDescent="0.15">
      <c r="A117" s="579" t="s">
        <v>113</v>
      </c>
      <c r="B117" s="577" t="s">
        <v>114</v>
      </c>
      <c r="C117" s="194">
        <f t="shared" si="20"/>
        <v>-25.419443790379198</v>
      </c>
      <c r="D117" s="194">
        <f t="shared" si="20"/>
        <v>-20.724727905745723</v>
      </c>
      <c r="E117" s="194">
        <f t="shared" si="20"/>
        <v>-20.319831724280323</v>
      </c>
      <c r="F117" s="194">
        <f t="shared" si="20"/>
        <v>-15.713042717557832</v>
      </c>
      <c r="G117" s="194">
        <f t="shared" si="20"/>
        <v>-14.887158571765729</v>
      </c>
      <c r="H117" s="194">
        <f t="shared" si="20"/>
        <v>-13.809946624399766</v>
      </c>
      <c r="I117" s="194">
        <f t="shared" si="20"/>
        <v>-12.794256764048992</v>
      </c>
      <c r="J117" s="194">
        <f t="shared" si="20"/>
        <v>-12.48247144685517</v>
      </c>
      <c r="K117" s="194">
        <f t="shared" si="20"/>
        <v>-9.7444893895453575</v>
      </c>
      <c r="L117" s="194">
        <f t="shared" si="20"/>
        <v>-11.199552770047676</v>
      </c>
      <c r="M117" s="194">
        <f t="shared" si="20"/>
        <v>-10.069889775979167</v>
      </c>
      <c r="N117" s="194"/>
      <c r="O117" s="194">
        <f t="shared" si="20"/>
        <v>-9.9989399056229509</v>
      </c>
      <c r="P117" s="237">
        <f t="shared" si="20"/>
        <v>-9.2264492070998312</v>
      </c>
      <c r="Q117" s="237">
        <f t="shared" si="20"/>
        <v>-13.209745577308624</v>
      </c>
    </row>
    <row r="118" spans="1:17" x14ac:dyDescent="0.15">
      <c r="A118" s="579" t="s">
        <v>11</v>
      </c>
      <c r="B118" s="577" t="s">
        <v>12</v>
      </c>
      <c r="C118" s="194">
        <f t="shared" si="20"/>
        <v>-5.8283807741557574</v>
      </c>
      <c r="D118" s="194">
        <f t="shared" si="20"/>
        <v>-3.5221607754269733</v>
      </c>
      <c r="E118" s="194">
        <f t="shared" si="20"/>
        <v>-3.1348208092170724</v>
      </c>
      <c r="F118" s="194">
        <f t="shared" si="20"/>
        <v>-2.3185148752054872</v>
      </c>
      <c r="G118" s="194">
        <f t="shared" si="20"/>
        <v>-2.3394428259349058</v>
      </c>
      <c r="H118" s="194">
        <f t="shared" si="20"/>
        <v>-2.0484584254460532</v>
      </c>
      <c r="I118" s="194">
        <f t="shared" si="20"/>
        <v>-1.9280326079132981</v>
      </c>
      <c r="J118" s="194">
        <f t="shared" si="20"/>
        <v>-1.1335457321221851</v>
      </c>
      <c r="K118" s="194">
        <f t="shared" si="20"/>
        <v>-1.0964673992579668</v>
      </c>
      <c r="L118" s="194">
        <f t="shared" si="20"/>
        <v>-1.2437624954578339</v>
      </c>
      <c r="M118" s="194">
        <f t="shared" si="20"/>
        <v>-0.84730593939727816</v>
      </c>
      <c r="N118" s="194"/>
      <c r="O118" s="194">
        <f t="shared" si="20"/>
        <v>-0.8450783415204105</v>
      </c>
      <c r="P118" s="237">
        <f t="shared" si="20"/>
        <v>-0.69802605593313571</v>
      </c>
      <c r="Q118" s="237">
        <f t="shared" si="20"/>
        <v>-1.7666397777089671</v>
      </c>
    </row>
    <row r="119" spans="1:17" x14ac:dyDescent="0.15">
      <c r="A119" s="579" t="s">
        <v>9</v>
      </c>
      <c r="B119" s="577" t="s">
        <v>10</v>
      </c>
      <c r="C119" s="194">
        <f t="shared" si="20"/>
        <v>13.944345901929262</v>
      </c>
      <c r="D119" s="194">
        <f t="shared" si="20"/>
        <v>10.848506897857142</v>
      </c>
      <c r="E119" s="194">
        <f t="shared" si="20"/>
        <v>9.695213045375036</v>
      </c>
      <c r="F119" s="194">
        <f t="shared" si="20"/>
        <v>8.7161196517924591</v>
      </c>
      <c r="G119" s="194">
        <f t="shared" si="20"/>
        <v>7.9028594690581278</v>
      </c>
      <c r="H119" s="194">
        <f t="shared" si="20"/>
        <v>5.3975336558199833</v>
      </c>
      <c r="I119" s="194">
        <f t="shared" si="20"/>
        <v>4.0551131816965524</v>
      </c>
      <c r="J119" s="194">
        <f t="shared" si="20"/>
        <v>3.87044869075552</v>
      </c>
      <c r="K119" s="194">
        <f t="shared" si="20"/>
        <v>3.5331984836514523</v>
      </c>
      <c r="L119" s="194">
        <f t="shared" si="20"/>
        <v>2.7843940088004406</v>
      </c>
      <c r="M119" s="194">
        <f t="shared" si="20"/>
        <v>2.7436127383687134</v>
      </c>
      <c r="N119" s="194"/>
      <c r="O119" s="194">
        <f t="shared" si="20"/>
        <v>2.7048974321867028</v>
      </c>
      <c r="P119" s="237">
        <f t="shared" si="20"/>
        <v>2.3920020454962154</v>
      </c>
      <c r="Q119" s="237">
        <f t="shared" si="20"/>
        <v>5.1578296397447945</v>
      </c>
    </row>
    <row r="120" spans="1:17" x14ac:dyDescent="0.15">
      <c r="A120" s="579" t="s">
        <v>15</v>
      </c>
      <c r="B120" s="577" t="s">
        <v>16</v>
      </c>
      <c r="C120" s="194">
        <f t="shared" si="20"/>
        <v>-2.9602222122623272</v>
      </c>
      <c r="D120" s="194">
        <f t="shared" si="20"/>
        <v>-0.95662449335033339</v>
      </c>
      <c r="E120" s="194">
        <f t="shared" si="20"/>
        <v>-1.2490280099145954</v>
      </c>
      <c r="F120" s="194">
        <f t="shared" si="20"/>
        <v>-9.6035927460850143E-2</v>
      </c>
      <c r="G120" s="194">
        <f t="shared" si="20"/>
        <v>-0.44329504940405279</v>
      </c>
      <c r="H120" s="194">
        <f t="shared" si="20"/>
        <v>-0.76613282504379254</v>
      </c>
      <c r="I120" s="194">
        <f t="shared" si="20"/>
        <v>-1.2466412136608578</v>
      </c>
      <c r="J120" s="194">
        <f t="shared" si="20"/>
        <v>-2.437090687211283</v>
      </c>
      <c r="K120" s="194">
        <f t="shared" si="20"/>
        <v>-1.8785462336418992</v>
      </c>
      <c r="L120" s="194">
        <f t="shared" si="20"/>
        <v>-1.9546281033683381</v>
      </c>
      <c r="M120" s="194">
        <f t="shared" si="20"/>
        <v>-2.3300004205066878</v>
      </c>
      <c r="N120" s="194"/>
      <c r="O120" s="194">
        <f t="shared" si="20"/>
        <v>-2.0733000061312254</v>
      </c>
      <c r="P120" s="237">
        <f t="shared" si="20"/>
        <v>-2.9010086283225576</v>
      </c>
      <c r="Q120" s="237">
        <f t="shared" si="20"/>
        <v>-1.6780583119437114</v>
      </c>
    </row>
    <row r="121" spans="1:17" x14ac:dyDescent="0.15">
      <c r="B121" s="269" t="s">
        <v>105</v>
      </c>
      <c r="C121" s="194">
        <f t="shared" si="20"/>
        <v>129.804733234217</v>
      </c>
      <c r="D121" s="194">
        <f t="shared" si="20"/>
        <v>121.3419438798866</v>
      </c>
      <c r="E121" s="194">
        <f t="shared" si="20"/>
        <v>124.05767569390183</v>
      </c>
      <c r="F121" s="194">
        <f t="shared" si="20"/>
        <v>117.6822924035348</v>
      </c>
      <c r="G121" s="194">
        <f t="shared" si="20"/>
        <v>114.34601047742549</v>
      </c>
      <c r="H121" s="194">
        <f t="shared" si="20"/>
        <v>112.51931835125588</v>
      </c>
      <c r="I121" s="194">
        <f t="shared" si="20"/>
        <v>111.03497828310174</v>
      </c>
      <c r="J121" s="194">
        <f t="shared" si="20"/>
        <v>111.38302247048001</v>
      </c>
      <c r="K121" s="194">
        <f t="shared" si="20"/>
        <v>109.90643555700734</v>
      </c>
      <c r="L121" s="194">
        <f t="shared" si="20"/>
        <v>111.76224336695493</v>
      </c>
      <c r="M121" s="194">
        <f t="shared" si="20"/>
        <v>110.77453496861678</v>
      </c>
      <c r="N121" s="194"/>
      <c r="O121" s="194">
        <f t="shared" si="20"/>
        <v>110.81477414384486</v>
      </c>
      <c r="P121" s="237">
        <f t="shared" si="20"/>
        <v>109.3838465942345</v>
      </c>
      <c r="Q121" s="237">
        <f t="shared" si="20"/>
        <v>113.46024164858466</v>
      </c>
    </row>
    <row r="122" spans="1:17" x14ac:dyDescent="0.15">
      <c r="B122" s="269" t="s">
        <v>92</v>
      </c>
      <c r="C122" s="194">
        <f t="shared" si="20"/>
        <v>-29.804733234216979</v>
      </c>
      <c r="D122" s="194">
        <f t="shared" si="20"/>
        <v>-21.3419438798866</v>
      </c>
      <c r="E122" s="194">
        <f t="shared" si="20"/>
        <v>-24.057675693901853</v>
      </c>
      <c r="F122" s="194">
        <f t="shared" si="20"/>
        <v>-17.682292403534845</v>
      </c>
      <c r="G122" s="194">
        <f t="shared" si="20"/>
        <v>-14.346010477425478</v>
      </c>
      <c r="H122" s="194">
        <f t="shared" si="20"/>
        <v>-12.519318351255887</v>
      </c>
      <c r="I122" s="194">
        <f t="shared" si="20"/>
        <v>-11.034978283101731</v>
      </c>
      <c r="J122" s="194">
        <f t="shared" si="20"/>
        <v>-11.383022470480029</v>
      </c>
      <c r="K122" s="194">
        <f t="shared" si="20"/>
        <v>-9.9064355570073381</v>
      </c>
      <c r="L122" s="194">
        <f t="shared" si="20"/>
        <v>-11.762243366954946</v>
      </c>
      <c r="M122" s="194">
        <f t="shared" si="20"/>
        <v>-10.774534968616791</v>
      </c>
      <c r="N122" s="194"/>
      <c r="O122" s="194">
        <f t="shared" si="20"/>
        <v>-10.814774143844851</v>
      </c>
      <c r="P122" s="237">
        <f t="shared" si="20"/>
        <v>-9.3838465942344911</v>
      </c>
      <c r="Q122" s="237">
        <f t="shared" si="20"/>
        <v>-13.460241648584665</v>
      </c>
    </row>
    <row r="123" spans="1:17" x14ac:dyDescent="0.15">
      <c r="B123" s="269" t="s">
        <v>5</v>
      </c>
      <c r="C123" s="194">
        <f t="shared" si="20"/>
        <v>100</v>
      </c>
      <c r="D123" s="194">
        <f t="shared" si="20"/>
        <v>100</v>
      </c>
      <c r="E123" s="194">
        <f t="shared" si="20"/>
        <v>100</v>
      </c>
      <c r="F123" s="194">
        <f t="shared" si="20"/>
        <v>100</v>
      </c>
      <c r="G123" s="194">
        <f t="shared" si="20"/>
        <v>100</v>
      </c>
      <c r="H123" s="194">
        <f t="shared" si="20"/>
        <v>100</v>
      </c>
      <c r="I123" s="194">
        <f t="shared" si="20"/>
        <v>100</v>
      </c>
      <c r="J123" s="194">
        <f t="shared" si="20"/>
        <v>100</v>
      </c>
      <c r="K123" s="194">
        <f t="shared" si="20"/>
        <v>100</v>
      </c>
      <c r="L123" s="194">
        <f t="shared" si="20"/>
        <v>100</v>
      </c>
      <c r="M123" s="194">
        <f t="shared" si="20"/>
        <v>100</v>
      </c>
      <c r="N123" s="194"/>
      <c r="O123" s="194">
        <f t="shared" si="20"/>
        <v>100</v>
      </c>
      <c r="P123" s="237">
        <f t="shared" si="20"/>
        <v>100</v>
      </c>
      <c r="Q123" s="237">
        <f t="shared" si="20"/>
        <v>100</v>
      </c>
    </row>
    <row r="124" spans="1:17" x14ac:dyDescent="0.15">
      <c r="B124" s="269"/>
      <c r="C124" s="691" t="s">
        <v>108</v>
      </c>
      <c r="D124" s="691"/>
      <c r="E124" s="691"/>
      <c r="F124" s="691"/>
      <c r="G124" s="691"/>
      <c r="H124" s="691"/>
      <c r="I124" s="691"/>
      <c r="J124" s="691"/>
      <c r="K124" s="691"/>
      <c r="L124" s="691"/>
      <c r="M124" s="691"/>
      <c r="N124" s="691"/>
      <c r="O124" s="691"/>
      <c r="P124" s="271"/>
      <c r="Q124" s="271"/>
    </row>
    <row r="125" spans="1:17" x14ac:dyDescent="0.15">
      <c r="A125" s="579" t="s">
        <v>99</v>
      </c>
      <c r="B125" s="577" t="s">
        <v>100</v>
      </c>
      <c r="C125" s="270" t="s">
        <v>293</v>
      </c>
      <c r="D125" s="194">
        <f>(D97/C97-1)*100</f>
        <v>31.38144695602265</v>
      </c>
      <c r="E125" s="194">
        <f t="shared" ref="E125:M125" si="21">(E97/D97-1)*100</f>
        <v>3.9609026920955026</v>
      </c>
      <c r="F125" s="194">
        <f t="shared" si="21"/>
        <v>31.345216775452322</v>
      </c>
      <c r="G125" s="194">
        <f t="shared" si="21"/>
        <v>23.689053399507998</v>
      </c>
      <c r="H125" s="194">
        <f t="shared" si="21"/>
        <v>22.570514259585895</v>
      </c>
      <c r="I125" s="194">
        <f t="shared" si="21"/>
        <v>18.38496051495855</v>
      </c>
      <c r="J125" s="194">
        <f t="shared" si="21"/>
        <v>4.6186350745776261</v>
      </c>
      <c r="K125" s="194">
        <f t="shared" si="21"/>
        <v>-19.641657364078579</v>
      </c>
      <c r="L125" s="194">
        <f t="shared" si="21"/>
        <v>14.120954914082095</v>
      </c>
      <c r="M125" s="194">
        <f t="shared" si="21"/>
        <v>-4.3672502582125521</v>
      </c>
      <c r="N125" s="194"/>
      <c r="O125" s="194"/>
      <c r="P125" s="237">
        <f>(P97/O97-1)*100</f>
        <v>3.9477339052391924</v>
      </c>
      <c r="Q125" s="237">
        <f>(POWER(M97/C97,1/10)-1)*100</f>
        <v>11.440851364174275</v>
      </c>
    </row>
    <row r="126" spans="1:17" x14ac:dyDescent="0.15">
      <c r="A126" s="579" t="s">
        <v>101</v>
      </c>
      <c r="B126" s="577" t="s">
        <v>102</v>
      </c>
      <c r="C126" s="270" t="s">
        <v>293</v>
      </c>
      <c r="D126" s="194">
        <f t="shared" ref="D126:P137" si="22">(D98/C98-1)*100</f>
        <v>3.3314866163363099</v>
      </c>
      <c r="E126" s="194">
        <f t="shared" si="22"/>
        <v>7.2367297092203575</v>
      </c>
      <c r="F126" s="194">
        <f t="shared" si="22"/>
        <v>3.3181334933266138</v>
      </c>
      <c r="G126" s="194">
        <f t="shared" si="22"/>
        <v>4.6881874318153383</v>
      </c>
      <c r="H126" s="194">
        <f t="shared" si="22"/>
        <v>27.418802437174627</v>
      </c>
      <c r="I126" s="194">
        <f t="shared" si="22"/>
        <v>-7.7519036840021034</v>
      </c>
      <c r="J126" s="194">
        <f t="shared" si="22"/>
        <v>-0.81727164903832028</v>
      </c>
      <c r="K126" s="194">
        <f t="shared" si="22"/>
        <v>-6.2857770116376948</v>
      </c>
      <c r="L126" s="194">
        <f t="shared" si="22"/>
        <v>57.731732977776048</v>
      </c>
      <c r="M126" s="194">
        <f t="shared" si="22"/>
        <v>12.239762593851333</v>
      </c>
      <c r="N126" s="194"/>
      <c r="O126" s="194"/>
      <c r="P126" s="237">
        <f t="shared" si="22"/>
        <v>12.969755226827351</v>
      </c>
      <c r="Q126" s="237">
        <f t="shared" ref="Q126:Q136" si="23">(POWER(M98/C98,1/10)-1)*100</f>
        <v>8.7714398882531963</v>
      </c>
    </row>
    <row r="127" spans="1:17" x14ac:dyDescent="0.15">
      <c r="A127" s="579" t="s">
        <v>103</v>
      </c>
      <c r="B127" s="577" t="s">
        <v>104</v>
      </c>
      <c r="C127" s="270" t="s">
        <v>293</v>
      </c>
      <c r="D127" s="194">
        <f t="shared" si="22"/>
        <v>31.080459292678952</v>
      </c>
      <c r="E127" s="194">
        <f t="shared" si="22"/>
        <v>39.400757707567102</v>
      </c>
      <c r="F127" s="194">
        <f t="shared" si="22"/>
        <v>21.888947086182942</v>
      </c>
      <c r="G127" s="194">
        <f t="shared" si="22"/>
        <v>-16.788085402746244</v>
      </c>
      <c r="H127" s="194">
        <f t="shared" si="22"/>
        <v>8.1426229540259687</v>
      </c>
      <c r="I127" s="194">
        <f t="shared" si="22"/>
        <v>4.5758251356250002</v>
      </c>
      <c r="J127" s="194">
        <f t="shared" si="22"/>
        <v>-9.711909316394884</v>
      </c>
      <c r="K127" s="194">
        <f t="shared" si="22"/>
        <v>14.159587265631469</v>
      </c>
      <c r="L127" s="194">
        <f t="shared" si="22"/>
        <v>73.639174693226067</v>
      </c>
      <c r="M127" s="194">
        <f t="shared" si="22"/>
        <v>17.360837366212746</v>
      </c>
      <c r="N127" s="194"/>
      <c r="O127" s="194"/>
      <c r="P127" s="237">
        <f t="shared" si="22"/>
        <v>7.1234629599702393</v>
      </c>
      <c r="Q127" s="237">
        <f t="shared" si="23"/>
        <v>15.976364263363706</v>
      </c>
    </row>
    <row r="128" spans="1:17" x14ac:dyDescent="0.15">
      <c r="A128" s="579" t="s">
        <v>13</v>
      </c>
      <c r="B128" s="577" t="s">
        <v>14</v>
      </c>
      <c r="C128" s="270" t="s">
        <v>293</v>
      </c>
      <c r="D128" s="194">
        <f t="shared" si="22"/>
        <v>257.8035264546042</v>
      </c>
      <c r="E128" s="194">
        <f t="shared" si="22"/>
        <v>17.695511783365838</v>
      </c>
      <c r="F128" s="194">
        <f t="shared" si="22"/>
        <v>72.661201248260809</v>
      </c>
      <c r="G128" s="194">
        <f t="shared" si="22"/>
        <v>30.124372233326312</v>
      </c>
      <c r="H128" s="194">
        <f t="shared" si="22"/>
        <v>92.871688474942886</v>
      </c>
      <c r="I128" s="194">
        <f t="shared" si="22"/>
        <v>-1.1049348471105613</v>
      </c>
      <c r="J128" s="194">
        <f t="shared" si="22"/>
        <v>37.610907543759218</v>
      </c>
      <c r="K128" s="194">
        <f t="shared" si="22"/>
        <v>40.478359909466974</v>
      </c>
      <c r="L128" s="194">
        <f t="shared" si="22"/>
        <v>45.435309953685078</v>
      </c>
      <c r="M128" s="194">
        <f t="shared" si="22"/>
        <v>50.23635388072671</v>
      </c>
      <c r="N128" s="194"/>
      <c r="O128" s="194"/>
      <c r="P128" s="237">
        <f t="shared" si="22"/>
        <v>-1.042944155960468</v>
      </c>
      <c r="Q128" s="237">
        <f t="shared" si="23"/>
        <v>54.244902743365955</v>
      </c>
    </row>
    <row r="129" spans="1:17" x14ac:dyDescent="0.15">
      <c r="A129" s="579" t="s">
        <v>111</v>
      </c>
      <c r="B129" s="577" t="s">
        <v>1258</v>
      </c>
      <c r="C129" s="270" t="s">
        <v>293</v>
      </c>
      <c r="D129" s="194">
        <f t="shared" si="22"/>
        <v>3.3894311990963155</v>
      </c>
      <c r="E129" s="194">
        <f t="shared" si="22"/>
        <v>10.852774541648124</v>
      </c>
      <c r="F129" s="194">
        <f t="shared" si="22"/>
        <v>25.508248369786379</v>
      </c>
      <c r="G129" s="194">
        <f t="shared" si="22"/>
        <v>56.004684805667651</v>
      </c>
      <c r="H129" s="194">
        <f t="shared" si="22"/>
        <v>19.338645440383818</v>
      </c>
      <c r="I129" s="194">
        <f t="shared" si="22"/>
        <v>-1.1415822202228809</v>
      </c>
      <c r="J129" s="194">
        <f t="shared" si="22"/>
        <v>4.4787426787123774</v>
      </c>
      <c r="K129" s="194">
        <f t="shared" si="22"/>
        <v>-2.4722200485087664</v>
      </c>
      <c r="L129" s="194">
        <f t="shared" si="22"/>
        <v>21.900569806998192</v>
      </c>
      <c r="M129" s="194">
        <f t="shared" si="22"/>
        <v>5.624168019964304</v>
      </c>
      <c r="N129" s="194"/>
      <c r="O129" s="194"/>
      <c r="P129" s="237">
        <f t="shared" si="22"/>
        <v>-1.5138780410826946</v>
      </c>
      <c r="Q129" s="237">
        <f t="shared" si="23"/>
        <v>13.259664145878226</v>
      </c>
    </row>
    <row r="130" spans="1:17" x14ac:dyDescent="0.15">
      <c r="A130" s="579" t="s">
        <v>7</v>
      </c>
      <c r="B130" s="577" t="s">
        <v>8</v>
      </c>
      <c r="C130" s="270" t="s">
        <v>293</v>
      </c>
      <c r="D130" s="194">
        <f t="shared" si="22"/>
        <v>8.2338006391958771</v>
      </c>
      <c r="E130" s="194">
        <f t="shared" si="22"/>
        <v>16.520201746201479</v>
      </c>
      <c r="F130" s="194">
        <f t="shared" si="22"/>
        <v>8.8028222169781678</v>
      </c>
      <c r="G130" s="194">
        <f t="shared" si="22"/>
        <v>12.511874603069906</v>
      </c>
      <c r="H130" s="194">
        <f t="shared" si="22"/>
        <v>-1.3971329240533459</v>
      </c>
      <c r="I130" s="194">
        <f t="shared" si="22"/>
        <v>-6.3861049795986169</v>
      </c>
      <c r="J130" s="194">
        <f t="shared" si="22"/>
        <v>-8.4995910025666639</v>
      </c>
      <c r="K130" s="194">
        <f t="shared" si="22"/>
        <v>-18.921889354064568</v>
      </c>
      <c r="L130" s="194">
        <f t="shared" si="22"/>
        <v>29.330811872190932</v>
      </c>
      <c r="M130" s="194">
        <f t="shared" si="22"/>
        <v>9.5376883308524452</v>
      </c>
      <c r="N130" s="194"/>
      <c r="O130" s="194"/>
      <c r="P130" s="237">
        <f t="shared" si="22"/>
        <v>21.490592953709719</v>
      </c>
      <c r="Q130" s="237">
        <f t="shared" si="23"/>
        <v>4.1219935663753926</v>
      </c>
    </row>
    <row r="131" spans="1:17" x14ac:dyDescent="0.15">
      <c r="A131" s="579" t="s">
        <v>113</v>
      </c>
      <c r="B131" s="577" t="s">
        <v>114</v>
      </c>
      <c r="C131" s="270" t="s">
        <v>293</v>
      </c>
      <c r="D131" s="194">
        <f t="shared" si="22"/>
        <v>6.9426396011301739</v>
      </c>
      <c r="E131" s="194">
        <f t="shared" si="22"/>
        <v>6.6084905182873355</v>
      </c>
      <c r="F131" s="194">
        <f t="shared" si="22"/>
        <v>1.0453434101538761</v>
      </c>
      <c r="G131" s="194">
        <f t="shared" si="22"/>
        <v>8.4641072242574786</v>
      </c>
      <c r="H131" s="194">
        <f t="shared" si="22"/>
        <v>12.77126082944482</v>
      </c>
      <c r="I131" s="194">
        <f t="shared" si="22"/>
        <v>-0.49059512643938596</v>
      </c>
      <c r="J131" s="194">
        <f t="shared" si="22"/>
        <v>-1.0955388090861273</v>
      </c>
      <c r="K131" s="194">
        <f t="shared" si="22"/>
        <v>-27.097431672128437</v>
      </c>
      <c r="L131" s="194">
        <f t="shared" si="22"/>
        <v>49.788149119750848</v>
      </c>
      <c r="M131" s="194">
        <f t="shared" si="22"/>
        <v>-0.97548584596017784</v>
      </c>
      <c r="N131" s="194"/>
      <c r="O131" s="194"/>
      <c r="P131" s="237">
        <f t="shared" si="22"/>
        <v>-0.19766437409675097</v>
      </c>
      <c r="Q131" s="237">
        <f t="shared" si="23"/>
        <v>4.1354622852186607</v>
      </c>
    </row>
    <row r="132" spans="1:17" x14ac:dyDescent="0.15">
      <c r="A132" s="579" t="s">
        <v>11</v>
      </c>
      <c r="B132" s="577" t="s">
        <v>12</v>
      </c>
      <c r="C132" s="270" t="s">
        <v>293</v>
      </c>
      <c r="D132" s="194">
        <f t="shared" si="22"/>
        <v>-20.733558001704779</v>
      </c>
      <c r="E132" s="194">
        <f t="shared" si="22"/>
        <v>-3.2248018422934344</v>
      </c>
      <c r="F132" s="194">
        <f t="shared" si="22"/>
        <v>-3.3563584845182737</v>
      </c>
      <c r="G132" s="194">
        <f t="shared" si="22"/>
        <v>15.514651448166683</v>
      </c>
      <c r="H132" s="194">
        <f t="shared" si="22"/>
        <v>6.4468878448205036</v>
      </c>
      <c r="I132" s="194">
        <f t="shared" si="22"/>
        <v>1.0946765872696718</v>
      </c>
      <c r="J132" s="194">
        <f t="shared" si="22"/>
        <v>-40.398795897681218</v>
      </c>
      <c r="K132" s="194">
        <f t="shared" si="22"/>
        <v>-9.6681301230922667</v>
      </c>
      <c r="L132" s="194">
        <f t="shared" si="22"/>
        <v>47.83511191531349</v>
      </c>
      <c r="M132" s="194">
        <f t="shared" si="22"/>
        <v>-24.972326872139881</v>
      </c>
      <c r="N132" s="194"/>
      <c r="O132" s="194"/>
      <c r="P132" s="237">
        <f t="shared" si="22"/>
        <v>-10.662307490414936</v>
      </c>
      <c r="Q132" s="237">
        <f t="shared" si="23"/>
        <v>-5.79758961538821</v>
      </c>
    </row>
    <row r="133" spans="1:17" x14ac:dyDescent="0.15">
      <c r="A133" s="579" t="s">
        <v>9</v>
      </c>
      <c r="B133" s="577" t="s">
        <v>10</v>
      </c>
      <c r="C133" s="270" t="s">
        <v>293</v>
      </c>
      <c r="D133" s="194">
        <f t="shared" si="22"/>
        <v>2.0469261536519401</v>
      </c>
      <c r="E133" s="194">
        <f t="shared" si="22"/>
        <v>-2.8264851368710264</v>
      </c>
      <c r="F133" s="194">
        <f t="shared" si="22"/>
        <v>17.474051385653809</v>
      </c>
      <c r="G133" s="194">
        <f t="shared" si="22"/>
        <v>3.7995805534067451</v>
      </c>
      <c r="H133" s="194">
        <f t="shared" si="22"/>
        <v>-16.971087411479747</v>
      </c>
      <c r="I133" s="194">
        <f t="shared" si="22"/>
        <v>-19.304616856986755</v>
      </c>
      <c r="J133" s="194">
        <f t="shared" si="22"/>
        <v>-3.241595924523244</v>
      </c>
      <c r="K133" s="194">
        <f t="shared" si="22"/>
        <v>-14.750656403671048</v>
      </c>
      <c r="L133" s="194">
        <f t="shared" si="22"/>
        <v>2.7066387132812064</v>
      </c>
      <c r="M133" s="194">
        <f t="shared" si="22"/>
        <v>8.5202545602359514</v>
      </c>
      <c r="N133" s="194"/>
      <c r="O133" s="194"/>
      <c r="P133" s="237">
        <f t="shared" si="22"/>
        <v>-4.3531188603283084</v>
      </c>
      <c r="Q133" s="237">
        <f t="shared" si="23"/>
        <v>-2.9031259704262458</v>
      </c>
    </row>
    <row r="134" spans="1:17" x14ac:dyDescent="0.15">
      <c r="A134" s="579" t="s">
        <v>15</v>
      </c>
      <c r="B134" s="577" t="s">
        <v>16</v>
      </c>
      <c r="C134" s="270" t="s">
        <v>293</v>
      </c>
      <c r="D134" s="194">
        <f t="shared" si="22"/>
        <v>-57.611769374566471</v>
      </c>
      <c r="E134" s="194">
        <f t="shared" si="22"/>
        <v>41.968242459606309</v>
      </c>
      <c r="F134" s="194">
        <f t="shared" si="22"/>
        <v>-89.952970502591583</v>
      </c>
      <c r="G134" s="194">
        <f t="shared" si="22"/>
        <v>428.43754845850384</v>
      </c>
      <c r="H134" s="194">
        <f t="shared" si="22"/>
        <v>110.10163845918122</v>
      </c>
      <c r="I134" s="194">
        <f t="shared" si="22"/>
        <v>74.77466447909309</v>
      </c>
      <c r="J134" s="194">
        <f t="shared" si="22"/>
        <v>98.18034125863899</v>
      </c>
      <c r="K134" s="194">
        <f t="shared" si="22"/>
        <v>-28.016241161257881</v>
      </c>
      <c r="L134" s="194">
        <f t="shared" si="22"/>
        <v>35.605752058269744</v>
      </c>
      <c r="M134" s="194">
        <f t="shared" si="22"/>
        <v>31.283620352473875</v>
      </c>
      <c r="N134" s="194"/>
      <c r="O134" s="194"/>
      <c r="P134" s="237">
        <f t="shared" si="22"/>
        <v>51.337633851298172</v>
      </c>
      <c r="Q134" s="237">
        <f t="shared" si="23"/>
        <v>11.536227343131555</v>
      </c>
    </row>
    <row r="135" spans="1:17" x14ac:dyDescent="0.15">
      <c r="B135" s="269" t="s">
        <v>105</v>
      </c>
      <c r="C135" s="270" t="s">
        <v>293</v>
      </c>
      <c r="D135" s="194">
        <f t="shared" si="22"/>
        <v>22.616389602717035</v>
      </c>
      <c r="E135" s="194">
        <f t="shared" si="22"/>
        <v>11.166316775638441</v>
      </c>
      <c r="F135" s="194">
        <f t="shared" si="22"/>
        <v>23.954871565183964</v>
      </c>
      <c r="G135" s="194">
        <f t="shared" si="22"/>
        <v>11.235758306177868</v>
      </c>
      <c r="H135" s="194">
        <f t="shared" si="22"/>
        <v>19.62565428840588</v>
      </c>
      <c r="I135" s="194">
        <f t="shared" si="22"/>
        <v>5.9921706182195722</v>
      </c>
      <c r="J135" s="194">
        <f t="shared" si="22"/>
        <v>1.6926463044365736</v>
      </c>
      <c r="K135" s="194">
        <f t="shared" si="22"/>
        <v>-7.8514623838058073</v>
      </c>
      <c r="L135" s="194">
        <f t="shared" si="22"/>
        <v>32.528062385237199</v>
      </c>
      <c r="M135" s="194">
        <f t="shared" si="22"/>
        <v>9.1599954154133236</v>
      </c>
      <c r="N135" s="194"/>
      <c r="O135" s="194"/>
      <c r="P135" s="237">
        <f t="shared" si="22"/>
        <v>6.7617279013177711</v>
      </c>
      <c r="Q135" s="237">
        <f t="shared" si="23"/>
        <v>12.441782739595798</v>
      </c>
    </row>
    <row r="136" spans="1:17" x14ac:dyDescent="0.15">
      <c r="B136" s="269" t="s">
        <v>92</v>
      </c>
      <c r="C136" s="270" t="s">
        <v>293</v>
      </c>
      <c r="D136" s="194">
        <f t="shared" si="22"/>
        <v>-6.0759437793383553</v>
      </c>
      <c r="E136" s="194">
        <f t="shared" si="22"/>
        <v>22.568879840576294</v>
      </c>
      <c r="F136" s="194">
        <f t="shared" si="22"/>
        <v>-3.9580383336601965</v>
      </c>
      <c r="G136" s="194">
        <f t="shared" si="22"/>
        <v>-7.1189538349037402</v>
      </c>
      <c r="H136" s="194">
        <f t="shared" si="22"/>
        <v>6.088373199228192</v>
      </c>
      <c r="I136" s="194">
        <f t="shared" si="22"/>
        <v>-5.3257515226801893</v>
      </c>
      <c r="J136" s="194">
        <f t="shared" si="22"/>
        <v>4.5722548424209863</v>
      </c>
      <c r="K136" s="194">
        <f t="shared" si="22"/>
        <v>-18.727400958812812</v>
      </c>
      <c r="L136" s="194">
        <f t="shared" si="22"/>
        <v>54.742141647752177</v>
      </c>
      <c r="M136" s="194">
        <f t="shared" si="22"/>
        <v>0.8851067587856809</v>
      </c>
      <c r="N136" s="194"/>
      <c r="O136" s="194"/>
      <c r="P136" s="237">
        <f t="shared" si="22"/>
        <v>-6.1523259637669252</v>
      </c>
      <c r="Q136" s="237">
        <f t="shared" si="23"/>
        <v>3.1867921894363382</v>
      </c>
    </row>
    <row r="137" spans="1:17" x14ac:dyDescent="0.15">
      <c r="B137" s="269" t="s">
        <v>5</v>
      </c>
      <c r="C137" s="238" t="s">
        <v>293</v>
      </c>
      <c r="D137" s="239">
        <f t="shared" si="22"/>
        <v>31.168063025910865</v>
      </c>
      <c r="E137" s="239">
        <f t="shared" si="22"/>
        <v>8.7327881654507333</v>
      </c>
      <c r="F137" s="239">
        <f t="shared" si="22"/>
        <v>30.670068905378933</v>
      </c>
      <c r="G137" s="239">
        <f t="shared" si="22"/>
        <v>14.481292176790994</v>
      </c>
      <c r="H137" s="239">
        <f t="shared" si="22"/>
        <v>21.567714051817877</v>
      </c>
      <c r="I137" s="239">
        <f t="shared" si="22"/>
        <v>7.4090973217860734</v>
      </c>
      <c r="J137" s="239">
        <f t="shared" si="22"/>
        <v>1.3748821276316603</v>
      </c>
      <c r="K137" s="239">
        <f t="shared" si="22"/>
        <v>-6.6134518519371692</v>
      </c>
      <c r="L137" s="239">
        <f t="shared" si="22"/>
        <v>30.327438938513662</v>
      </c>
      <c r="M137" s="239">
        <f t="shared" si="22"/>
        <v>10.133307957550407</v>
      </c>
      <c r="N137" s="239"/>
      <c r="O137" s="239"/>
      <c r="P137" s="239">
        <f t="shared" si="22"/>
        <v>8.1583536596411488</v>
      </c>
      <c r="Q137" s="239">
        <f>(POWER(M109/C109,1/10)-1)*100</f>
        <v>14.238576277110116</v>
      </c>
    </row>
    <row r="139" spans="1:17" x14ac:dyDescent="0.15">
      <c r="B139" s="469" t="s">
        <v>17</v>
      </c>
    </row>
    <row r="140" spans="1:17" x14ac:dyDescent="0.15">
      <c r="B140" s="469" t="s">
        <v>18</v>
      </c>
    </row>
  </sheetData>
  <sheetProtection password="DD17" sheet="1" objects="1" scenarios="1" selectLockedCells="1"/>
  <mergeCells count="12">
    <mergeCell ref="C124:O124"/>
    <mergeCell ref="C5:Q5"/>
    <mergeCell ref="C7:Q7"/>
    <mergeCell ref="C21:Q21"/>
    <mergeCell ref="C35:Q35"/>
    <mergeCell ref="C49:Q49"/>
    <mergeCell ref="C51:Q51"/>
    <mergeCell ref="C65:Q65"/>
    <mergeCell ref="C79:Q79"/>
    <mergeCell ref="C94:Q94"/>
    <mergeCell ref="C96:Q96"/>
    <mergeCell ref="C110:O110"/>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R138"/>
  <sheetViews>
    <sheetView zoomScale="125" zoomScaleNormal="125" zoomScalePageLayoutView="125" workbookViewId="0">
      <selection activeCell="R26" sqref="R26"/>
    </sheetView>
  </sheetViews>
  <sheetFormatPr baseColWidth="10" defaultColWidth="10.875" defaultRowHeight="9" x14ac:dyDescent="0.15"/>
  <cols>
    <col min="1" max="1" width="2.375" style="469" bestFit="1" customWidth="1"/>
    <col min="2" max="2" width="28.5" style="469" customWidth="1"/>
    <col min="3" max="3" width="4.375" style="469" bestFit="1" customWidth="1"/>
    <col min="4" max="4" width="4.125" style="469" customWidth="1"/>
    <col min="5" max="5" width="5" style="469" bestFit="1" customWidth="1"/>
    <col min="6" max="6" width="4.875" style="469" bestFit="1" customWidth="1"/>
    <col min="7" max="8" width="4.625" style="469" bestFit="1" customWidth="1"/>
    <col min="9" max="9" width="5" style="469" bestFit="1" customWidth="1"/>
    <col min="10" max="10" width="4.625" style="469" bestFit="1" customWidth="1"/>
    <col min="11" max="12" width="5" style="469" bestFit="1" customWidth="1"/>
    <col min="13" max="13" width="4.875" style="469" customWidth="1"/>
    <col min="14" max="14" width="9.875" style="469" hidden="1" customWidth="1"/>
    <col min="15" max="15" width="10.125" style="469" customWidth="1"/>
    <col min="16" max="16" width="11.125" style="469" bestFit="1" customWidth="1"/>
    <col min="17" max="17" width="11.375" style="469" bestFit="1" customWidth="1"/>
    <col min="18" max="16384" width="10.875" style="469"/>
  </cols>
  <sheetData>
    <row r="1" spans="1:18" x14ac:dyDescent="0.15">
      <c r="A1" s="575" t="s">
        <v>1209</v>
      </c>
      <c r="O1" s="43"/>
    </row>
    <row r="2" spans="1:18" x14ac:dyDescent="0.15">
      <c r="A2" s="576" t="s">
        <v>1211</v>
      </c>
    </row>
    <row r="3" spans="1:18" x14ac:dyDescent="0.15">
      <c r="A3" s="88" t="s">
        <v>1288</v>
      </c>
      <c r="C3" s="704" t="s">
        <v>679</v>
      </c>
      <c r="D3" s="704"/>
      <c r="E3" s="704"/>
      <c r="F3" s="704"/>
      <c r="G3" s="704"/>
      <c r="H3" s="704"/>
      <c r="I3" s="704"/>
      <c r="J3" s="704"/>
      <c r="K3" s="704"/>
      <c r="L3" s="704"/>
      <c r="M3" s="704"/>
      <c r="N3" s="704"/>
      <c r="O3" s="704"/>
      <c r="P3" s="704"/>
      <c r="Q3" s="704"/>
    </row>
    <row r="4" spans="1:18" x14ac:dyDescent="0.15">
      <c r="C4" s="40">
        <v>2001</v>
      </c>
      <c r="D4" s="40">
        <v>2002</v>
      </c>
      <c r="E4" s="40">
        <v>2003</v>
      </c>
      <c r="F4" s="40">
        <v>2004</v>
      </c>
      <c r="G4" s="40">
        <v>2005</v>
      </c>
      <c r="H4" s="40">
        <v>2006</v>
      </c>
      <c r="I4" s="40">
        <v>2007</v>
      </c>
      <c r="J4" s="40">
        <v>2008</v>
      </c>
      <c r="K4" s="40">
        <v>2009</v>
      </c>
      <c r="L4" s="40">
        <v>2010</v>
      </c>
      <c r="M4" s="40">
        <v>2011</v>
      </c>
      <c r="N4" s="40" t="s">
        <v>1179</v>
      </c>
      <c r="O4" s="40" t="s">
        <v>1180</v>
      </c>
      <c r="P4" s="40" t="s">
        <v>1181</v>
      </c>
      <c r="Q4" s="40" t="s">
        <v>1182</v>
      </c>
    </row>
    <row r="5" spans="1:18" x14ac:dyDescent="0.15">
      <c r="B5" s="269"/>
      <c r="C5" s="691" t="s">
        <v>94</v>
      </c>
      <c r="D5" s="691"/>
      <c r="E5" s="691"/>
      <c r="F5" s="691"/>
      <c r="G5" s="691"/>
      <c r="H5" s="691"/>
      <c r="I5" s="691"/>
      <c r="J5" s="691"/>
      <c r="K5" s="691"/>
      <c r="L5" s="691"/>
      <c r="M5" s="691"/>
      <c r="N5" s="691"/>
      <c r="O5" s="691"/>
      <c r="P5" s="691"/>
      <c r="Q5" s="691"/>
    </row>
    <row r="6" spans="1:18" x14ac:dyDescent="0.15">
      <c r="A6" s="577" t="s">
        <v>101</v>
      </c>
      <c r="B6" s="577" t="s">
        <v>102</v>
      </c>
      <c r="C6" s="345">
        <v>5.1552959999999999</v>
      </c>
      <c r="D6" s="345">
        <v>15.536382</v>
      </c>
      <c r="E6" s="345">
        <v>15.309055000000001</v>
      </c>
      <c r="F6" s="345">
        <v>17.986964</v>
      </c>
      <c r="G6" s="345">
        <v>51.506568000000001</v>
      </c>
      <c r="H6" s="345">
        <v>199.43694099999999</v>
      </c>
      <c r="I6" s="345">
        <v>211.987798</v>
      </c>
      <c r="J6" s="345">
        <v>180.83645300000001</v>
      </c>
      <c r="K6" s="345">
        <v>209.28227799999999</v>
      </c>
      <c r="L6" s="345">
        <v>640.76713800000005</v>
      </c>
      <c r="M6" s="345">
        <v>891.00946799999997</v>
      </c>
      <c r="N6" s="345"/>
      <c r="O6" s="345">
        <v>613.38611300000002</v>
      </c>
      <c r="P6" s="345">
        <v>682.55615799999998</v>
      </c>
      <c r="Q6" s="345">
        <f>SUM(C6:M6)+P6</f>
        <v>3121.3704990000001</v>
      </c>
    </row>
    <row r="7" spans="1:18" x14ac:dyDescent="0.15">
      <c r="A7" s="577" t="s">
        <v>95</v>
      </c>
      <c r="B7" s="577" t="s">
        <v>96</v>
      </c>
      <c r="C7" s="345">
        <v>0.28554499999999999</v>
      </c>
      <c r="D7" s="345">
        <v>1.4159759999999999</v>
      </c>
      <c r="E7" s="345">
        <v>5.391724</v>
      </c>
      <c r="F7" s="345">
        <v>61.486297</v>
      </c>
      <c r="G7" s="345">
        <v>146.353274</v>
      </c>
      <c r="H7" s="345">
        <v>429.33144399999998</v>
      </c>
      <c r="I7" s="345">
        <v>360.94175000000001</v>
      </c>
      <c r="J7" s="345">
        <v>487.10799100000003</v>
      </c>
      <c r="K7" s="345">
        <v>408.17700100000002</v>
      </c>
      <c r="L7" s="345">
        <v>619.10824700000001</v>
      </c>
      <c r="M7" s="345">
        <v>734.79841399999998</v>
      </c>
      <c r="N7" s="345"/>
      <c r="O7" s="345">
        <v>423.63349799999997</v>
      </c>
      <c r="P7" s="345">
        <v>414.42742500000003</v>
      </c>
      <c r="Q7" s="345">
        <f t="shared" ref="Q7:Q15" si="0">SUM(C7:M7)+P7</f>
        <v>3668.8250879999996</v>
      </c>
    </row>
    <row r="8" spans="1:18" x14ac:dyDescent="0.15">
      <c r="A8" s="577" t="s">
        <v>99</v>
      </c>
      <c r="B8" s="577" t="s">
        <v>100</v>
      </c>
      <c r="C8" s="345">
        <v>7.2589670000000002</v>
      </c>
      <c r="D8" s="345">
        <v>12.183249</v>
      </c>
      <c r="E8" s="345">
        <v>4.077896</v>
      </c>
      <c r="F8" s="345">
        <v>21.463706999999999</v>
      </c>
      <c r="G8" s="345">
        <v>38.578617999999999</v>
      </c>
      <c r="H8" s="345">
        <v>84.372125999999994</v>
      </c>
      <c r="I8" s="345">
        <v>186.20101099999999</v>
      </c>
      <c r="J8" s="345">
        <v>290.80418500000002</v>
      </c>
      <c r="K8" s="345">
        <v>268.76341600000001</v>
      </c>
      <c r="L8" s="345">
        <v>300.65203400000001</v>
      </c>
      <c r="M8" s="345">
        <v>349.01336900000001</v>
      </c>
      <c r="N8" s="345"/>
      <c r="O8" s="345">
        <v>222.26052999999999</v>
      </c>
      <c r="P8" s="345">
        <v>561.31326200000001</v>
      </c>
      <c r="Q8" s="345">
        <f t="shared" si="0"/>
        <v>2124.6818400000002</v>
      </c>
    </row>
    <row r="9" spans="1:18" x14ac:dyDescent="0.15">
      <c r="A9" s="577" t="s">
        <v>103</v>
      </c>
      <c r="B9" s="577" t="s">
        <v>104</v>
      </c>
      <c r="C9" s="345">
        <v>206.00016400000001</v>
      </c>
      <c r="D9" s="345">
        <v>357.74714599999999</v>
      </c>
      <c r="E9" s="345">
        <v>333.26333899999997</v>
      </c>
      <c r="F9" s="345">
        <v>302.88730199999998</v>
      </c>
      <c r="G9" s="345">
        <v>295.56454400000001</v>
      </c>
      <c r="H9" s="345">
        <v>403.27591200000001</v>
      </c>
      <c r="I9" s="345">
        <v>362.65301499999998</v>
      </c>
      <c r="J9" s="345">
        <v>143.04496</v>
      </c>
      <c r="K9" s="345">
        <v>124.018655</v>
      </c>
      <c r="L9" s="345">
        <v>198.37241599999999</v>
      </c>
      <c r="M9" s="345">
        <v>166.09128100000001</v>
      </c>
      <c r="N9" s="345"/>
      <c r="O9" s="345">
        <v>105.306675</v>
      </c>
      <c r="P9" s="345">
        <v>209.499729</v>
      </c>
      <c r="Q9" s="345">
        <f t="shared" si="0"/>
        <v>3102.4184630000004</v>
      </c>
    </row>
    <row r="10" spans="1:18" x14ac:dyDescent="0.15">
      <c r="A10" s="577" t="s">
        <v>113</v>
      </c>
      <c r="B10" s="577" t="s">
        <v>114</v>
      </c>
      <c r="C10" s="345">
        <v>1.8885749999999999</v>
      </c>
      <c r="D10" s="345">
        <v>7.5390439999999996</v>
      </c>
      <c r="E10" s="345">
        <v>10.016373</v>
      </c>
      <c r="F10" s="345">
        <v>20.848969</v>
      </c>
      <c r="G10" s="345">
        <v>35.360287</v>
      </c>
      <c r="H10" s="345">
        <v>29.119765999999998</v>
      </c>
      <c r="I10" s="345">
        <v>41.543694000000002</v>
      </c>
      <c r="J10" s="345">
        <v>58.528246000000003</v>
      </c>
      <c r="K10" s="345">
        <v>121.68616</v>
      </c>
      <c r="L10" s="345">
        <v>102.758854</v>
      </c>
      <c r="M10" s="345">
        <v>143.55195800000001</v>
      </c>
      <c r="N10" s="345"/>
      <c r="O10" s="345">
        <v>106.149179</v>
      </c>
      <c r="P10" s="345">
        <v>95.754429000000002</v>
      </c>
      <c r="Q10" s="345">
        <f t="shared" si="0"/>
        <v>668.59635500000002</v>
      </c>
    </row>
    <row r="11" spans="1:18" x14ac:dyDescent="0.15">
      <c r="A11" s="577" t="s">
        <v>1</v>
      </c>
      <c r="B11" s="577" t="s">
        <v>2</v>
      </c>
      <c r="C11" s="345">
        <v>0.24205599999999999</v>
      </c>
      <c r="D11" s="345">
        <v>0.14824999999999999</v>
      </c>
      <c r="E11" s="345">
        <v>0.41045900000000002</v>
      </c>
      <c r="F11" s="345">
        <v>14.019767</v>
      </c>
      <c r="G11" s="345">
        <v>28.723765</v>
      </c>
      <c r="H11" s="345">
        <v>45.517014000000003</v>
      </c>
      <c r="I11" s="345">
        <v>41.382863999999998</v>
      </c>
      <c r="J11" s="345">
        <v>42.341037999999998</v>
      </c>
      <c r="K11" s="345">
        <v>43.157294</v>
      </c>
      <c r="L11" s="345">
        <v>67.522743000000006</v>
      </c>
      <c r="M11" s="345">
        <v>78.368949000000001</v>
      </c>
      <c r="N11" s="345"/>
      <c r="O11" s="345">
        <v>53.526693999999999</v>
      </c>
      <c r="P11" s="345">
        <v>30.385562</v>
      </c>
      <c r="Q11" s="345">
        <f t="shared" si="0"/>
        <v>392.21976100000001</v>
      </c>
    </row>
    <row r="12" spans="1:18" x14ac:dyDescent="0.15">
      <c r="A12" s="577" t="s">
        <v>3</v>
      </c>
      <c r="B12" s="577" t="s">
        <v>4</v>
      </c>
      <c r="C12" s="345">
        <v>6.4121999999999998E-2</v>
      </c>
      <c r="D12" s="345">
        <v>0.230661</v>
      </c>
      <c r="E12" s="345">
        <v>0.82411299999999998</v>
      </c>
      <c r="F12" s="345">
        <v>6.8708400000000003</v>
      </c>
      <c r="G12" s="345">
        <v>44.477072999999997</v>
      </c>
      <c r="H12" s="345">
        <v>18.414776</v>
      </c>
      <c r="I12" s="345">
        <v>38.607073999999997</v>
      </c>
      <c r="J12" s="345">
        <v>42.491123999999999</v>
      </c>
      <c r="K12" s="345">
        <v>22.941887000000001</v>
      </c>
      <c r="L12" s="345">
        <v>50.221623000000001</v>
      </c>
      <c r="M12" s="345">
        <v>72.917022000000003</v>
      </c>
      <c r="N12" s="345"/>
      <c r="O12" s="345">
        <v>21.293990000000001</v>
      </c>
      <c r="P12" s="345">
        <v>86.374769000000001</v>
      </c>
      <c r="Q12" s="345">
        <f t="shared" si="0"/>
        <v>384.43508400000002</v>
      </c>
    </row>
    <row r="13" spans="1:18" x14ac:dyDescent="0.15">
      <c r="A13" s="577" t="s">
        <v>15</v>
      </c>
      <c r="B13" s="577" t="s">
        <v>16</v>
      </c>
      <c r="C13" s="345">
        <v>1.955546</v>
      </c>
      <c r="D13" s="345">
        <v>3.3561899999999998</v>
      </c>
      <c r="E13" s="345">
        <v>1.2233959999999999</v>
      </c>
      <c r="F13" s="345">
        <v>39.980919</v>
      </c>
      <c r="G13" s="345">
        <v>101.833451</v>
      </c>
      <c r="H13" s="345">
        <v>28.343854</v>
      </c>
      <c r="I13" s="345">
        <v>50.578798999999997</v>
      </c>
      <c r="J13" s="345">
        <v>50.882080999999999</v>
      </c>
      <c r="K13" s="345">
        <v>109.214922</v>
      </c>
      <c r="L13" s="345">
        <v>14.946991000000001</v>
      </c>
      <c r="M13" s="345">
        <v>48.758626</v>
      </c>
      <c r="N13" s="345"/>
      <c r="O13" s="345">
        <v>35.496741</v>
      </c>
      <c r="P13" s="345">
        <v>11.069817</v>
      </c>
      <c r="Q13" s="345">
        <f t="shared" si="0"/>
        <v>462.14459199999999</v>
      </c>
    </row>
    <row r="14" spans="1:18" x14ac:dyDescent="0.15">
      <c r="A14" s="577" t="s">
        <v>1289</v>
      </c>
      <c r="B14" s="577" t="s">
        <v>1290</v>
      </c>
      <c r="C14" s="345">
        <v>0</v>
      </c>
      <c r="D14" s="345">
        <v>0</v>
      </c>
      <c r="E14" s="345">
        <v>3.9100000000000002E-4</v>
      </c>
      <c r="F14" s="345">
        <v>0.103613</v>
      </c>
      <c r="G14" s="345">
        <v>2.6303E-2</v>
      </c>
      <c r="H14" s="345">
        <v>2.5384E-2</v>
      </c>
      <c r="I14" s="345">
        <v>3.0705589999999998</v>
      </c>
      <c r="J14" s="345">
        <v>19.603577999999999</v>
      </c>
      <c r="K14" s="345">
        <v>3.564184</v>
      </c>
      <c r="L14" s="345">
        <v>19.112176999999999</v>
      </c>
      <c r="M14" s="345">
        <v>43.953315000000003</v>
      </c>
      <c r="N14" s="345"/>
      <c r="O14" s="345">
        <v>37.476275999999999</v>
      </c>
      <c r="P14" s="345">
        <v>27.261538999999999</v>
      </c>
      <c r="Q14" s="345">
        <f t="shared" si="0"/>
        <v>116.72104300000001</v>
      </c>
    </row>
    <row r="15" spans="1:18" x14ac:dyDescent="0.15">
      <c r="A15" s="577" t="s">
        <v>111</v>
      </c>
      <c r="B15" s="577" t="s">
        <v>1258</v>
      </c>
      <c r="C15" s="345">
        <v>16.141262999999999</v>
      </c>
      <c r="D15" s="345">
        <v>2.665181</v>
      </c>
      <c r="E15" s="345">
        <v>2.4094319999999998</v>
      </c>
      <c r="F15" s="345">
        <v>2.3968210000000001</v>
      </c>
      <c r="G15" s="345">
        <v>4.8185419999999999</v>
      </c>
      <c r="H15" s="345">
        <v>14.523980999999999</v>
      </c>
      <c r="I15" s="345">
        <v>11.518307</v>
      </c>
      <c r="J15" s="345">
        <v>14.631399</v>
      </c>
      <c r="K15" s="345">
        <v>23.573558999999999</v>
      </c>
      <c r="L15" s="345">
        <v>31.679857999999999</v>
      </c>
      <c r="M15" s="345">
        <v>37.150891999999999</v>
      </c>
      <c r="N15" s="345"/>
      <c r="O15" s="345">
        <v>24.351579999999998</v>
      </c>
      <c r="P15" s="345">
        <v>49.620623999999999</v>
      </c>
      <c r="Q15" s="345">
        <f t="shared" si="0"/>
        <v>211.12985899999998</v>
      </c>
    </row>
    <row r="16" spans="1:18" x14ac:dyDescent="0.15">
      <c r="B16" s="269" t="s">
        <v>105</v>
      </c>
      <c r="C16" s="345">
        <f>SUM(C6:C15)</f>
        <v>238.991534</v>
      </c>
      <c r="D16" s="345">
        <f>SUM(D6:D15)</f>
        <v>400.82207900000003</v>
      </c>
      <c r="E16" s="345">
        <f t="shared" ref="E16:M16" si="1">SUM(E6:E15)</f>
        <v>372.92617799999994</v>
      </c>
      <c r="F16" s="345">
        <f t="shared" si="1"/>
        <v>488.04519899999997</v>
      </c>
      <c r="G16" s="345">
        <f t="shared" si="1"/>
        <v>747.24242499999991</v>
      </c>
      <c r="H16" s="345">
        <f t="shared" si="1"/>
        <v>1252.3611980000001</v>
      </c>
      <c r="I16" s="345">
        <f t="shared" si="1"/>
        <v>1308.4848709999999</v>
      </c>
      <c r="J16" s="345">
        <f t="shared" si="1"/>
        <v>1330.2710549999999</v>
      </c>
      <c r="K16" s="345">
        <f t="shared" si="1"/>
        <v>1334.3793560000001</v>
      </c>
      <c r="L16" s="345">
        <f t="shared" si="1"/>
        <v>2045.1420809999997</v>
      </c>
      <c r="M16" s="345">
        <f t="shared" si="1"/>
        <v>2565.6132940000007</v>
      </c>
      <c r="N16" s="345"/>
      <c r="O16" s="345">
        <f>SUM(O6:O15)</f>
        <v>1642.8812759999998</v>
      </c>
      <c r="P16" s="345">
        <f>SUM(P6:P15)</f>
        <v>2168.2633140000003</v>
      </c>
      <c r="Q16" s="345">
        <f>SUM(Q6:Q15)</f>
        <v>14252.542584000001</v>
      </c>
      <c r="R16" s="235"/>
    </row>
    <row r="17" spans="1:17" x14ac:dyDescent="0.15">
      <c r="B17" s="269" t="s">
        <v>92</v>
      </c>
      <c r="C17" s="345">
        <f>C18-C16</f>
        <v>22.980105999999978</v>
      </c>
      <c r="D17" s="345">
        <f>D18-D16</f>
        <v>57.916413999999975</v>
      </c>
      <c r="E17" s="345">
        <f t="shared" ref="E17:L17" si="2">E18-E16</f>
        <v>42.939351999999985</v>
      </c>
      <c r="F17" s="345">
        <f t="shared" si="2"/>
        <v>101.78999900000014</v>
      </c>
      <c r="G17" s="345">
        <f t="shared" si="2"/>
        <v>150.53303100000005</v>
      </c>
      <c r="H17" s="345">
        <f t="shared" si="2"/>
        <v>128.90548699999977</v>
      </c>
      <c r="I17" s="345">
        <f t="shared" si="2"/>
        <v>123.76933700000041</v>
      </c>
      <c r="J17" s="345">
        <f t="shared" si="2"/>
        <v>101.63777699999991</v>
      </c>
      <c r="K17" s="345">
        <f t="shared" si="2"/>
        <v>181.46914999999967</v>
      </c>
      <c r="L17" s="345">
        <f t="shared" si="2"/>
        <v>165.5297120000007</v>
      </c>
      <c r="M17" s="345">
        <f>M18-M16</f>
        <v>179.28185799999892</v>
      </c>
      <c r="N17" s="345"/>
      <c r="O17" s="345">
        <f>O18-O16</f>
        <v>130.8244880000002</v>
      </c>
      <c r="P17" s="345">
        <f>P18-P16</f>
        <v>136.7537199999997</v>
      </c>
      <c r="Q17" s="345">
        <f>Q18-Q16</f>
        <v>1393.5059430000001</v>
      </c>
    </row>
    <row r="18" spans="1:17" x14ac:dyDescent="0.15">
      <c r="B18" s="269" t="s">
        <v>20</v>
      </c>
      <c r="C18" s="345">
        <v>261.97163999999998</v>
      </c>
      <c r="D18" s="345">
        <v>458.73849300000001</v>
      </c>
      <c r="E18" s="345">
        <v>415.86552999999992</v>
      </c>
      <c r="F18" s="345">
        <v>589.8351980000001</v>
      </c>
      <c r="G18" s="345">
        <v>897.77545599999996</v>
      </c>
      <c r="H18" s="345">
        <v>1381.2666849999998</v>
      </c>
      <c r="I18" s="345">
        <v>1432.2542080000003</v>
      </c>
      <c r="J18" s="345">
        <v>1431.9088319999998</v>
      </c>
      <c r="K18" s="345">
        <v>1515.8485059999998</v>
      </c>
      <c r="L18" s="345">
        <v>2210.6717930000004</v>
      </c>
      <c r="M18" s="345">
        <v>2744.8951519999996</v>
      </c>
      <c r="N18" s="345"/>
      <c r="O18" s="345">
        <v>1773.705764</v>
      </c>
      <c r="P18" s="345">
        <v>2305.017034</v>
      </c>
      <c r="Q18" s="345">
        <f>SUM(C18:M18)+P18</f>
        <v>15646.048527000001</v>
      </c>
    </row>
    <row r="19" spans="1:17" x14ac:dyDescent="0.15">
      <c r="B19" s="269"/>
      <c r="C19" s="691" t="s">
        <v>107</v>
      </c>
      <c r="D19" s="691"/>
      <c r="E19" s="691"/>
      <c r="F19" s="691"/>
      <c r="G19" s="691"/>
      <c r="H19" s="691"/>
      <c r="I19" s="691"/>
      <c r="J19" s="691"/>
      <c r="K19" s="691"/>
      <c r="L19" s="691"/>
      <c r="M19" s="691"/>
      <c r="N19" s="691"/>
      <c r="O19" s="691"/>
      <c r="P19" s="691"/>
      <c r="Q19" s="691"/>
    </row>
    <row r="20" spans="1:17" x14ac:dyDescent="0.15">
      <c r="A20" s="577" t="s">
        <v>101</v>
      </c>
      <c r="B20" s="577" t="s">
        <v>102</v>
      </c>
      <c r="C20" s="194">
        <f>C6/C$18*100</f>
        <v>1.967883241101976</v>
      </c>
      <c r="D20" s="194">
        <f t="shared" ref="D20:M20" si="3">D6/D$18*100</f>
        <v>3.3867622266440156</v>
      </c>
      <c r="E20" s="194">
        <f t="shared" si="3"/>
        <v>3.6812512448434962</v>
      </c>
      <c r="F20" s="194">
        <f t="shared" si="3"/>
        <v>3.0494897661227731</v>
      </c>
      <c r="G20" s="194">
        <f t="shared" si="3"/>
        <v>5.7371325597923235</v>
      </c>
      <c r="H20" s="194">
        <f t="shared" si="3"/>
        <v>14.438699142302127</v>
      </c>
      <c r="I20" s="194">
        <f t="shared" si="3"/>
        <v>14.800989713691939</v>
      </c>
      <c r="J20" s="194">
        <f t="shared" si="3"/>
        <v>12.629047950449406</v>
      </c>
      <c r="K20" s="194">
        <f t="shared" si="3"/>
        <v>13.806279266801614</v>
      </c>
      <c r="L20" s="194">
        <f t="shared" si="3"/>
        <v>28.985177267333956</v>
      </c>
      <c r="M20" s="194">
        <f t="shared" si="3"/>
        <v>32.460601176361436</v>
      </c>
      <c r="N20" s="194"/>
      <c r="O20" s="194">
        <f t="shared" ref="O20:Q32" si="4">O6/O$18*100</f>
        <v>34.582179606650925</v>
      </c>
      <c r="P20" s="194">
        <f t="shared" si="4"/>
        <v>29.611761992731545</v>
      </c>
      <c r="Q20" s="194">
        <f t="shared" si="4"/>
        <v>19.949896573652627</v>
      </c>
    </row>
    <row r="21" spans="1:17" x14ac:dyDescent="0.15">
      <c r="A21" s="577" t="s">
        <v>95</v>
      </c>
      <c r="B21" s="577" t="s">
        <v>96</v>
      </c>
      <c r="C21" s="194">
        <f t="shared" ref="C21:M32" si="5">C7/C$18*100</f>
        <v>0.10899843967843237</v>
      </c>
      <c r="D21" s="194">
        <f t="shared" si="5"/>
        <v>0.30866736094893171</v>
      </c>
      <c r="E21" s="194">
        <f t="shared" si="5"/>
        <v>1.2965065895218584</v>
      </c>
      <c r="F21" s="194">
        <f t="shared" si="5"/>
        <v>10.424318048242348</v>
      </c>
      <c r="G21" s="194">
        <f t="shared" si="5"/>
        <v>16.301768222988709</v>
      </c>
      <c r="H21" s="194">
        <f t="shared" si="5"/>
        <v>31.082444010441041</v>
      </c>
      <c r="I21" s="194">
        <f t="shared" si="5"/>
        <v>25.200955806861902</v>
      </c>
      <c r="J21" s="194">
        <f t="shared" si="5"/>
        <v>34.018086914069684</v>
      </c>
      <c r="K21" s="194">
        <f t="shared" si="5"/>
        <v>26.927295134333175</v>
      </c>
      <c r="L21" s="194">
        <f t="shared" si="5"/>
        <v>28.005434771474459</v>
      </c>
      <c r="M21" s="194">
        <f t="shared" si="5"/>
        <v>26.769635024660499</v>
      </c>
      <c r="N21" s="194"/>
      <c r="O21" s="194">
        <f t="shared" si="4"/>
        <v>23.884090957940867</v>
      </c>
      <c r="P21" s="194">
        <f t="shared" si="4"/>
        <v>17.979364962905521</v>
      </c>
      <c r="Q21" s="194">
        <f t="shared" si="4"/>
        <v>23.448892425897814</v>
      </c>
    </row>
    <row r="22" spans="1:17" x14ac:dyDescent="0.15">
      <c r="A22" s="577" t="s">
        <v>99</v>
      </c>
      <c r="B22" s="577" t="s">
        <v>100</v>
      </c>
      <c r="C22" s="194">
        <f t="shared" si="5"/>
        <v>2.7708980254503888</v>
      </c>
      <c r="D22" s="194">
        <f t="shared" si="5"/>
        <v>2.6558157176489656</v>
      </c>
      <c r="E22" s="194">
        <f t="shared" si="5"/>
        <v>0.98058042944795187</v>
      </c>
      <c r="F22" s="194">
        <f t="shared" si="5"/>
        <v>3.6389328871485889</v>
      </c>
      <c r="G22" s="194">
        <f t="shared" si="5"/>
        <v>4.2971344050644218</v>
      </c>
      <c r="H22" s="194">
        <f t="shared" si="5"/>
        <v>6.1083154264304866</v>
      </c>
      <c r="I22" s="194">
        <f t="shared" si="5"/>
        <v>13.000556043749459</v>
      </c>
      <c r="J22" s="194">
        <f t="shared" si="5"/>
        <v>20.308847777258492</v>
      </c>
      <c r="K22" s="194">
        <f t="shared" si="5"/>
        <v>17.730229303006617</v>
      </c>
      <c r="L22" s="194">
        <f t="shared" si="5"/>
        <v>13.600030314404973</v>
      </c>
      <c r="M22" s="194">
        <f t="shared" si="5"/>
        <v>12.714998193854512</v>
      </c>
      <c r="N22" s="194"/>
      <c r="O22" s="194">
        <f t="shared" si="4"/>
        <v>12.530856837199744</v>
      </c>
      <c r="P22" s="194">
        <f t="shared" si="4"/>
        <v>24.35180537585563</v>
      </c>
      <c r="Q22" s="194">
        <f t="shared" si="4"/>
        <v>13.579670524052698</v>
      </c>
    </row>
    <row r="23" spans="1:17" x14ac:dyDescent="0.15">
      <c r="A23" s="577" t="s">
        <v>103</v>
      </c>
      <c r="B23" s="577" t="s">
        <v>104</v>
      </c>
      <c r="C23" s="194">
        <f t="shared" si="5"/>
        <v>78.634528531408989</v>
      </c>
      <c r="D23" s="194">
        <f t="shared" si="5"/>
        <v>77.984985227738449</v>
      </c>
      <c r="E23" s="194">
        <f t="shared" si="5"/>
        <v>80.137283558942727</v>
      </c>
      <c r="F23" s="194">
        <f t="shared" si="5"/>
        <v>51.351174536043864</v>
      </c>
      <c r="G23" s="194">
        <f t="shared" si="5"/>
        <v>32.92187840786773</v>
      </c>
      <c r="H23" s="194">
        <f t="shared" si="5"/>
        <v>29.196093439407033</v>
      </c>
      <c r="I23" s="194">
        <f t="shared" si="5"/>
        <v>25.32043634254066</v>
      </c>
      <c r="J23" s="194">
        <f t="shared" si="5"/>
        <v>9.9898091836059031</v>
      </c>
      <c r="K23" s="194">
        <f t="shared" si="5"/>
        <v>8.1814676406720039</v>
      </c>
      <c r="L23" s="194">
        <f t="shared" si="5"/>
        <v>8.9733996981432487</v>
      </c>
      <c r="M23" s="194">
        <f t="shared" si="5"/>
        <v>6.0509153101524387</v>
      </c>
      <c r="N23" s="194"/>
      <c r="O23" s="194">
        <f t="shared" si="4"/>
        <v>5.9370994410322044</v>
      </c>
      <c r="P23" s="194">
        <f t="shared" si="4"/>
        <v>9.0888581693665706</v>
      </c>
      <c r="Q23" s="194">
        <f t="shared" si="4"/>
        <v>19.828766717975039</v>
      </c>
    </row>
    <row r="24" spans="1:17" x14ac:dyDescent="0.15">
      <c r="A24" s="577" t="s">
        <v>113</v>
      </c>
      <c r="B24" s="577" t="s">
        <v>114</v>
      </c>
      <c r="C24" s="194">
        <f t="shared" si="5"/>
        <v>0.72090818685564595</v>
      </c>
      <c r="D24" s="194">
        <f t="shared" si="5"/>
        <v>1.6434295606407721</v>
      </c>
      <c r="E24" s="194">
        <f t="shared" si="5"/>
        <v>2.4085605267645049</v>
      </c>
      <c r="F24" s="194">
        <f t="shared" si="5"/>
        <v>3.5347108939402418</v>
      </c>
      <c r="G24" s="194">
        <f t="shared" si="5"/>
        <v>3.9386560151183283</v>
      </c>
      <c r="H24" s="194">
        <f t="shared" si="5"/>
        <v>2.1081928867342516</v>
      </c>
      <c r="I24" s="194">
        <f t="shared" si="5"/>
        <v>2.9005810398708212</v>
      </c>
      <c r="J24" s="194">
        <f t="shared" si="5"/>
        <v>4.087428242079592</v>
      </c>
      <c r="K24" s="194">
        <f t="shared" si="5"/>
        <v>8.0275937548075813</v>
      </c>
      <c r="L24" s="194">
        <f t="shared" si="5"/>
        <v>4.6483089133982531</v>
      </c>
      <c r="M24" s="194">
        <f t="shared" si="5"/>
        <v>5.2297792830230492</v>
      </c>
      <c r="N24" s="194"/>
      <c r="O24" s="194">
        <f t="shared" si="4"/>
        <v>5.9845990893447869</v>
      </c>
      <c r="P24" s="194">
        <f t="shared" si="4"/>
        <v>4.154174463250409</v>
      </c>
      <c r="Q24" s="194">
        <f t="shared" si="4"/>
        <v>4.2732601387898024</v>
      </c>
    </row>
    <row r="25" spans="1:17" x14ac:dyDescent="0.15">
      <c r="A25" s="577" t="s">
        <v>1</v>
      </c>
      <c r="B25" s="577" t="s">
        <v>2</v>
      </c>
      <c r="C25" s="194">
        <f t="shared" si="5"/>
        <v>9.2397787791075409E-2</v>
      </c>
      <c r="D25" s="194">
        <f t="shared" si="5"/>
        <v>3.2316886910992222E-2</v>
      </c>
      <c r="E25" s="194">
        <f t="shared" si="5"/>
        <v>9.8699933125017625E-2</v>
      </c>
      <c r="F25" s="194">
        <f t="shared" si="5"/>
        <v>2.3768956222921096</v>
      </c>
      <c r="G25" s="194">
        <f t="shared" si="5"/>
        <v>3.199437543990955</v>
      </c>
      <c r="H25" s="194">
        <f t="shared" si="5"/>
        <v>3.2953096237168715</v>
      </c>
      <c r="I25" s="194">
        <f t="shared" si="5"/>
        <v>2.8893518880134432</v>
      </c>
      <c r="J25" s="194">
        <f t="shared" si="5"/>
        <v>2.9569646512243879</v>
      </c>
      <c r="K25" s="194">
        <f t="shared" si="5"/>
        <v>2.847071711267696</v>
      </c>
      <c r="L25" s="194">
        <f t="shared" si="5"/>
        <v>3.0543992651377709</v>
      </c>
      <c r="M25" s="194">
        <f t="shared" si="5"/>
        <v>2.8550798722821313</v>
      </c>
      <c r="N25" s="194"/>
      <c r="O25" s="194">
        <f t="shared" si="4"/>
        <v>3.0177888061483462</v>
      </c>
      <c r="P25" s="194">
        <f t="shared" si="4"/>
        <v>1.31823589812135</v>
      </c>
      <c r="Q25" s="194">
        <f t="shared" si="4"/>
        <v>2.5068295060133297</v>
      </c>
    </row>
    <row r="26" spans="1:17" x14ac:dyDescent="0.15">
      <c r="A26" s="577" t="s">
        <v>3</v>
      </c>
      <c r="B26" s="577" t="s">
        <v>4</v>
      </c>
      <c r="C26" s="194">
        <f t="shared" si="5"/>
        <v>2.4476695263655261E-2</v>
      </c>
      <c r="D26" s="194">
        <f t="shared" si="5"/>
        <v>5.028158820759783E-2</v>
      </c>
      <c r="E26" s="194">
        <f t="shared" si="5"/>
        <v>0.19816814343809647</v>
      </c>
      <c r="F26" s="194">
        <f t="shared" si="5"/>
        <v>1.1648745316145068</v>
      </c>
      <c r="G26" s="194">
        <f t="shared" si="5"/>
        <v>4.9541422304153526</v>
      </c>
      <c r="H26" s="194">
        <f t="shared" si="5"/>
        <v>1.3331803481526814</v>
      </c>
      <c r="I26" s="194">
        <f t="shared" si="5"/>
        <v>2.6955462085121686</v>
      </c>
      <c r="J26" s="194">
        <f t="shared" si="5"/>
        <v>2.9674461844509388</v>
      </c>
      <c r="K26" s="194">
        <f t="shared" si="5"/>
        <v>1.5134683254422789</v>
      </c>
      <c r="L26" s="194">
        <f t="shared" si="5"/>
        <v>2.2717810558321982</v>
      </c>
      <c r="M26" s="194">
        <f t="shared" si="5"/>
        <v>2.6564592803069664</v>
      </c>
      <c r="N26" s="194"/>
      <c r="O26" s="194">
        <f t="shared" si="4"/>
        <v>1.2005367762902528</v>
      </c>
      <c r="P26" s="194">
        <f t="shared" si="4"/>
        <v>3.7472507892972038</v>
      </c>
      <c r="Q26" s="194">
        <f t="shared" si="4"/>
        <v>2.4570745983344602</v>
      </c>
    </row>
    <row r="27" spans="1:17" x14ac:dyDescent="0.15">
      <c r="A27" s="577" t="s">
        <v>15</v>
      </c>
      <c r="B27" s="577" t="s">
        <v>16</v>
      </c>
      <c r="C27" s="194">
        <f t="shared" si="5"/>
        <v>0.74647240441751639</v>
      </c>
      <c r="D27" s="194">
        <f t="shared" si="5"/>
        <v>0.73161290173222926</v>
      </c>
      <c r="E27" s="194">
        <f t="shared" si="5"/>
        <v>0.29418066941013366</v>
      </c>
      <c r="F27" s="194">
        <f t="shared" si="5"/>
        <v>6.7783203063442805</v>
      </c>
      <c r="G27" s="194">
        <f t="shared" si="5"/>
        <v>11.34286422283302</v>
      </c>
      <c r="H27" s="194">
        <f t="shared" si="5"/>
        <v>2.0520189408607945</v>
      </c>
      <c r="I27" s="194">
        <f t="shared" si="5"/>
        <v>3.5314121416077544</v>
      </c>
      <c r="J27" s="194">
        <f t="shared" si="5"/>
        <v>3.5534441762560487</v>
      </c>
      <c r="K27" s="194">
        <f t="shared" si="5"/>
        <v>7.2048705109849553</v>
      </c>
      <c r="L27" s="194">
        <f t="shared" si="5"/>
        <v>0.67612890558105554</v>
      </c>
      <c r="M27" s="194">
        <f t="shared" si="5"/>
        <v>1.7763383772408663</v>
      </c>
      <c r="N27" s="194"/>
      <c r="O27" s="194">
        <f t="shared" si="4"/>
        <v>2.0012756185642075</v>
      </c>
      <c r="P27" s="194">
        <f t="shared" si="4"/>
        <v>0.48024881537599956</v>
      </c>
      <c r="Q27" s="194">
        <f t="shared" si="4"/>
        <v>2.9537463801322645</v>
      </c>
    </row>
    <row r="28" spans="1:17" x14ac:dyDescent="0.15">
      <c r="A28" s="577" t="s">
        <v>1289</v>
      </c>
      <c r="B28" s="577" t="s">
        <v>1290</v>
      </c>
      <c r="C28" s="194">
        <f t="shared" si="5"/>
        <v>0</v>
      </c>
      <c r="D28" s="194">
        <f t="shared" si="5"/>
        <v>0</v>
      </c>
      <c r="E28" s="194">
        <f t="shared" si="5"/>
        <v>9.4020776379326291E-5</v>
      </c>
      <c r="F28" s="194">
        <f t="shared" si="5"/>
        <v>1.7566432174839448E-2</v>
      </c>
      <c r="G28" s="194">
        <f t="shared" si="5"/>
        <v>2.9297971808220163E-3</v>
      </c>
      <c r="H28" s="194">
        <f t="shared" si="5"/>
        <v>1.8377334569536802E-3</v>
      </c>
      <c r="I28" s="194">
        <f t="shared" si="5"/>
        <v>0.21438645338579446</v>
      </c>
      <c r="J28" s="194">
        <f t="shared" si="5"/>
        <v>1.3690521045686239</v>
      </c>
      <c r="K28" s="194">
        <f t="shared" si="5"/>
        <v>0.23512798184596426</v>
      </c>
      <c r="L28" s="194">
        <f t="shared" si="5"/>
        <v>0.86454158688403715</v>
      </c>
      <c r="M28" s="194">
        <f t="shared" si="5"/>
        <v>1.6012748234836771</v>
      </c>
      <c r="N28" s="194"/>
      <c r="O28" s="194">
        <f t="shared" si="4"/>
        <v>2.1128800932283602</v>
      </c>
      <c r="P28" s="194">
        <f t="shared" si="4"/>
        <v>1.1827044485086438</v>
      </c>
      <c r="Q28" s="194">
        <f t="shared" si="4"/>
        <v>0.74600972123138554</v>
      </c>
    </row>
    <row r="29" spans="1:17" x14ac:dyDescent="0.15">
      <c r="A29" s="577" t="s">
        <v>111</v>
      </c>
      <c r="B29" s="577" t="s">
        <v>1258</v>
      </c>
      <c r="C29" s="237">
        <f t="shared" si="5"/>
        <v>6.1614543467376857</v>
      </c>
      <c r="D29" s="237">
        <f t="shared" si="5"/>
        <v>0.58098045851146829</v>
      </c>
      <c r="E29" s="237">
        <f t="shared" si="5"/>
        <v>0.57937766566033977</v>
      </c>
      <c r="F29" s="237">
        <f t="shared" si="5"/>
        <v>0.40635435255933972</v>
      </c>
      <c r="G29" s="237">
        <f t="shared" si="5"/>
        <v>0.53672017516148274</v>
      </c>
      <c r="H29" s="237">
        <f t="shared" si="5"/>
        <v>1.0514972349456182</v>
      </c>
      <c r="I29" s="237">
        <f t="shared" si="5"/>
        <v>0.80420828479073991</v>
      </c>
      <c r="J29" s="237">
        <f t="shared" si="5"/>
        <v>1.0218107936078433</v>
      </c>
      <c r="K29" s="237">
        <f t="shared" si="5"/>
        <v>1.5551395081165189</v>
      </c>
      <c r="L29" s="237">
        <f t="shared" si="5"/>
        <v>1.433042123227561</v>
      </c>
      <c r="M29" s="237">
        <f t="shared" si="5"/>
        <v>1.3534539551695053</v>
      </c>
      <c r="N29" s="237"/>
      <c r="O29" s="237">
        <f t="shared" si="4"/>
        <v>1.3729210613311169</v>
      </c>
      <c r="P29" s="237">
        <f t="shared" si="4"/>
        <v>2.1527226596625662</v>
      </c>
      <c r="Q29" s="237">
        <f t="shared" si="4"/>
        <v>1.3494132952205689</v>
      </c>
    </row>
    <row r="30" spans="1:17" x14ac:dyDescent="0.15">
      <c r="B30" s="469" t="s">
        <v>105</v>
      </c>
      <c r="C30" s="237">
        <f t="shared" si="5"/>
        <v>91.228017658705355</v>
      </c>
      <c r="D30" s="237">
        <f t="shared" si="5"/>
        <v>87.374851928983432</v>
      </c>
      <c r="E30" s="237">
        <f t="shared" si="5"/>
        <v>89.674702781930492</v>
      </c>
      <c r="F30" s="237">
        <f t="shared" si="5"/>
        <v>82.742637376482904</v>
      </c>
      <c r="G30" s="237">
        <f t="shared" si="5"/>
        <v>83.232663580413131</v>
      </c>
      <c r="H30" s="237">
        <f t="shared" si="5"/>
        <v>90.66758878644788</v>
      </c>
      <c r="I30" s="237">
        <f t="shared" si="5"/>
        <v>91.358423923024674</v>
      </c>
      <c r="J30" s="237">
        <f t="shared" si="5"/>
        <v>92.90193797757091</v>
      </c>
      <c r="K30" s="237">
        <f t="shared" si="5"/>
        <v>88.028543137278419</v>
      </c>
      <c r="L30" s="237">
        <f t="shared" si="5"/>
        <v>92.512243901417506</v>
      </c>
      <c r="M30" s="237">
        <f t="shared" si="5"/>
        <v>93.468535296535109</v>
      </c>
      <c r="N30" s="237"/>
      <c r="O30" s="237">
        <f t="shared" si="4"/>
        <v>92.624228287730801</v>
      </c>
      <c r="P30" s="237">
        <f t="shared" si="4"/>
        <v>94.067127575075446</v>
      </c>
      <c r="Q30" s="237">
        <f t="shared" si="4"/>
        <v>91.093559881299996</v>
      </c>
    </row>
    <row r="31" spans="1:17" x14ac:dyDescent="0.15">
      <c r="B31" s="469" t="s">
        <v>92</v>
      </c>
      <c r="C31" s="237">
        <f t="shared" si="5"/>
        <v>8.7719823412946454</v>
      </c>
      <c r="D31" s="237">
        <f t="shared" si="5"/>
        <v>12.625148071016568</v>
      </c>
      <c r="E31" s="237">
        <f t="shared" si="5"/>
        <v>10.325297218069503</v>
      </c>
      <c r="F31" s="237">
        <f t="shared" si="5"/>
        <v>17.257362623517107</v>
      </c>
      <c r="G31" s="237">
        <f t="shared" si="5"/>
        <v>16.767336419586865</v>
      </c>
      <c r="H31" s="237">
        <f t="shared" si="5"/>
        <v>9.3324112135521311</v>
      </c>
      <c r="I31" s="237">
        <f t="shared" si="5"/>
        <v>8.6415760769753227</v>
      </c>
      <c r="J31" s="237">
        <f t="shared" si="5"/>
        <v>7.0980620224290876</v>
      </c>
      <c r="K31" s="237">
        <f t="shared" si="5"/>
        <v>11.97145686272159</v>
      </c>
      <c r="L31" s="237">
        <f t="shared" si="5"/>
        <v>7.4877560985825031</v>
      </c>
      <c r="M31" s="237">
        <f t="shared" si="5"/>
        <v>6.5314647034648896</v>
      </c>
      <c r="N31" s="237"/>
      <c r="O31" s="237">
        <f t="shared" si="4"/>
        <v>7.3757717122691941</v>
      </c>
      <c r="P31" s="237">
        <f t="shared" si="4"/>
        <v>5.9328724249245486</v>
      </c>
      <c r="Q31" s="237">
        <f t="shared" si="4"/>
        <v>8.9064401187000115</v>
      </c>
    </row>
    <row r="32" spans="1:17" x14ac:dyDescent="0.15">
      <c r="B32" s="469" t="s">
        <v>20</v>
      </c>
      <c r="C32" s="237">
        <f t="shared" si="5"/>
        <v>100</v>
      </c>
      <c r="D32" s="237">
        <f t="shared" si="5"/>
        <v>100</v>
      </c>
      <c r="E32" s="237">
        <f t="shared" si="5"/>
        <v>100</v>
      </c>
      <c r="F32" s="237">
        <f t="shared" si="5"/>
        <v>100</v>
      </c>
      <c r="G32" s="237">
        <f t="shared" si="5"/>
        <v>100</v>
      </c>
      <c r="H32" s="237">
        <f t="shared" si="5"/>
        <v>100</v>
      </c>
      <c r="I32" s="237">
        <f t="shared" si="5"/>
        <v>100</v>
      </c>
      <c r="J32" s="237">
        <f t="shared" si="5"/>
        <v>100</v>
      </c>
      <c r="K32" s="237">
        <f t="shared" si="5"/>
        <v>100</v>
      </c>
      <c r="L32" s="237">
        <f t="shared" si="5"/>
        <v>100</v>
      </c>
      <c r="M32" s="237">
        <f t="shared" si="5"/>
        <v>100</v>
      </c>
      <c r="N32" s="237"/>
      <c r="O32" s="237">
        <f t="shared" si="4"/>
        <v>100</v>
      </c>
      <c r="P32" s="237">
        <f t="shared" si="4"/>
        <v>100</v>
      </c>
      <c r="Q32" s="237">
        <f t="shared" si="4"/>
        <v>100</v>
      </c>
    </row>
    <row r="33" spans="1:18" x14ac:dyDescent="0.15">
      <c r="C33" s="705" t="s">
        <v>108</v>
      </c>
      <c r="D33" s="705"/>
      <c r="E33" s="705"/>
      <c r="F33" s="705"/>
      <c r="G33" s="705"/>
      <c r="H33" s="705"/>
      <c r="I33" s="705"/>
      <c r="J33" s="705"/>
      <c r="K33" s="705"/>
      <c r="L33" s="705"/>
      <c r="M33" s="705"/>
      <c r="N33" s="705"/>
      <c r="O33" s="705"/>
      <c r="P33" s="705"/>
      <c r="Q33" s="705"/>
    </row>
    <row r="34" spans="1:18" x14ac:dyDescent="0.15">
      <c r="A34" s="577" t="s">
        <v>101</v>
      </c>
      <c r="B34" s="577" t="s">
        <v>102</v>
      </c>
      <c r="C34" s="271" t="s">
        <v>293</v>
      </c>
      <c r="D34" s="237">
        <f>(D6/C6-1)*100</f>
        <v>201.36740935922984</v>
      </c>
      <c r="E34" s="237">
        <f t="shared" ref="E34:P34" si="6">(E6/D6-1)*100</f>
        <v>-1.4631913659177487</v>
      </c>
      <c r="F34" s="237">
        <f t="shared" si="6"/>
        <v>17.492320721298604</v>
      </c>
      <c r="G34" s="237">
        <f t="shared" si="6"/>
        <v>186.35498464332278</v>
      </c>
      <c r="H34" s="237">
        <f t="shared" si="6"/>
        <v>287.20681409019522</v>
      </c>
      <c r="I34" s="237">
        <f t="shared" si="6"/>
        <v>6.2931455612328158</v>
      </c>
      <c r="J34" s="237">
        <f t="shared" si="6"/>
        <v>-14.694876447558547</v>
      </c>
      <c r="K34" s="237">
        <f t="shared" si="6"/>
        <v>15.730138767983902</v>
      </c>
      <c r="L34" s="237">
        <f t="shared" si="6"/>
        <v>206.17362546101498</v>
      </c>
      <c r="M34" s="237">
        <f t="shared" si="6"/>
        <v>39.053552399873539</v>
      </c>
      <c r="N34" s="237"/>
      <c r="O34" s="237"/>
      <c r="P34" s="237">
        <f t="shared" si="6"/>
        <v>11.276754320650873</v>
      </c>
      <c r="Q34" s="237">
        <f>(POWER(M6/C6,1/10)-1)*100</f>
        <v>67.402859169596425</v>
      </c>
      <c r="R34" s="43" t="s">
        <v>1291</v>
      </c>
    </row>
    <row r="35" spans="1:18" x14ac:dyDescent="0.15">
      <c r="A35" s="577" t="s">
        <v>95</v>
      </c>
      <c r="B35" s="577" t="s">
        <v>96</v>
      </c>
      <c r="C35" s="271" t="s">
        <v>293</v>
      </c>
      <c r="D35" s="237">
        <f t="shared" ref="D35:P46" si="7">(D7/C7-1)*100</f>
        <v>395.88541210667313</v>
      </c>
      <c r="E35" s="237">
        <f t="shared" si="7"/>
        <v>280.77792278965183</v>
      </c>
      <c r="F35" s="237">
        <f t="shared" si="7"/>
        <v>1040.3828719719334</v>
      </c>
      <c r="G35" s="237">
        <f t="shared" si="7"/>
        <v>138.02583850512252</v>
      </c>
      <c r="H35" s="237">
        <f t="shared" si="7"/>
        <v>193.35281149911276</v>
      </c>
      <c r="I35" s="237">
        <f t="shared" si="7"/>
        <v>-15.929346651814292</v>
      </c>
      <c r="J35" s="237">
        <f t="shared" si="7"/>
        <v>34.954737433394726</v>
      </c>
      <c r="K35" s="237">
        <f t="shared" si="7"/>
        <v>-16.204002286630526</v>
      </c>
      <c r="L35" s="237">
        <f t="shared" si="7"/>
        <v>51.676416231986579</v>
      </c>
      <c r="M35" s="237">
        <f t="shared" si="7"/>
        <v>18.686581475953101</v>
      </c>
      <c r="N35" s="237"/>
      <c r="O35" s="237"/>
      <c r="P35" s="237">
        <f t="shared" si="7"/>
        <v>-2.1731220603333767</v>
      </c>
      <c r="Q35" s="237">
        <f t="shared" ref="Q35:Q46" si="8">(POWER(M7/C7,1/10)-1)*100</f>
        <v>119.30541994944663</v>
      </c>
    </row>
    <row r="36" spans="1:18" x14ac:dyDescent="0.15">
      <c r="A36" s="577" t="s">
        <v>99</v>
      </c>
      <c r="B36" s="577" t="s">
        <v>100</v>
      </c>
      <c r="C36" s="271" t="s">
        <v>293</v>
      </c>
      <c r="D36" s="237">
        <f t="shared" si="7"/>
        <v>67.837228079422317</v>
      </c>
      <c r="E36" s="237">
        <f t="shared" si="7"/>
        <v>-66.528665711420672</v>
      </c>
      <c r="F36" s="237">
        <f t="shared" si="7"/>
        <v>426.34267769457585</v>
      </c>
      <c r="G36" s="237">
        <f t="shared" si="7"/>
        <v>79.738840080140875</v>
      </c>
      <c r="H36" s="237">
        <f t="shared" si="7"/>
        <v>118.70178449627198</v>
      </c>
      <c r="I36" s="237">
        <f t="shared" si="7"/>
        <v>120.69019690223288</v>
      </c>
      <c r="J36" s="237">
        <f t="shared" si="7"/>
        <v>56.177554266877763</v>
      </c>
      <c r="K36" s="237">
        <f t="shared" si="7"/>
        <v>-7.5792475269914057</v>
      </c>
      <c r="L36" s="237">
        <f t="shared" si="7"/>
        <v>11.864939981265898</v>
      </c>
      <c r="M36" s="237">
        <f t="shared" si="7"/>
        <v>16.085484058291776</v>
      </c>
      <c r="N36" s="237"/>
      <c r="O36" s="237"/>
      <c r="P36" s="237">
        <f t="shared" si="7"/>
        <v>152.54743251084665</v>
      </c>
      <c r="Q36" s="237">
        <f t="shared" si="8"/>
        <v>47.297957273119209</v>
      </c>
    </row>
    <row r="37" spans="1:18" x14ac:dyDescent="0.15">
      <c r="A37" s="577" t="s">
        <v>103</v>
      </c>
      <c r="B37" s="577" t="s">
        <v>104</v>
      </c>
      <c r="C37" s="271" t="s">
        <v>293</v>
      </c>
      <c r="D37" s="237">
        <f t="shared" si="7"/>
        <v>73.663524850397664</v>
      </c>
      <c r="E37" s="237">
        <f t="shared" si="7"/>
        <v>-6.843886044586367</v>
      </c>
      <c r="F37" s="237">
        <f t="shared" si="7"/>
        <v>-9.1147250373075135</v>
      </c>
      <c r="G37" s="237">
        <f t="shared" si="7"/>
        <v>-2.4176510377447169</v>
      </c>
      <c r="H37" s="237">
        <f t="shared" si="7"/>
        <v>36.44258764677808</v>
      </c>
      <c r="I37" s="237">
        <f t="shared" si="7"/>
        <v>-10.073226739116524</v>
      </c>
      <c r="J37" s="237">
        <f t="shared" si="7"/>
        <v>-60.555971111945659</v>
      </c>
      <c r="K37" s="237">
        <f t="shared" si="7"/>
        <v>-13.300926505904165</v>
      </c>
      <c r="L37" s="237">
        <f t="shared" si="7"/>
        <v>59.953690837882398</v>
      </c>
      <c r="M37" s="237">
        <f t="shared" si="7"/>
        <v>-16.272995838292349</v>
      </c>
      <c r="N37" s="237"/>
      <c r="O37" s="237"/>
      <c r="P37" s="237">
        <f t="shared" si="7"/>
        <v>98.942497234861904</v>
      </c>
      <c r="Q37" s="237">
        <f t="shared" si="8"/>
        <v>-2.1303744169713146</v>
      </c>
    </row>
    <row r="38" spans="1:18" x14ac:dyDescent="0.15">
      <c r="A38" s="577" t="s">
        <v>113</v>
      </c>
      <c r="B38" s="577" t="s">
        <v>114</v>
      </c>
      <c r="C38" s="271" t="s">
        <v>293</v>
      </c>
      <c r="D38" s="237">
        <f t="shared" si="7"/>
        <v>299.19219517360978</v>
      </c>
      <c r="E38" s="237">
        <f t="shared" si="7"/>
        <v>32.85998861394097</v>
      </c>
      <c r="F38" s="237">
        <f t="shared" si="7"/>
        <v>108.14888782596257</v>
      </c>
      <c r="G38" s="237">
        <f t="shared" si="7"/>
        <v>69.602089196832708</v>
      </c>
      <c r="H38" s="237">
        <f t="shared" si="7"/>
        <v>-17.648388996390217</v>
      </c>
      <c r="I38" s="237">
        <f t="shared" si="7"/>
        <v>42.664930755281503</v>
      </c>
      <c r="J38" s="237">
        <f t="shared" si="7"/>
        <v>40.883586327205279</v>
      </c>
      <c r="K38" s="237">
        <f t="shared" si="7"/>
        <v>107.91014307860856</v>
      </c>
      <c r="L38" s="237">
        <f t="shared" si="7"/>
        <v>-15.554197782229306</v>
      </c>
      <c r="M38" s="237">
        <f t="shared" si="7"/>
        <v>39.697896981217816</v>
      </c>
      <c r="N38" s="237"/>
      <c r="O38" s="237"/>
      <c r="P38" s="237">
        <f t="shared" si="7"/>
        <v>-9.7925863373846784</v>
      </c>
      <c r="Q38" s="237">
        <f t="shared" si="8"/>
        <v>54.20110590275533</v>
      </c>
    </row>
    <row r="39" spans="1:18" x14ac:dyDescent="0.15">
      <c r="A39" s="577" t="s">
        <v>1</v>
      </c>
      <c r="B39" s="577" t="s">
        <v>2</v>
      </c>
      <c r="C39" s="271" t="s">
        <v>293</v>
      </c>
      <c r="D39" s="237">
        <f t="shared" si="7"/>
        <v>-38.753842086128834</v>
      </c>
      <c r="E39" s="237">
        <f t="shared" si="7"/>
        <v>176.86947723440136</v>
      </c>
      <c r="F39" s="237">
        <f t="shared" si="7"/>
        <v>3315.6315247077055</v>
      </c>
      <c r="G39" s="237">
        <f t="shared" si="7"/>
        <v>104.88047340587046</v>
      </c>
      <c r="H39" s="237">
        <f t="shared" si="7"/>
        <v>58.464651134696325</v>
      </c>
      <c r="I39" s="237">
        <f t="shared" si="7"/>
        <v>-9.0826476446807405</v>
      </c>
      <c r="J39" s="237">
        <f t="shared" si="7"/>
        <v>2.3153883211176396</v>
      </c>
      <c r="K39" s="237">
        <f t="shared" si="7"/>
        <v>1.9278129175765768</v>
      </c>
      <c r="L39" s="237">
        <f t="shared" si="7"/>
        <v>56.457314029002845</v>
      </c>
      <c r="M39" s="237">
        <f t="shared" si="7"/>
        <v>16.063041159332037</v>
      </c>
      <c r="N39" s="237"/>
      <c r="O39" s="237"/>
      <c r="P39" s="237">
        <f t="shared" si="7"/>
        <v>-43.232881148983346</v>
      </c>
      <c r="Q39" s="237">
        <f t="shared" si="8"/>
        <v>78.247241278264696</v>
      </c>
    </row>
    <row r="40" spans="1:18" x14ac:dyDescent="0.15">
      <c r="A40" s="577" t="s">
        <v>3</v>
      </c>
      <c r="B40" s="577" t="s">
        <v>4</v>
      </c>
      <c r="C40" s="271" t="s">
        <v>293</v>
      </c>
      <c r="D40" s="237">
        <f t="shared" si="7"/>
        <v>259.7220922616263</v>
      </c>
      <c r="E40" s="237">
        <f t="shared" si="7"/>
        <v>257.2831991537364</v>
      </c>
      <c r="F40" s="237">
        <f t="shared" si="7"/>
        <v>733.7254721136544</v>
      </c>
      <c r="G40" s="237">
        <f t="shared" si="7"/>
        <v>547.33093770194023</v>
      </c>
      <c r="H40" s="237">
        <f t="shared" si="7"/>
        <v>-58.59714959210558</v>
      </c>
      <c r="I40" s="237">
        <f t="shared" si="7"/>
        <v>109.65269411911392</v>
      </c>
      <c r="J40" s="237">
        <f t="shared" si="7"/>
        <v>10.06046197647612</v>
      </c>
      <c r="K40" s="237">
        <f t="shared" si="7"/>
        <v>-46.007813302373457</v>
      </c>
      <c r="L40" s="237">
        <f t="shared" si="7"/>
        <v>118.90798694980931</v>
      </c>
      <c r="M40" s="237">
        <f t="shared" si="7"/>
        <v>45.190492947629359</v>
      </c>
      <c r="N40" s="237"/>
      <c r="O40" s="237"/>
      <c r="P40" s="237">
        <f t="shared" si="7"/>
        <v>305.6297997697942</v>
      </c>
      <c r="Q40" s="237">
        <f t="shared" si="8"/>
        <v>102.10738660092203</v>
      </c>
    </row>
    <row r="41" spans="1:18" x14ac:dyDescent="0.15">
      <c r="A41" s="577" t="s">
        <v>15</v>
      </c>
      <c r="B41" s="577" t="s">
        <v>16</v>
      </c>
      <c r="C41" s="271" t="s">
        <v>293</v>
      </c>
      <c r="D41" s="237">
        <f t="shared" si="7"/>
        <v>71.624190890932752</v>
      </c>
      <c r="E41" s="237">
        <f t="shared" si="7"/>
        <v>-63.548070877989623</v>
      </c>
      <c r="F41" s="237">
        <f t="shared" si="7"/>
        <v>3168.0276051254054</v>
      </c>
      <c r="G41" s="237">
        <f t="shared" si="7"/>
        <v>154.70512821378617</v>
      </c>
      <c r="H41" s="237">
        <f t="shared" si="7"/>
        <v>-72.166460311749631</v>
      </c>
      <c r="I41" s="237">
        <f t="shared" si="7"/>
        <v>78.447147660300516</v>
      </c>
      <c r="J41" s="237">
        <f t="shared" si="7"/>
        <v>0.59962277870615477</v>
      </c>
      <c r="K41" s="237">
        <f t="shared" si="7"/>
        <v>114.6431903993864</v>
      </c>
      <c r="L41" s="237">
        <f t="shared" si="7"/>
        <v>-86.314149452947461</v>
      </c>
      <c r="M41" s="237">
        <f t="shared" si="7"/>
        <v>226.21031216249477</v>
      </c>
      <c r="N41" s="237"/>
      <c r="O41" s="237"/>
      <c r="P41" s="237">
        <f t="shared" si="7"/>
        <v>-68.814553989618375</v>
      </c>
      <c r="Q41" s="237">
        <f t="shared" si="8"/>
        <v>37.936226935995229</v>
      </c>
    </row>
    <row r="42" spans="1:18" x14ac:dyDescent="0.15">
      <c r="A42" s="577" t="s">
        <v>1289</v>
      </c>
      <c r="B42" s="577" t="s">
        <v>1290</v>
      </c>
      <c r="C42" s="271" t="s">
        <v>293</v>
      </c>
      <c r="D42" s="237" t="e">
        <f t="shared" si="7"/>
        <v>#DIV/0!</v>
      </c>
      <c r="E42" s="237" t="e">
        <f t="shared" si="7"/>
        <v>#DIV/0!</v>
      </c>
      <c r="F42" s="237">
        <f t="shared" si="7"/>
        <v>26399.488491048589</v>
      </c>
      <c r="G42" s="237">
        <f t="shared" si="7"/>
        <v>-74.614189339175581</v>
      </c>
      <c r="H42" s="237">
        <f t="shared" si="7"/>
        <v>-3.4938980344447423</v>
      </c>
      <c r="I42" s="237">
        <f t="shared" si="7"/>
        <v>11996.434762054836</v>
      </c>
      <c r="J42" s="237">
        <f t="shared" si="7"/>
        <v>538.43677975248147</v>
      </c>
      <c r="K42" s="237">
        <f t="shared" si="7"/>
        <v>-81.818706768733747</v>
      </c>
      <c r="L42" s="237">
        <f t="shared" si="7"/>
        <v>436.22868516327998</v>
      </c>
      <c r="M42" s="237">
        <f t="shared" si="7"/>
        <v>129.97544968320463</v>
      </c>
      <c r="N42" s="237"/>
      <c r="O42" s="237"/>
      <c r="P42" s="237">
        <f t="shared" si="7"/>
        <v>-27.256542245552893</v>
      </c>
      <c r="Q42" s="237" t="e">
        <f>(POWER(M14/C14,1/10)-1)*100</f>
        <v>#DIV/0!</v>
      </c>
    </row>
    <row r="43" spans="1:18" x14ac:dyDescent="0.15">
      <c r="A43" s="577" t="s">
        <v>111</v>
      </c>
      <c r="B43" s="577" t="s">
        <v>1258</v>
      </c>
      <c r="C43" s="271" t="s">
        <v>293</v>
      </c>
      <c r="D43" s="237">
        <f t="shared" si="7"/>
        <v>-83.488398646376055</v>
      </c>
      <c r="E43" s="237">
        <f t="shared" si="7"/>
        <v>-9.5959336345261441</v>
      </c>
      <c r="F43" s="237">
        <f t="shared" si="7"/>
        <v>-0.52340136596508158</v>
      </c>
      <c r="G43" s="237">
        <f t="shared" si="7"/>
        <v>101.03887607793824</v>
      </c>
      <c r="H43" s="237">
        <f t="shared" si="7"/>
        <v>201.41858263350198</v>
      </c>
      <c r="I43" s="237">
        <f t="shared" si="7"/>
        <v>-20.694560258650839</v>
      </c>
      <c r="J43" s="237">
        <f t="shared" si="7"/>
        <v>27.027340042247538</v>
      </c>
      <c r="K43" s="237">
        <f t="shared" si="7"/>
        <v>61.116233656125416</v>
      </c>
      <c r="L43" s="237">
        <f t="shared" si="7"/>
        <v>34.387251411634544</v>
      </c>
      <c r="M43" s="237">
        <f t="shared" si="7"/>
        <v>17.269755438929057</v>
      </c>
      <c r="N43" s="237"/>
      <c r="O43" s="237"/>
      <c r="P43" s="237">
        <f t="shared" si="7"/>
        <v>103.76757483497991</v>
      </c>
      <c r="Q43" s="237">
        <f t="shared" si="8"/>
        <v>8.6933998025091839</v>
      </c>
    </row>
    <row r="44" spans="1:18" x14ac:dyDescent="0.15">
      <c r="B44" s="469" t="s">
        <v>105</v>
      </c>
      <c r="C44" s="271" t="s">
        <v>293</v>
      </c>
      <c r="D44" s="237">
        <f t="shared" si="7"/>
        <v>67.71392370743979</v>
      </c>
      <c r="E44" s="237">
        <f t="shared" si="7"/>
        <v>-6.9596717500185594</v>
      </c>
      <c r="F44" s="237">
        <f t="shared" si="7"/>
        <v>30.86911774801715</v>
      </c>
      <c r="G44" s="237">
        <f t="shared" si="7"/>
        <v>53.109266627577242</v>
      </c>
      <c r="H44" s="237">
        <f t="shared" si="7"/>
        <v>67.597710742935973</v>
      </c>
      <c r="I44" s="237">
        <f t="shared" si="7"/>
        <v>4.4814286077873078</v>
      </c>
      <c r="J44" s="237">
        <f t="shared" si="7"/>
        <v>1.6649931904333171</v>
      </c>
      <c r="K44" s="237">
        <f t="shared" si="7"/>
        <v>0.30883187186239169</v>
      </c>
      <c r="L44" s="237">
        <f t="shared" si="7"/>
        <v>53.265416750047457</v>
      </c>
      <c r="M44" s="237">
        <f t="shared" si="7"/>
        <v>25.449146924086065</v>
      </c>
      <c r="N44" s="237"/>
      <c r="O44" s="237"/>
      <c r="P44" s="237">
        <f t="shared" si="7"/>
        <v>31.979306458417533</v>
      </c>
      <c r="Q44" s="237">
        <f t="shared" si="8"/>
        <v>26.788793164914516</v>
      </c>
    </row>
    <row r="45" spans="1:18" x14ac:dyDescent="0.15">
      <c r="B45" s="469" t="s">
        <v>92</v>
      </c>
      <c r="C45" s="270" t="s">
        <v>293</v>
      </c>
      <c r="D45" s="237">
        <f t="shared" si="7"/>
        <v>152.02848933769073</v>
      </c>
      <c r="E45" s="237">
        <f t="shared" si="7"/>
        <v>-25.859788211335044</v>
      </c>
      <c r="F45" s="237">
        <f t="shared" si="7"/>
        <v>137.05527507727683</v>
      </c>
      <c r="G45" s="237">
        <f t="shared" si="7"/>
        <v>47.885875310795356</v>
      </c>
      <c r="H45" s="237">
        <f t="shared" si="7"/>
        <v>-14.36730786348166</v>
      </c>
      <c r="I45" s="237">
        <f t="shared" si="7"/>
        <v>-3.9844308566937658</v>
      </c>
      <c r="J45" s="237">
        <f t="shared" si="7"/>
        <v>-17.881294783053104</v>
      </c>
      <c r="K45" s="237">
        <f t="shared" si="7"/>
        <v>78.544981360621293</v>
      </c>
      <c r="L45" s="237">
        <f t="shared" si="7"/>
        <v>-8.7835524660797688</v>
      </c>
      <c r="M45" s="237">
        <f t="shared" si="7"/>
        <v>8.3079622587624478</v>
      </c>
      <c r="N45" s="237"/>
      <c r="O45" s="237"/>
      <c r="P45" s="237">
        <f t="shared" si="7"/>
        <v>4.5322034816597023</v>
      </c>
      <c r="Q45" s="237">
        <f t="shared" si="8"/>
        <v>22.805673623069222</v>
      </c>
    </row>
    <row r="46" spans="1:18" x14ac:dyDescent="0.15">
      <c r="B46" s="469" t="s">
        <v>20</v>
      </c>
      <c r="C46" s="270" t="s">
        <v>293</v>
      </c>
      <c r="D46" s="237">
        <f t="shared" si="7"/>
        <v>75.109982515664697</v>
      </c>
      <c r="E46" s="237">
        <f t="shared" si="7"/>
        <v>-9.3458394388543411</v>
      </c>
      <c r="F46" s="237">
        <f t="shared" si="7"/>
        <v>41.833154096710111</v>
      </c>
      <c r="G46" s="237">
        <f t="shared" si="7"/>
        <v>52.207847046794889</v>
      </c>
      <c r="H46" s="237">
        <f t="shared" si="7"/>
        <v>53.854360326820959</v>
      </c>
      <c r="I46" s="237">
        <f t="shared" si="7"/>
        <v>3.6913597898005079</v>
      </c>
      <c r="J46" s="237">
        <f t="shared" si="7"/>
        <v>-2.4114155020193984E-2</v>
      </c>
      <c r="K46" s="237">
        <f t="shared" si="7"/>
        <v>5.8620822865348421</v>
      </c>
      <c r="L46" s="237">
        <f t="shared" si="7"/>
        <v>45.837251166575399</v>
      </c>
      <c r="M46" s="237">
        <f t="shared" si="7"/>
        <v>24.165656823938985</v>
      </c>
      <c r="N46" s="237"/>
      <c r="O46" s="237"/>
      <c r="P46" s="237">
        <f t="shared" si="7"/>
        <v>29.954870801220434</v>
      </c>
      <c r="Q46" s="237">
        <f t="shared" si="8"/>
        <v>26.481540971671723</v>
      </c>
    </row>
    <row r="47" spans="1:18" x14ac:dyDescent="0.15">
      <c r="C47" s="704" t="s">
        <v>691</v>
      </c>
      <c r="D47" s="704"/>
      <c r="E47" s="704"/>
      <c r="F47" s="704"/>
      <c r="G47" s="704"/>
      <c r="H47" s="704"/>
      <c r="I47" s="704"/>
      <c r="J47" s="704"/>
      <c r="K47" s="704"/>
      <c r="L47" s="704"/>
      <c r="M47" s="704"/>
      <c r="N47" s="704"/>
      <c r="O47" s="704"/>
      <c r="P47" s="704"/>
      <c r="Q47" s="704"/>
    </row>
    <row r="48" spans="1:18" x14ac:dyDescent="0.15">
      <c r="C48" s="40">
        <v>2001</v>
      </c>
      <c r="D48" s="40">
        <v>2002</v>
      </c>
      <c r="E48" s="40">
        <v>2003</v>
      </c>
      <c r="F48" s="40">
        <v>2004</v>
      </c>
      <c r="G48" s="40">
        <v>2005</v>
      </c>
      <c r="H48" s="40">
        <v>2006</v>
      </c>
      <c r="I48" s="40">
        <v>2007</v>
      </c>
      <c r="J48" s="40">
        <v>2008</v>
      </c>
      <c r="K48" s="40">
        <v>2009</v>
      </c>
      <c r="L48" s="40">
        <v>2010</v>
      </c>
      <c r="M48" s="40">
        <v>2011</v>
      </c>
      <c r="N48" s="40" t="s">
        <v>1179</v>
      </c>
      <c r="O48" s="40" t="s">
        <v>1180</v>
      </c>
      <c r="P48" s="40" t="s">
        <v>1181</v>
      </c>
      <c r="Q48" s="40" t="s">
        <v>1182</v>
      </c>
    </row>
    <row r="49" spans="1:17" x14ac:dyDescent="0.15">
      <c r="C49" s="705" t="s">
        <v>94</v>
      </c>
      <c r="D49" s="705"/>
      <c r="E49" s="705"/>
      <c r="F49" s="705"/>
      <c r="G49" s="705"/>
      <c r="H49" s="705"/>
      <c r="I49" s="705"/>
      <c r="J49" s="705"/>
      <c r="K49" s="705"/>
      <c r="L49" s="705"/>
      <c r="M49" s="705"/>
      <c r="N49" s="705"/>
      <c r="O49" s="705"/>
      <c r="P49" s="705"/>
      <c r="Q49" s="705"/>
    </row>
    <row r="50" spans="1:17" x14ac:dyDescent="0.15">
      <c r="A50" s="577" t="s">
        <v>101</v>
      </c>
      <c r="B50" s="577" t="s">
        <v>102</v>
      </c>
      <c r="C50" s="345">
        <v>78.149794999999997</v>
      </c>
      <c r="D50" s="345">
        <v>103.321496</v>
      </c>
      <c r="E50" s="345">
        <v>139.001778</v>
      </c>
      <c r="F50" s="345">
        <v>238.617569</v>
      </c>
      <c r="G50" s="345">
        <v>335.684864</v>
      </c>
      <c r="H50" s="345">
        <v>488.09551199999999</v>
      </c>
      <c r="I50" s="345">
        <v>653.65896599999996</v>
      </c>
      <c r="J50" s="345">
        <v>785.53018299999997</v>
      </c>
      <c r="K50" s="345">
        <v>537.47613999999999</v>
      </c>
      <c r="L50" s="345">
        <v>823.69678299999998</v>
      </c>
      <c r="M50" s="345">
        <v>1019.039843</v>
      </c>
      <c r="N50" s="345"/>
      <c r="O50" s="345">
        <v>632.80174899999997</v>
      </c>
      <c r="P50" s="345">
        <v>826.47161200000005</v>
      </c>
      <c r="Q50" s="345">
        <f>SUM(C50:M50)+P50</f>
        <v>6028.7445410000009</v>
      </c>
    </row>
    <row r="51" spans="1:17" x14ac:dyDescent="0.15">
      <c r="A51" s="577" t="s">
        <v>95</v>
      </c>
      <c r="B51" s="577" t="s">
        <v>96</v>
      </c>
      <c r="C51" s="345">
        <v>4.363245</v>
      </c>
      <c r="D51" s="345">
        <v>7.8722269999999996</v>
      </c>
      <c r="E51" s="345">
        <v>12.485245000000001</v>
      </c>
      <c r="F51" s="345">
        <v>19.848424000000001</v>
      </c>
      <c r="G51" s="345">
        <v>28.080697000000001</v>
      </c>
      <c r="H51" s="345">
        <v>40.603541</v>
      </c>
      <c r="I51" s="345">
        <v>48.410060999999999</v>
      </c>
      <c r="J51" s="345">
        <v>76.115808999999999</v>
      </c>
      <c r="K51" s="345">
        <v>77.723730000000003</v>
      </c>
      <c r="L51" s="345">
        <v>70.702727999999993</v>
      </c>
      <c r="M51" s="345">
        <v>84.442025000000001</v>
      </c>
      <c r="N51" s="345"/>
      <c r="O51" s="345">
        <v>55.976120999999999</v>
      </c>
      <c r="P51" s="345">
        <v>52.548457999999997</v>
      </c>
      <c r="Q51" s="345">
        <f t="shared" ref="Q51:Q59" si="9">SUM(C51:M51)+P51</f>
        <v>523.19619</v>
      </c>
    </row>
    <row r="52" spans="1:17" x14ac:dyDescent="0.15">
      <c r="A52" s="577" t="s">
        <v>99</v>
      </c>
      <c r="B52" s="577" t="s">
        <v>100</v>
      </c>
      <c r="C52" s="345">
        <v>1385.3750419999999</v>
      </c>
      <c r="D52" s="345">
        <v>2254.6311839999998</v>
      </c>
      <c r="E52" s="345">
        <v>3150.3850269999998</v>
      </c>
      <c r="F52" s="345">
        <v>5330.2866169999998</v>
      </c>
      <c r="G52" s="345">
        <v>7110.2926630000002</v>
      </c>
      <c r="H52" s="345">
        <v>10608.158375999999</v>
      </c>
      <c r="I52" s="345">
        <v>12914.287593999999</v>
      </c>
      <c r="J52" s="345">
        <v>15497.105226</v>
      </c>
      <c r="K52" s="345">
        <v>15361.467027999999</v>
      </c>
      <c r="L52" s="345">
        <v>21755.45506</v>
      </c>
      <c r="M52" s="345">
        <v>23238.196370000001</v>
      </c>
      <c r="N52" s="345"/>
      <c r="O52" s="345">
        <v>14502.783062</v>
      </c>
      <c r="P52" s="345">
        <v>15734.418282000001</v>
      </c>
      <c r="Q52" s="345">
        <f t="shared" si="9"/>
        <v>134340.05846900001</v>
      </c>
    </row>
    <row r="53" spans="1:17" x14ac:dyDescent="0.15">
      <c r="A53" s="577" t="s">
        <v>103</v>
      </c>
      <c r="B53" s="577" t="s">
        <v>104</v>
      </c>
      <c r="C53" s="345">
        <v>683.74932200000001</v>
      </c>
      <c r="D53" s="345">
        <v>1386.4005199999999</v>
      </c>
      <c r="E53" s="345">
        <v>3271.972029</v>
      </c>
      <c r="F53" s="345">
        <v>4570.1935370000001</v>
      </c>
      <c r="G53" s="345">
        <v>4566.5588870000001</v>
      </c>
      <c r="H53" s="345">
        <v>5655.1704220000001</v>
      </c>
      <c r="I53" s="345">
        <v>6104.3418689999999</v>
      </c>
      <c r="J53" s="345">
        <v>6703.7238870000001</v>
      </c>
      <c r="K53" s="345">
        <v>7198.8198830000001</v>
      </c>
      <c r="L53" s="345">
        <v>10657.637538000001</v>
      </c>
      <c r="M53" s="345">
        <v>12410.512952999999</v>
      </c>
      <c r="N53" s="345"/>
      <c r="O53" s="345">
        <v>8181.0238730000001</v>
      </c>
      <c r="P53" s="345">
        <v>8899.4205199999997</v>
      </c>
      <c r="Q53" s="345">
        <f t="shared" si="9"/>
        <v>72108.50136699999</v>
      </c>
    </row>
    <row r="54" spans="1:17" x14ac:dyDescent="0.15">
      <c r="A54" s="577" t="s">
        <v>113</v>
      </c>
      <c r="B54" s="577" t="s">
        <v>114</v>
      </c>
      <c r="C54" s="345">
        <v>172.08579700000001</v>
      </c>
      <c r="D54" s="345">
        <v>223.48113799999999</v>
      </c>
      <c r="E54" s="345">
        <v>269.10373199999998</v>
      </c>
      <c r="F54" s="345">
        <v>385.36756200000002</v>
      </c>
      <c r="G54" s="345">
        <v>510.86755299999999</v>
      </c>
      <c r="H54" s="345">
        <v>628.89302099999998</v>
      </c>
      <c r="I54" s="345">
        <v>737.09862799999996</v>
      </c>
      <c r="J54" s="345">
        <v>882.24131199999999</v>
      </c>
      <c r="K54" s="345">
        <v>775.96801900000003</v>
      </c>
      <c r="L54" s="345">
        <v>1023.419831</v>
      </c>
      <c r="M54" s="345">
        <v>1141.326368</v>
      </c>
      <c r="N54" s="345"/>
      <c r="O54" s="345">
        <v>761.97834</v>
      </c>
      <c r="P54" s="345">
        <v>873.192407</v>
      </c>
      <c r="Q54" s="345">
        <f t="shared" si="9"/>
        <v>7623.045368000001</v>
      </c>
    </row>
    <row r="55" spans="1:17" x14ac:dyDescent="0.15">
      <c r="A55" s="577" t="s">
        <v>1</v>
      </c>
      <c r="B55" s="577" t="s">
        <v>2</v>
      </c>
      <c r="C55" s="345">
        <v>11.363721999999999</v>
      </c>
      <c r="D55" s="345">
        <v>14.952282</v>
      </c>
      <c r="E55" s="345">
        <v>16.236856</v>
      </c>
      <c r="F55" s="345">
        <v>35.766095</v>
      </c>
      <c r="G55" s="345">
        <v>46.844876999999997</v>
      </c>
      <c r="H55" s="345">
        <v>93.651061999999996</v>
      </c>
      <c r="I55" s="345">
        <v>138.091183</v>
      </c>
      <c r="J55" s="345">
        <v>190.92142999999999</v>
      </c>
      <c r="K55" s="345">
        <v>137.18766600000001</v>
      </c>
      <c r="L55" s="345">
        <v>232.64146199999999</v>
      </c>
      <c r="M55" s="345">
        <v>1294.85454</v>
      </c>
      <c r="N55" s="345"/>
      <c r="O55" s="345">
        <v>831.60681399999999</v>
      </c>
      <c r="P55" s="345">
        <v>766.26349300000004</v>
      </c>
      <c r="Q55" s="345">
        <f t="shared" si="9"/>
        <v>2978.774668</v>
      </c>
    </row>
    <row r="56" spans="1:17" x14ac:dyDescent="0.15">
      <c r="A56" s="577" t="s">
        <v>3</v>
      </c>
      <c r="B56" s="577" t="s">
        <v>4</v>
      </c>
      <c r="C56" s="345">
        <v>26.559612999999999</v>
      </c>
      <c r="D56" s="345">
        <v>65.320631000000006</v>
      </c>
      <c r="E56" s="345">
        <v>63.883991000000002</v>
      </c>
      <c r="F56" s="345">
        <v>134.00822500000001</v>
      </c>
      <c r="G56" s="345">
        <v>189.851888</v>
      </c>
      <c r="H56" s="345">
        <v>124.081656</v>
      </c>
      <c r="I56" s="345">
        <v>49.933114000000003</v>
      </c>
      <c r="J56" s="345">
        <v>76.910203999999993</v>
      </c>
      <c r="K56" s="345">
        <v>68.478493</v>
      </c>
      <c r="L56" s="345">
        <v>113.132071</v>
      </c>
      <c r="M56" s="345">
        <v>107.59571099999999</v>
      </c>
      <c r="N56" s="345"/>
      <c r="O56" s="345">
        <v>78.636418000000006</v>
      </c>
      <c r="P56" s="345">
        <v>63.437429000000002</v>
      </c>
      <c r="Q56" s="345">
        <f t="shared" si="9"/>
        <v>1083.1930260000001</v>
      </c>
    </row>
    <row r="57" spans="1:17" x14ac:dyDescent="0.15">
      <c r="A57" s="577" t="s">
        <v>15</v>
      </c>
      <c r="B57" s="577" t="s">
        <v>16</v>
      </c>
      <c r="C57" s="345">
        <v>21.142982</v>
      </c>
      <c r="D57" s="345">
        <v>37.860805999999997</v>
      </c>
      <c r="E57" s="345">
        <v>46.573846000000003</v>
      </c>
      <c r="F57" s="345">
        <v>119.665481</v>
      </c>
      <c r="G57" s="345">
        <v>194.30110999999999</v>
      </c>
      <c r="H57" s="345">
        <v>304.76597099999998</v>
      </c>
      <c r="I57" s="345">
        <v>168.88611499999999</v>
      </c>
      <c r="J57" s="345">
        <v>208.56446399999999</v>
      </c>
      <c r="K57" s="345">
        <v>115.71803</v>
      </c>
      <c r="L57" s="345">
        <v>125.392781</v>
      </c>
      <c r="M57" s="345">
        <v>199.80001999999999</v>
      </c>
      <c r="N57" s="345"/>
      <c r="O57" s="345">
        <v>133.952485</v>
      </c>
      <c r="P57" s="345">
        <v>240.312637</v>
      </c>
      <c r="Q57" s="345">
        <f t="shared" si="9"/>
        <v>1782.9842429999999</v>
      </c>
    </row>
    <row r="58" spans="1:17" x14ac:dyDescent="0.15">
      <c r="A58" s="577" t="s">
        <v>1289</v>
      </c>
      <c r="B58" s="577" t="s">
        <v>1290</v>
      </c>
      <c r="C58" s="345">
        <v>7.0399999999999998E-4</v>
      </c>
      <c r="D58" s="345">
        <v>9.0776999999999997E-2</v>
      </c>
      <c r="E58" s="345">
        <v>3.0796E-2</v>
      </c>
      <c r="F58" s="345">
        <v>0.64977200000000002</v>
      </c>
      <c r="G58" s="345">
        <v>1.1162669999999999</v>
      </c>
      <c r="H58" s="345">
        <v>1.160433</v>
      </c>
      <c r="I58" s="345">
        <v>1.4300000000000001E-4</v>
      </c>
      <c r="J58" s="345">
        <v>1.4135999999999999E-2</v>
      </c>
      <c r="K58" s="345">
        <v>2.8929E-2</v>
      </c>
      <c r="L58" s="345">
        <v>0.13913800000000001</v>
      </c>
      <c r="M58" s="345">
        <v>0.24038100000000001</v>
      </c>
      <c r="N58" s="345"/>
      <c r="O58" s="345">
        <v>0.16145499999999999</v>
      </c>
      <c r="P58" s="345">
        <v>0.450571</v>
      </c>
      <c r="Q58" s="345">
        <f t="shared" si="9"/>
        <v>3.9220470000000005</v>
      </c>
    </row>
    <row r="59" spans="1:17" x14ac:dyDescent="0.15">
      <c r="A59" s="577" t="s">
        <v>111</v>
      </c>
      <c r="B59" s="577" t="s">
        <v>1258</v>
      </c>
      <c r="C59" s="345">
        <v>177.659268</v>
      </c>
      <c r="D59" s="345">
        <v>211.92771999999999</v>
      </c>
      <c r="E59" s="345">
        <v>204.42593400000001</v>
      </c>
      <c r="F59" s="345">
        <v>275.15781099999998</v>
      </c>
      <c r="G59" s="345">
        <v>413.83782500000001</v>
      </c>
      <c r="H59" s="345">
        <v>926.67029500000001</v>
      </c>
      <c r="I59" s="345">
        <v>1529.876829</v>
      </c>
      <c r="J59" s="345">
        <v>1689.845679</v>
      </c>
      <c r="K59" s="345">
        <v>1279.3323069999999</v>
      </c>
      <c r="L59" s="345">
        <v>2065.849029</v>
      </c>
      <c r="M59" s="345">
        <v>2303.668502</v>
      </c>
      <c r="N59" s="345"/>
      <c r="O59" s="345">
        <v>1487.213338</v>
      </c>
      <c r="P59" s="345">
        <v>1235.616671</v>
      </c>
      <c r="Q59" s="345">
        <f t="shared" si="9"/>
        <v>12313.86787</v>
      </c>
    </row>
    <row r="60" spans="1:17" x14ac:dyDescent="0.15">
      <c r="B60" s="269" t="s">
        <v>105</v>
      </c>
      <c r="C60" s="345">
        <f>SUM(C50:C59)</f>
        <v>2560.44949</v>
      </c>
      <c r="D60" s="345">
        <f t="shared" ref="D60:O60" si="10">SUM(D50:D59)</f>
        <v>4305.8587809999999</v>
      </c>
      <c r="E60" s="345">
        <f t="shared" si="10"/>
        <v>7174.0992340000003</v>
      </c>
      <c r="F60" s="345">
        <f t="shared" si="10"/>
        <v>11109.561092999998</v>
      </c>
      <c r="G60" s="345">
        <f t="shared" si="10"/>
        <v>13397.436630999999</v>
      </c>
      <c r="H60" s="345">
        <f t="shared" si="10"/>
        <v>18871.250289</v>
      </c>
      <c r="I60" s="345">
        <f t="shared" si="10"/>
        <v>22344.584502000002</v>
      </c>
      <c r="J60" s="345">
        <f t="shared" si="10"/>
        <v>26110.972329999997</v>
      </c>
      <c r="K60" s="345">
        <f t="shared" si="10"/>
        <v>25552.200225000001</v>
      </c>
      <c r="L60" s="345">
        <f t="shared" si="10"/>
        <v>36868.066420999996</v>
      </c>
      <c r="M60" s="345">
        <f t="shared" si="10"/>
        <v>41799.676713000008</v>
      </c>
      <c r="N60" s="345"/>
      <c r="O60" s="345">
        <f t="shared" si="10"/>
        <v>26666.133655000001</v>
      </c>
      <c r="P60" s="345">
        <f>SUM(P50:P59)</f>
        <v>28692.132079999999</v>
      </c>
      <c r="Q60" s="345">
        <f>SUM(C60:M60)+P60</f>
        <v>238786.28778900002</v>
      </c>
    </row>
    <row r="61" spans="1:17" x14ac:dyDescent="0.15">
      <c r="B61" s="269" t="s">
        <v>92</v>
      </c>
      <c r="C61" s="345">
        <f>C62-C60</f>
        <v>1107.4492290000003</v>
      </c>
      <c r="D61" s="345">
        <f t="shared" ref="D61:Q61" si="11">D62-D60</f>
        <v>1456.8402639999986</v>
      </c>
      <c r="E61" s="345">
        <f t="shared" si="11"/>
        <v>1735.9901169999985</v>
      </c>
      <c r="F61" s="345">
        <f t="shared" si="11"/>
        <v>2387.0875230000001</v>
      </c>
      <c r="G61" s="345">
        <f t="shared" si="11"/>
        <v>3290.5205140000016</v>
      </c>
      <c r="H61" s="345">
        <f t="shared" si="11"/>
        <v>4323.7920919999997</v>
      </c>
      <c r="I61" s="345">
        <f t="shared" si="11"/>
        <v>5997.2254889999931</v>
      </c>
      <c r="J61" s="345">
        <f t="shared" si="11"/>
        <v>6840.2523370000054</v>
      </c>
      <c r="K61" s="345">
        <f t="shared" si="11"/>
        <v>5408.7222919999949</v>
      </c>
      <c r="L61" s="345">
        <f t="shared" si="11"/>
        <v>6544.259490000004</v>
      </c>
      <c r="M61" s="345">
        <f t="shared" si="11"/>
        <v>7851.5044239999916</v>
      </c>
      <c r="N61" s="345"/>
      <c r="O61" s="345">
        <f t="shared" si="11"/>
        <v>4798.9048689999981</v>
      </c>
      <c r="P61" s="345">
        <f t="shared" si="11"/>
        <v>5786.4519289999989</v>
      </c>
      <c r="Q61" s="345">
        <f t="shared" si="11"/>
        <v>52730.095699999947</v>
      </c>
    </row>
    <row r="62" spans="1:17" x14ac:dyDescent="0.15">
      <c r="B62" s="469" t="s">
        <v>5</v>
      </c>
      <c r="C62" s="236">
        <v>3667.8987190000003</v>
      </c>
      <c r="D62" s="236">
        <v>5762.6990449999985</v>
      </c>
      <c r="E62" s="236">
        <v>8910.0893509999987</v>
      </c>
      <c r="F62" s="236">
        <v>13496.648615999999</v>
      </c>
      <c r="G62" s="236">
        <v>16687.957145</v>
      </c>
      <c r="H62" s="236">
        <v>23195.042380999999</v>
      </c>
      <c r="I62" s="236">
        <v>28341.809990999995</v>
      </c>
      <c r="J62" s="236">
        <v>32951.224667000002</v>
      </c>
      <c r="K62" s="236">
        <v>30960.922516999995</v>
      </c>
      <c r="L62" s="236">
        <v>43412.325911</v>
      </c>
      <c r="M62" s="236">
        <v>49651.181137</v>
      </c>
      <c r="O62" s="236">
        <v>31465.038524</v>
      </c>
      <c r="P62" s="236">
        <v>34478.584008999998</v>
      </c>
      <c r="Q62" s="236">
        <f>SUM(C62:M62)+P62</f>
        <v>291516.38348899997</v>
      </c>
    </row>
    <row r="63" spans="1:17" x14ac:dyDescent="0.15">
      <c r="C63" s="705" t="s">
        <v>107</v>
      </c>
      <c r="D63" s="705"/>
      <c r="E63" s="705"/>
      <c r="F63" s="705"/>
      <c r="G63" s="705"/>
      <c r="H63" s="705"/>
      <c r="I63" s="705"/>
      <c r="J63" s="705"/>
      <c r="K63" s="705"/>
      <c r="L63" s="705"/>
      <c r="M63" s="705"/>
      <c r="N63" s="705"/>
      <c r="O63" s="705"/>
      <c r="P63" s="705"/>
      <c r="Q63" s="705"/>
    </row>
    <row r="64" spans="1:17" x14ac:dyDescent="0.15">
      <c r="A64" s="577" t="s">
        <v>101</v>
      </c>
      <c r="B64" s="577" t="s">
        <v>102</v>
      </c>
      <c r="C64" s="237">
        <f>C50/C$62*100</f>
        <v>2.1306421192923892</v>
      </c>
      <c r="D64" s="237">
        <f t="shared" ref="D64:Q64" si="12">D50/D$62*100</f>
        <v>1.7929358308177972</v>
      </c>
      <c r="E64" s="237">
        <f t="shared" si="12"/>
        <v>1.5600492040452942</v>
      </c>
      <c r="F64" s="237">
        <f t="shared" si="12"/>
        <v>1.7679764494803827</v>
      </c>
      <c r="G64" s="237">
        <f t="shared" si="12"/>
        <v>2.0115395856021658</v>
      </c>
      <c r="H64" s="237">
        <f t="shared" si="12"/>
        <v>2.1043096364411857</v>
      </c>
      <c r="I64" s="237">
        <f t="shared" si="12"/>
        <v>2.3063416422859753</v>
      </c>
      <c r="J64" s="237">
        <f t="shared" si="12"/>
        <v>2.3839180210703756</v>
      </c>
      <c r="K64" s="237">
        <f t="shared" si="12"/>
        <v>1.7359823167571415</v>
      </c>
      <c r="L64" s="237">
        <f t="shared" si="12"/>
        <v>1.8973799853264444</v>
      </c>
      <c r="M64" s="237">
        <f t="shared" si="12"/>
        <v>2.0523979886565331</v>
      </c>
      <c r="N64" s="237"/>
      <c r="O64" s="237">
        <f t="shared" si="12"/>
        <v>2.0111265667681595</v>
      </c>
      <c r="P64" s="237">
        <f t="shared" si="12"/>
        <v>2.397057871588534</v>
      </c>
      <c r="Q64" s="237">
        <f t="shared" si="12"/>
        <v>2.0680637118385108</v>
      </c>
    </row>
    <row r="65" spans="1:17" x14ac:dyDescent="0.15">
      <c r="A65" s="577" t="s">
        <v>95</v>
      </c>
      <c r="B65" s="577" t="s">
        <v>96</v>
      </c>
      <c r="C65" s="237">
        <f t="shared" ref="C65:Q76" si="13">C51/C$62*100</f>
        <v>0.11895761945110567</v>
      </c>
      <c r="D65" s="237">
        <f t="shared" si="13"/>
        <v>0.13660659594622301</v>
      </c>
      <c r="E65" s="237">
        <f t="shared" si="13"/>
        <v>0.14012480131412772</v>
      </c>
      <c r="F65" s="237">
        <f t="shared" si="13"/>
        <v>0.1470618711705223</v>
      </c>
      <c r="G65" s="237">
        <f t="shared" si="13"/>
        <v>0.16826923005619929</v>
      </c>
      <c r="H65" s="237">
        <f t="shared" si="13"/>
        <v>0.17505267001908997</v>
      </c>
      <c r="I65" s="237">
        <f t="shared" si="13"/>
        <v>0.17080793716199749</v>
      </c>
      <c r="J65" s="237">
        <f t="shared" si="13"/>
        <v>0.23099538717973198</v>
      </c>
      <c r="K65" s="237">
        <f t="shared" si="13"/>
        <v>0.25103815933560614</v>
      </c>
      <c r="L65" s="237">
        <f t="shared" si="13"/>
        <v>0.16286325718863415</v>
      </c>
      <c r="M65" s="237">
        <f t="shared" si="13"/>
        <v>0.17007052615123774</v>
      </c>
      <c r="N65" s="237"/>
      <c r="O65" s="237">
        <f t="shared" si="13"/>
        <v>0.17789941988249638</v>
      </c>
      <c r="P65" s="237">
        <f t="shared" si="13"/>
        <v>0.15240897940090345</v>
      </c>
      <c r="Q65" s="237">
        <f t="shared" si="13"/>
        <v>0.179474026035227</v>
      </c>
    </row>
    <row r="66" spans="1:17" x14ac:dyDescent="0.15">
      <c r="A66" s="577" t="s">
        <v>99</v>
      </c>
      <c r="B66" s="577" t="s">
        <v>100</v>
      </c>
      <c r="C66" s="237">
        <f t="shared" si="13"/>
        <v>37.770264343005152</v>
      </c>
      <c r="D66" s="237">
        <f t="shared" si="13"/>
        <v>39.124569344918839</v>
      </c>
      <c r="E66" s="237">
        <f t="shared" si="13"/>
        <v>35.357502073157384</v>
      </c>
      <c r="F66" s="237">
        <f t="shared" si="13"/>
        <v>39.493408835442715</v>
      </c>
      <c r="G66" s="237">
        <f t="shared" si="13"/>
        <v>42.607328154185524</v>
      </c>
      <c r="H66" s="237">
        <f t="shared" si="13"/>
        <v>45.734593633204881</v>
      </c>
      <c r="I66" s="237">
        <f t="shared" si="13"/>
        <v>45.566206244770399</v>
      </c>
      <c r="J66" s="237">
        <f t="shared" si="13"/>
        <v>47.030437814106627</v>
      </c>
      <c r="K66" s="237">
        <f t="shared" si="13"/>
        <v>49.615663162379406</v>
      </c>
      <c r="L66" s="237">
        <f t="shared" si="13"/>
        <v>50.113544030331511</v>
      </c>
      <c r="M66" s="237">
        <f t="shared" si="13"/>
        <v>46.802907479441465</v>
      </c>
      <c r="N66" s="237"/>
      <c r="O66" s="237">
        <f t="shared" si="13"/>
        <v>46.091737821766792</v>
      </c>
      <c r="P66" s="237">
        <f t="shared" si="13"/>
        <v>45.635337802424893</v>
      </c>
      <c r="Q66" s="237">
        <f t="shared" si="13"/>
        <v>46.08319328785484</v>
      </c>
    </row>
    <row r="67" spans="1:17" x14ac:dyDescent="0.15">
      <c r="A67" s="577" t="s">
        <v>103</v>
      </c>
      <c r="B67" s="577" t="s">
        <v>104</v>
      </c>
      <c r="C67" s="237">
        <f t="shared" si="13"/>
        <v>18.641444990237201</v>
      </c>
      <c r="D67" s="237">
        <f t="shared" si="13"/>
        <v>24.058180189071461</v>
      </c>
      <c r="E67" s="237">
        <f t="shared" si="13"/>
        <v>36.722101205783972</v>
      </c>
      <c r="F67" s="237">
        <f t="shared" si="13"/>
        <v>33.86169164678504</v>
      </c>
      <c r="G67" s="237">
        <f t="shared" si="13"/>
        <v>27.364397255587512</v>
      </c>
      <c r="H67" s="237">
        <f t="shared" si="13"/>
        <v>24.380944553187707</v>
      </c>
      <c r="I67" s="237">
        <f t="shared" si="13"/>
        <v>21.538292264814586</v>
      </c>
      <c r="J67" s="237">
        <f t="shared" si="13"/>
        <v>20.344384631365905</v>
      </c>
      <c r="K67" s="237">
        <f t="shared" si="13"/>
        <v>23.251309385394698</v>
      </c>
      <c r="L67" s="237">
        <f t="shared" si="13"/>
        <v>24.549796202694413</v>
      </c>
      <c r="M67" s="237">
        <f t="shared" si="13"/>
        <v>24.995403268970172</v>
      </c>
      <c r="N67" s="237"/>
      <c r="O67" s="237">
        <f t="shared" si="13"/>
        <v>26.000361851646591</v>
      </c>
      <c r="P67" s="237">
        <f t="shared" si="13"/>
        <v>25.811444337960545</v>
      </c>
      <c r="Q67" s="237">
        <f t="shared" si="13"/>
        <v>24.735659966679339</v>
      </c>
    </row>
    <row r="68" spans="1:17" x14ac:dyDescent="0.15">
      <c r="A68" s="577" t="s">
        <v>113</v>
      </c>
      <c r="B68" s="577" t="s">
        <v>114</v>
      </c>
      <c r="C68" s="237">
        <f t="shared" si="13"/>
        <v>4.691672540154455</v>
      </c>
      <c r="D68" s="237">
        <f t="shared" si="13"/>
        <v>3.8780636686884287</v>
      </c>
      <c r="E68" s="237">
        <f t="shared" si="13"/>
        <v>3.0202136185065069</v>
      </c>
      <c r="F68" s="237">
        <f t="shared" si="13"/>
        <v>2.85528335933081</v>
      </c>
      <c r="G68" s="237">
        <f t="shared" si="13"/>
        <v>3.0612947322498649</v>
      </c>
      <c r="H68" s="237">
        <f t="shared" si="13"/>
        <v>2.7113251645323646</v>
      </c>
      <c r="I68" s="237">
        <f t="shared" si="13"/>
        <v>2.6007464880826854</v>
      </c>
      <c r="J68" s="237">
        <f t="shared" si="13"/>
        <v>2.6774158499897798</v>
      </c>
      <c r="K68" s="237">
        <f t="shared" si="13"/>
        <v>2.506281970680726</v>
      </c>
      <c r="L68" s="237">
        <f t="shared" si="13"/>
        <v>2.3574406796312233</v>
      </c>
      <c r="M68" s="237">
        <f t="shared" si="13"/>
        <v>2.298689259477626</v>
      </c>
      <c r="N68" s="237"/>
      <c r="O68" s="237">
        <f t="shared" si="13"/>
        <v>2.4216666361898778</v>
      </c>
      <c r="P68" s="237">
        <f t="shared" si="13"/>
        <v>2.5325645820375606</v>
      </c>
      <c r="Q68" s="237">
        <f t="shared" si="13"/>
        <v>2.6149629316760672</v>
      </c>
    </row>
    <row r="69" spans="1:17" x14ac:dyDescent="0.15">
      <c r="A69" s="577" t="s">
        <v>1</v>
      </c>
      <c r="B69" s="577" t="s">
        <v>2</v>
      </c>
      <c r="C69" s="237">
        <f t="shared" si="13"/>
        <v>0.30981558844945845</v>
      </c>
      <c r="D69" s="237">
        <f t="shared" si="13"/>
        <v>0.25946664719500384</v>
      </c>
      <c r="E69" s="237">
        <f t="shared" si="13"/>
        <v>0.18223000197161549</v>
      </c>
      <c r="F69" s="237">
        <f t="shared" si="13"/>
        <v>0.26499982341986761</v>
      </c>
      <c r="G69" s="237">
        <f t="shared" si="13"/>
        <v>0.28071067412847189</v>
      </c>
      <c r="H69" s="237">
        <f t="shared" si="13"/>
        <v>0.40375464921208071</v>
      </c>
      <c r="I69" s="237">
        <f t="shared" si="13"/>
        <v>0.48723487682632538</v>
      </c>
      <c r="J69" s="237">
        <f t="shared" si="13"/>
        <v>0.57940617360787805</v>
      </c>
      <c r="K69" s="237">
        <f t="shared" si="13"/>
        <v>0.44309941321894764</v>
      </c>
      <c r="L69" s="237">
        <f t="shared" si="13"/>
        <v>0.53588803897985182</v>
      </c>
      <c r="M69" s="237">
        <f t="shared" si="13"/>
        <v>2.6079027937465842</v>
      </c>
      <c r="N69" s="237"/>
      <c r="O69" s="237">
        <f t="shared" si="13"/>
        <v>2.6429550161385968</v>
      </c>
      <c r="P69" s="237">
        <f t="shared" si="13"/>
        <v>2.2224331857711475</v>
      </c>
      <c r="Q69" s="237">
        <f t="shared" si="13"/>
        <v>1.0218206717401872</v>
      </c>
    </row>
    <row r="70" spans="1:17" x14ac:dyDescent="0.15">
      <c r="A70" s="577" t="s">
        <v>3</v>
      </c>
      <c r="B70" s="577" t="s">
        <v>4</v>
      </c>
      <c r="C70" s="237">
        <f t="shared" si="13"/>
        <v>0.72410977060023873</v>
      </c>
      <c r="D70" s="237">
        <f t="shared" si="13"/>
        <v>1.1335075888905808</v>
      </c>
      <c r="E70" s="237">
        <f t="shared" si="13"/>
        <v>0.71698485260229361</v>
      </c>
      <c r="F70" s="237">
        <f t="shared" si="13"/>
        <v>0.99290000660709221</v>
      </c>
      <c r="G70" s="237">
        <f t="shared" si="13"/>
        <v>1.1376580509549241</v>
      </c>
      <c r="H70" s="237">
        <f t="shared" si="13"/>
        <v>0.53494903765142643</v>
      </c>
      <c r="I70" s="237">
        <f t="shared" si="13"/>
        <v>0.17618181060368543</v>
      </c>
      <c r="J70" s="237">
        <f t="shared" si="13"/>
        <v>0.23340620804611256</v>
      </c>
      <c r="K70" s="237">
        <f t="shared" si="13"/>
        <v>0.22117717249025731</v>
      </c>
      <c r="L70" s="237">
        <f t="shared" si="13"/>
        <v>0.26059896268155058</v>
      </c>
      <c r="M70" s="237">
        <f t="shared" si="13"/>
        <v>0.21670322545422749</v>
      </c>
      <c r="N70" s="237"/>
      <c r="O70" s="237">
        <f t="shared" si="13"/>
        <v>0.24991680191339977</v>
      </c>
      <c r="P70" s="237">
        <f t="shared" si="13"/>
        <v>0.18399081871645551</v>
      </c>
      <c r="Q70" s="237">
        <f t="shared" si="13"/>
        <v>0.37157192094518182</v>
      </c>
    </row>
    <row r="71" spans="1:17" x14ac:dyDescent="0.15">
      <c r="A71" s="577" t="s">
        <v>15</v>
      </c>
      <c r="B71" s="577" t="s">
        <v>16</v>
      </c>
      <c r="C71" s="237">
        <f t="shared" si="13"/>
        <v>0.57643309207197324</v>
      </c>
      <c r="D71" s="237">
        <f t="shared" si="13"/>
        <v>0.65699780093235816</v>
      </c>
      <c r="E71" s="237">
        <f t="shared" si="13"/>
        <v>0.52270907917183695</v>
      </c>
      <c r="F71" s="237">
        <f t="shared" si="13"/>
        <v>0.88663107712635447</v>
      </c>
      <c r="G71" s="237">
        <f t="shared" si="13"/>
        <v>1.1643193250781805</v>
      </c>
      <c r="H71" s="237">
        <f t="shared" si="13"/>
        <v>1.3139272004505849</v>
      </c>
      <c r="I71" s="237">
        <f t="shared" si="13"/>
        <v>0.59589036498949843</v>
      </c>
      <c r="J71" s="237">
        <f t="shared" si="13"/>
        <v>0.63294905153820624</v>
      </c>
      <c r="K71" s="237">
        <f t="shared" si="13"/>
        <v>0.3737551099663185</v>
      </c>
      <c r="L71" s="237">
        <f t="shared" si="13"/>
        <v>0.28884142549069791</v>
      </c>
      <c r="M71" s="237">
        <f t="shared" si="13"/>
        <v>0.40240738573509838</v>
      </c>
      <c r="N71" s="237"/>
      <c r="O71" s="237">
        <f t="shared" si="13"/>
        <v>0.42571848401783319</v>
      </c>
      <c r="P71" s="237">
        <f t="shared" si="13"/>
        <v>0.69699102763985554</v>
      </c>
      <c r="Q71" s="237">
        <f t="shared" si="13"/>
        <v>0.61162402663632065</v>
      </c>
    </row>
    <row r="72" spans="1:17" x14ac:dyDescent="0.15">
      <c r="A72" s="577" t="s">
        <v>1289</v>
      </c>
      <c r="B72" s="577" t="s">
        <v>1290</v>
      </c>
      <c r="C72" s="237">
        <f t="shared" si="13"/>
        <v>1.9193550693022827E-5</v>
      </c>
      <c r="D72" s="237">
        <f t="shared" si="13"/>
        <v>1.5752514453928077E-3</v>
      </c>
      <c r="E72" s="237">
        <f t="shared" si="13"/>
        <v>3.4563065292430201E-4</v>
      </c>
      <c r="F72" s="237">
        <f t="shared" si="13"/>
        <v>4.8143210843446631E-3</v>
      </c>
      <c r="G72" s="237">
        <f t="shared" si="13"/>
        <v>6.6890572063486673E-3</v>
      </c>
      <c r="H72" s="237">
        <f t="shared" si="13"/>
        <v>5.0029354589606525E-3</v>
      </c>
      <c r="I72" s="237">
        <f t="shared" si="13"/>
        <v>5.0455493154957276E-7</v>
      </c>
      <c r="J72" s="237">
        <f t="shared" si="13"/>
        <v>4.2899771231134007E-5</v>
      </c>
      <c r="K72" s="237">
        <f t="shared" si="13"/>
        <v>9.3437138328535563E-5</v>
      </c>
      <c r="L72" s="237">
        <f t="shared" si="13"/>
        <v>3.2050344477107281E-4</v>
      </c>
      <c r="M72" s="237">
        <f t="shared" si="13"/>
        <v>4.8413954007806747E-4</v>
      </c>
      <c r="N72" s="237"/>
      <c r="O72" s="237">
        <f t="shared" si="13"/>
        <v>5.1312506697504911E-4</v>
      </c>
      <c r="P72" s="237">
        <f t="shared" si="13"/>
        <v>1.3068141078020686E-3</v>
      </c>
      <c r="Q72" s="237">
        <f t="shared" si="13"/>
        <v>1.3453950522640161E-3</v>
      </c>
    </row>
    <row r="73" spans="1:17" x14ac:dyDescent="0.15">
      <c r="A73" s="577" t="s">
        <v>111</v>
      </c>
      <c r="B73" s="577" t="s">
        <v>1258</v>
      </c>
      <c r="C73" s="237">
        <f t="shared" si="13"/>
        <v>4.8436252364251819</v>
      </c>
      <c r="D73" s="237">
        <f t="shared" si="13"/>
        <v>3.6775774397567913</v>
      </c>
      <c r="E73" s="237">
        <f t="shared" si="13"/>
        <v>2.2943196857734862</v>
      </c>
      <c r="F73" s="237">
        <f t="shared" si="13"/>
        <v>2.038712119050103</v>
      </c>
      <c r="G73" s="237">
        <f t="shared" si="13"/>
        <v>2.4798591068050109</v>
      </c>
      <c r="H73" s="237">
        <f t="shared" si="13"/>
        <v>3.9951222324951354</v>
      </c>
      <c r="I73" s="237">
        <f t="shared" si="13"/>
        <v>5.3979503408068013</v>
      </c>
      <c r="J73" s="237">
        <f t="shared" si="13"/>
        <v>5.1283243523641993</v>
      </c>
      <c r="K73" s="237">
        <f t="shared" si="13"/>
        <v>4.1320871698753336</v>
      </c>
      <c r="L73" s="237">
        <f t="shared" si="13"/>
        <v>4.7586693079638618</v>
      </c>
      <c r="M73" s="237">
        <f t="shared" si="13"/>
        <v>4.6397053388188363</v>
      </c>
      <c r="N73" s="237"/>
      <c r="O73" s="237">
        <f t="shared" si="13"/>
        <v>4.7265581348823904</v>
      </c>
      <c r="P73" s="237">
        <f t="shared" si="13"/>
        <v>3.5837222047096398</v>
      </c>
      <c r="Q73" s="237">
        <f t="shared" si="13"/>
        <v>4.2240740374938994</v>
      </c>
    </row>
    <row r="74" spans="1:17" x14ac:dyDescent="0.15">
      <c r="B74" s="469" t="s">
        <v>105</v>
      </c>
      <c r="C74" s="237">
        <f t="shared" si="13"/>
        <v>69.806984493237849</v>
      </c>
      <c r="D74" s="237">
        <f t="shared" si="13"/>
        <v>74.719480357662874</v>
      </c>
      <c r="E74" s="237">
        <f t="shared" si="13"/>
        <v>80.516580152979444</v>
      </c>
      <c r="F74" s="237">
        <f t="shared" si="13"/>
        <v>82.313479509497213</v>
      </c>
      <c r="G74" s="237">
        <f t="shared" si="13"/>
        <v>80.282065171854185</v>
      </c>
      <c r="H74" s="237">
        <f t="shared" si="13"/>
        <v>81.358981712653417</v>
      </c>
      <c r="I74" s="237">
        <f t="shared" si="13"/>
        <v>78.839652474896894</v>
      </c>
      <c r="J74" s="237">
        <f t="shared" si="13"/>
        <v>79.241280389040043</v>
      </c>
      <c r="K74" s="237">
        <f t="shared" si="13"/>
        <v>82.530487297236775</v>
      </c>
      <c r="L74" s="237">
        <f t="shared" si="13"/>
        <v>84.925342393732947</v>
      </c>
      <c r="M74" s="237">
        <f t="shared" si="13"/>
        <v>84.186671405991873</v>
      </c>
      <c r="N74" s="237"/>
      <c r="O74" s="237">
        <f t="shared" si="13"/>
        <v>84.748453858273123</v>
      </c>
      <c r="P74" s="237">
        <f t="shared" si="13"/>
        <v>83.21725762435733</v>
      </c>
      <c r="Q74" s="237">
        <f>Q60/Q$62*100</f>
        <v>81.911789975951848</v>
      </c>
    </row>
    <row r="75" spans="1:17" x14ac:dyDescent="0.15">
      <c r="B75" s="469" t="s">
        <v>92</v>
      </c>
      <c r="C75" s="237">
        <f t="shared" si="13"/>
        <v>30.193015506762151</v>
      </c>
      <c r="D75" s="237">
        <f t="shared" si="13"/>
        <v>25.280519642337122</v>
      </c>
      <c r="E75" s="237">
        <f t="shared" si="13"/>
        <v>19.483419847020553</v>
      </c>
      <c r="F75" s="237">
        <f t="shared" si="13"/>
        <v>17.686520490502783</v>
      </c>
      <c r="G75" s="237">
        <f t="shared" si="13"/>
        <v>19.717934828145804</v>
      </c>
      <c r="H75" s="237">
        <f t="shared" si="13"/>
        <v>18.641018287346579</v>
      </c>
      <c r="I75" s="237">
        <f t="shared" si="13"/>
        <v>21.160347525103109</v>
      </c>
      <c r="J75" s="237">
        <f t="shared" si="13"/>
        <v>20.758719610959961</v>
      </c>
      <c r="K75" s="237">
        <f t="shared" si="13"/>
        <v>17.469512702763229</v>
      </c>
      <c r="L75" s="237">
        <f t="shared" si="13"/>
        <v>15.074657606267053</v>
      </c>
      <c r="M75" s="237">
        <f t="shared" si="13"/>
        <v>15.81332859400813</v>
      </c>
      <c r="N75" s="237"/>
      <c r="O75" s="237">
        <f t="shared" si="13"/>
        <v>15.25154614172688</v>
      </c>
      <c r="P75" s="237">
        <f t="shared" si="13"/>
        <v>16.782742375642666</v>
      </c>
      <c r="Q75" s="237">
        <f t="shared" si="13"/>
        <v>18.088210024048156</v>
      </c>
    </row>
    <row r="76" spans="1:17" x14ac:dyDescent="0.15">
      <c r="B76" s="469" t="s">
        <v>5</v>
      </c>
      <c r="C76" s="237">
        <f t="shared" si="13"/>
        <v>100</v>
      </c>
      <c r="D76" s="237">
        <f t="shared" si="13"/>
        <v>100</v>
      </c>
      <c r="E76" s="237">
        <f t="shared" si="13"/>
        <v>100</v>
      </c>
      <c r="F76" s="237">
        <f t="shared" si="13"/>
        <v>100</v>
      </c>
      <c r="G76" s="237">
        <f t="shared" si="13"/>
        <v>100</v>
      </c>
      <c r="H76" s="237">
        <f t="shared" si="13"/>
        <v>100</v>
      </c>
      <c r="I76" s="237">
        <f t="shared" si="13"/>
        <v>100</v>
      </c>
      <c r="J76" s="237">
        <f t="shared" si="13"/>
        <v>100</v>
      </c>
      <c r="K76" s="237">
        <f t="shared" si="13"/>
        <v>100</v>
      </c>
      <c r="L76" s="237">
        <f t="shared" si="13"/>
        <v>100</v>
      </c>
      <c r="M76" s="237">
        <f t="shared" si="13"/>
        <v>100</v>
      </c>
      <c r="N76" s="237"/>
      <c r="O76" s="237">
        <f t="shared" si="13"/>
        <v>100</v>
      </c>
      <c r="P76" s="237">
        <f t="shared" si="13"/>
        <v>100</v>
      </c>
      <c r="Q76" s="237">
        <f t="shared" si="13"/>
        <v>100</v>
      </c>
    </row>
    <row r="77" spans="1:17" x14ac:dyDescent="0.15">
      <c r="C77" s="705" t="s">
        <v>108</v>
      </c>
      <c r="D77" s="705"/>
      <c r="E77" s="705"/>
      <c r="F77" s="705"/>
      <c r="G77" s="705"/>
      <c r="H77" s="705"/>
      <c r="I77" s="705"/>
      <c r="J77" s="705"/>
      <c r="K77" s="705"/>
      <c r="L77" s="705"/>
      <c r="M77" s="705"/>
      <c r="N77" s="705"/>
      <c r="O77" s="705"/>
      <c r="P77" s="705"/>
      <c r="Q77" s="705"/>
    </row>
    <row r="78" spans="1:17" x14ac:dyDescent="0.15">
      <c r="A78" s="577" t="s">
        <v>101</v>
      </c>
      <c r="B78" s="577" t="s">
        <v>102</v>
      </c>
      <c r="C78" s="271" t="s">
        <v>293</v>
      </c>
      <c r="D78" s="237">
        <f>(D50/C50-1)*100</f>
        <v>32.209554740354719</v>
      </c>
      <c r="E78" s="237">
        <f t="shared" ref="E78:M78" si="14">(E50/D50-1)*100</f>
        <v>34.533261113447303</v>
      </c>
      <c r="F78" s="237">
        <f t="shared" si="14"/>
        <v>71.665119995803224</v>
      </c>
      <c r="G78" s="237">
        <f t="shared" si="14"/>
        <v>40.679022674981645</v>
      </c>
      <c r="H78" s="237">
        <f t="shared" si="14"/>
        <v>45.402895496652462</v>
      </c>
      <c r="I78" s="237">
        <f t="shared" si="14"/>
        <v>33.920298369799397</v>
      </c>
      <c r="J78" s="237">
        <f t="shared" si="14"/>
        <v>20.174314720560261</v>
      </c>
      <c r="K78" s="237">
        <f t="shared" si="14"/>
        <v>-31.577913664967351</v>
      </c>
      <c r="L78" s="237">
        <f t="shared" si="14"/>
        <v>53.252716111267738</v>
      </c>
      <c r="M78" s="237">
        <f t="shared" si="14"/>
        <v>23.715408877589361</v>
      </c>
      <c r="N78" s="237"/>
      <c r="O78" s="237"/>
      <c r="P78" s="237">
        <f>(P50/O50-1)*100</f>
        <v>30.605140283833208</v>
      </c>
      <c r="Q78" s="237">
        <f>(POWER(M50/C50,1/10)-1)*100</f>
        <v>29.278508259693091</v>
      </c>
    </row>
    <row r="79" spans="1:17" x14ac:dyDescent="0.15">
      <c r="A79" s="577" t="s">
        <v>95</v>
      </c>
      <c r="B79" s="577" t="s">
        <v>96</v>
      </c>
      <c r="C79" s="271" t="s">
        <v>293</v>
      </c>
      <c r="D79" s="237">
        <f t="shared" ref="D79:P90" si="15">(D51/C51-1)*100</f>
        <v>80.421383626177303</v>
      </c>
      <c r="E79" s="237">
        <f t="shared" si="15"/>
        <v>58.598640511763712</v>
      </c>
      <c r="F79" s="237">
        <f t="shared" si="15"/>
        <v>58.975046144468934</v>
      </c>
      <c r="G79" s="237">
        <f t="shared" si="15"/>
        <v>41.475701043065172</v>
      </c>
      <c r="H79" s="237">
        <f t="shared" si="15"/>
        <v>44.595915834995111</v>
      </c>
      <c r="I79" s="237">
        <f t="shared" si="15"/>
        <v>19.226204926314171</v>
      </c>
      <c r="J79" s="237">
        <f t="shared" si="15"/>
        <v>57.231384195115979</v>
      </c>
      <c r="K79" s="237">
        <f t="shared" si="15"/>
        <v>2.1124665442365576</v>
      </c>
      <c r="L79" s="237">
        <f t="shared" si="15"/>
        <v>-9.0332797975599117</v>
      </c>
      <c r="M79" s="237">
        <f t="shared" si="15"/>
        <v>19.432484981343311</v>
      </c>
      <c r="N79" s="237"/>
      <c r="O79" s="237"/>
      <c r="P79" s="237">
        <f t="shared" si="15"/>
        <v>-6.1234378852368154</v>
      </c>
      <c r="Q79" s="237">
        <f t="shared" ref="Q79:Q89" si="16">(POWER(M51/C51,1/10)-1)*100</f>
        <v>34.485327214789649</v>
      </c>
    </row>
    <row r="80" spans="1:17" x14ac:dyDescent="0.15">
      <c r="A80" s="577" t="s">
        <v>99</v>
      </c>
      <c r="B80" s="577" t="s">
        <v>100</v>
      </c>
      <c r="C80" s="271" t="s">
        <v>293</v>
      </c>
      <c r="D80" s="237">
        <f t="shared" si="15"/>
        <v>62.745185646270649</v>
      </c>
      <c r="E80" s="237">
        <f t="shared" si="15"/>
        <v>39.729506508945732</v>
      </c>
      <c r="F80" s="237">
        <f t="shared" si="15"/>
        <v>69.19476734803564</v>
      </c>
      <c r="G80" s="237">
        <f t="shared" si="15"/>
        <v>33.394190104580645</v>
      </c>
      <c r="H80" s="237">
        <f t="shared" si="15"/>
        <v>49.194398582240176</v>
      </c>
      <c r="I80" s="237">
        <f t="shared" si="15"/>
        <v>21.739204263931523</v>
      </c>
      <c r="J80" s="237">
        <f t="shared" si="15"/>
        <v>19.999691142080355</v>
      </c>
      <c r="K80" s="237">
        <f t="shared" si="15"/>
        <v>-0.87524860947859606</v>
      </c>
      <c r="L80" s="237">
        <f t="shared" si="15"/>
        <v>41.62355079983837</v>
      </c>
      <c r="M80" s="237">
        <f t="shared" si="15"/>
        <v>6.8154920497443428</v>
      </c>
      <c r="N80" s="237"/>
      <c r="O80" s="237"/>
      <c r="P80" s="237">
        <f t="shared" si="15"/>
        <v>8.4924060074173866</v>
      </c>
      <c r="Q80" s="237">
        <f t="shared" si="16"/>
        <v>32.575570846993294</v>
      </c>
    </row>
    <row r="81" spans="1:17" x14ac:dyDescent="0.15">
      <c r="A81" s="577" t="s">
        <v>103</v>
      </c>
      <c r="B81" s="577" t="s">
        <v>104</v>
      </c>
      <c r="C81" s="271" t="s">
        <v>293</v>
      </c>
      <c r="D81" s="237">
        <f t="shared" si="15"/>
        <v>102.76444530061264</v>
      </c>
      <c r="E81" s="237">
        <f t="shared" si="15"/>
        <v>136.00481836230128</v>
      </c>
      <c r="F81" s="237">
        <f t="shared" si="15"/>
        <v>39.677035637641758</v>
      </c>
      <c r="G81" s="237">
        <f t="shared" si="15"/>
        <v>-7.9529454728211046E-2</v>
      </c>
      <c r="H81" s="237">
        <f t="shared" si="15"/>
        <v>23.83877142368711</v>
      </c>
      <c r="I81" s="237">
        <f t="shared" si="15"/>
        <v>7.942668628563565</v>
      </c>
      <c r="J81" s="237">
        <f t="shared" si="15"/>
        <v>9.8189457743818931</v>
      </c>
      <c r="K81" s="237">
        <f t="shared" si="15"/>
        <v>7.3853876493944037</v>
      </c>
      <c r="L81" s="237">
        <f t="shared" si="15"/>
        <v>48.047009248946381</v>
      </c>
      <c r="M81" s="237">
        <f t="shared" si="15"/>
        <v>16.447129194909181</v>
      </c>
      <c r="N81" s="237"/>
      <c r="O81" s="237"/>
      <c r="P81" s="237">
        <f t="shared" si="15"/>
        <v>8.7812559668837942</v>
      </c>
      <c r="Q81" s="237">
        <f t="shared" si="16"/>
        <v>33.625481257607539</v>
      </c>
    </row>
    <row r="82" spans="1:17" x14ac:dyDescent="0.15">
      <c r="A82" s="577" t="s">
        <v>113</v>
      </c>
      <c r="B82" s="577" t="s">
        <v>114</v>
      </c>
      <c r="C82" s="271" t="s">
        <v>293</v>
      </c>
      <c r="D82" s="237">
        <f t="shared" si="15"/>
        <v>29.866114401062372</v>
      </c>
      <c r="E82" s="237">
        <f t="shared" si="15"/>
        <v>20.414516593342213</v>
      </c>
      <c r="F82" s="237">
        <f t="shared" si="15"/>
        <v>43.204094248681791</v>
      </c>
      <c r="G82" s="237">
        <f t="shared" si="15"/>
        <v>32.566308993075019</v>
      </c>
      <c r="H82" s="237">
        <f t="shared" si="15"/>
        <v>23.102948564047864</v>
      </c>
      <c r="I82" s="237">
        <f t="shared" si="15"/>
        <v>17.205725518776262</v>
      </c>
      <c r="J82" s="237">
        <f t="shared" si="15"/>
        <v>19.691080472340804</v>
      </c>
      <c r="K82" s="237">
        <f t="shared" si="15"/>
        <v>-12.045830494956455</v>
      </c>
      <c r="L82" s="237">
        <f t="shared" si="15"/>
        <v>31.889434350515412</v>
      </c>
      <c r="M82" s="237">
        <f t="shared" si="15"/>
        <v>11.520837629733194</v>
      </c>
      <c r="N82" s="237"/>
      <c r="O82" s="237"/>
      <c r="P82" s="237">
        <f t="shared" si="15"/>
        <v>14.5954367941745</v>
      </c>
      <c r="Q82" s="237">
        <f t="shared" si="16"/>
        <v>20.827692689181767</v>
      </c>
    </row>
    <row r="83" spans="1:17" x14ac:dyDescent="0.15">
      <c r="A83" s="577" t="s">
        <v>1</v>
      </c>
      <c r="B83" s="577" t="s">
        <v>2</v>
      </c>
      <c r="C83" s="271" t="s">
        <v>293</v>
      </c>
      <c r="D83" s="237">
        <f t="shared" si="15"/>
        <v>31.579090019977627</v>
      </c>
      <c r="E83" s="237">
        <f t="shared" si="15"/>
        <v>8.5911568548533204</v>
      </c>
      <c r="F83" s="237">
        <f t="shared" si="15"/>
        <v>120.27721992484261</v>
      </c>
      <c r="G83" s="237">
        <f t="shared" si="15"/>
        <v>30.975654457105239</v>
      </c>
      <c r="H83" s="237">
        <f t="shared" si="15"/>
        <v>99.917403988487365</v>
      </c>
      <c r="I83" s="237">
        <f t="shared" si="15"/>
        <v>47.452874586729202</v>
      </c>
      <c r="J83" s="237">
        <f t="shared" si="15"/>
        <v>38.257509170589103</v>
      </c>
      <c r="K83" s="237">
        <f t="shared" si="15"/>
        <v>-28.144438264473493</v>
      </c>
      <c r="L83" s="237">
        <f t="shared" si="15"/>
        <v>69.578992618767927</v>
      </c>
      <c r="M83" s="237">
        <f t="shared" si="15"/>
        <v>456.58803416563813</v>
      </c>
      <c r="N83" s="237"/>
      <c r="O83" s="237"/>
      <c r="P83" s="237">
        <f t="shared" si="15"/>
        <v>-7.8574778248510002</v>
      </c>
      <c r="Q83" s="237">
        <f t="shared" si="16"/>
        <v>60.572081920600866</v>
      </c>
    </row>
    <row r="84" spans="1:17" x14ac:dyDescent="0.15">
      <c r="A84" s="577" t="s">
        <v>3</v>
      </c>
      <c r="B84" s="577" t="s">
        <v>4</v>
      </c>
      <c r="C84" s="271" t="s">
        <v>293</v>
      </c>
      <c r="D84" s="237">
        <f t="shared" si="15"/>
        <v>145.93969422671938</v>
      </c>
      <c r="E84" s="237">
        <f t="shared" si="15"/>
        <v>-2.1993663839530386</v>
      </c>
      <c r="F84" s="237">
        <f t="shared" si="15"/>
        <v>109.76808571649821</v>
      </c>
      <c r="G84" s="237">
        <f t="shared" si="15"/>
        <v>41.671817532095503</v>
      </c>
      <c r="H84" s="237">
        <f t="shared" si="15"/>
        <v>-34.64291700907394</v>
      </c>
      <c r="I84" s="237">
        <f t="shared" si="15"/>
        <v>-59.757859775823754</v>
      </c>
      <c r="J84" s="237">
        <f t="shared" si="15"/>
        <v>54.026452265724892</v>
      </c>
      <c r="K84" s="237">
        <f t="shared" si="15"/>
        <v>-10.963058945988479</v>
      </c>
      <c r="L84" s="237">
        <f t="shared" si="15"/>
        <v>65.208178573672754</v>
      </c>
      <c r="M84" s="237">
        <f t="shared" si="15"/>
        <v>-4.8937140026367949</v>
      </c>
      <c r="N84" s="237"/>
      <c r="O84" s="237"/>
      <c r="P84" s="237">
        <f t="shared" si="15"/>
        <v>-19.328180741905111</v>
      </c>
      <c r="Q84" s="237">
        <f t="shared" si="16"/>
        <v>15.015751580631465</v>
      </c>
    </row>
    <row r="85" spans="1:17" x14ac:dyDescent="0.15">
      <c r="A85" s="577" t="s">
        <v>15</v>
      </c>
      <c r="B85" s="577" t="s">
        <v>16</v>
      </c>
      <c r="C85" s="271" t="s">
        <v>293</v>
      </c>
      <c r="D85" s="237">
        <f t="shared" si="15"/>
        <v>79.070322246880778</v>
      </c>
      <c r="E85" s="237">
        <f t="shared" si="15"/>
        <v>23.013350534587151</v>
      </c>
      <c r="F85" s="237">
        <f t="shared" si="15"/>
        <v>156.93708224139357</v>
      </c>
      <c r="G85" s="237">
        <f t="shared" si="15"/>
        <v>62.370224375732874</v>
      </c>
      <c r="H85" s="237">
        <f t="shared" si="15"/>
        <v>56.852408614649704</v>
      </c>
      <c r="I85" s="237">
        <f t="shared" si="15"/>
        <v>-44.584982881832303</v>
      </c>
      <c r="J85" s="237">
        <f t="shared" si="15"/>
        <v>23.494145152193234</v>
      </c>
      <c r="K85" s="237">
        <f t="shared" si="15"/>
        <v>-44.516900060213516</v>
      </c>
      <c r="L85" s="237">
        <f t="shared" si="15"/>
        <v>8.3606253926030263</v>
      </c>
      <c r="M85" s="237">
        <f t="shared" si="15"/>
        <v>59.33933230175348</v>
      </c>
      <c r="N85" s="237"/>
      <c r="O85" s="237"/>
      <c r="P85" s="237">
        <f t="shared" si="15"/>
        <v>79.401402669013564</v>
      </c>
      <c r="Q85" s="237">
        <f t="shared" si="16"/>
        <v>25.182300593364836</v>
      </c>
    </row>
    <row r="86" spans="1:17" x14ac:dyDescent="0.15">
      <c r="A86" s="577" t="s">
        <v>1289</v>
      </c>
      <c r="B86" s="577" t="s">
        <v>1290</v>
      </c>
      <c r="C86" s="271" t="s">
        <v>293</v>
      </c>
      <c r="D86" s="237">
        <f t="shared" si="15"/>
        <v>12794.460227272728</v>
      </c>
      <c r="E86" s="237">
        <f t="shared" si="15"/>
        <v>-66.075107130660854</v>
      </c>
      <c r="F86" s="237">
        <f t="shared" si="15"/>
        <v>2009.9233666709963</v>
      </c>
      <c r="G86" s="237">
        <f t="shared" si="15"/>
        <v>71.793644539930909</v>
      </c>
      <c r="H86" s="237">
        <f t="shared" si="15"/>
        <v>3.9565802805243022</v>
      </c>
      <c r="I86" s="237">
        <f t="shared" si="15"/>
        <v>-99.987677013666456</v>
      </c>
      <c r="J86" s="237">
        <f t="shared" si="15"/>
        <v>9785.3146853146845</v>
      </c>
      <c r="K86" s="237">
        <f t="shared" si="15"/>
        <v>104.6477079796265</v>
      </c>
      <c r="L86" s="237">
        <f t="shared" si="15"/>
        <v>380.96373880880788</v>
      </c>
      <c r="M86" s="237">
        <f t="shared" si="15"/>
        <v>72.764449683048468</v>
      </c>
      <c r="N86" s="237"/>
      <c r="O86" s="237"/>
      <c r="P86" s="237">
        <f t="shared" si="15"/>
        <v>179.06909045864174</v>
      </c>
      <c r="Q86" s="237">
        <f t="shared" si="16"/>
        <v>79.197830651845763</v>
      </c>
    </row>
    <row r="87" spans="1:17" x14ac:dyDescent="0.15">
      <c r="A87" s="577" t="s">
        <v>111</v>
      </c>
      <c r="B87" s="577" t="s">
        <v>1258</v>
      </c>
      <c r="C87" s="271" t="s">
        <v>293</v>
      </c>
      <c r="D87" s="237">
        <f t="shared" si="15"/>
        <v>19.288862543326466</v>
      </c>
      <c r="E87" s="237">
        <f t="shared" si="15"/>
        <v>-3.5397851682639647</v>
      </c>
      <c r="F87" s="237">
        <f t="shared" si="15"/>
        <v>34.600246463836612</v>
      </c>
      <c r="G87" s="237">
        <f t="shared" si="15"/>
        <v>50.400173448101768</v>
      </c>
      <c r="H87" s="237">
        <f t="shared" si="15"/>
        <v>123.92112055006091</v>
      </c>
      <c r="I87" s="237">
        <f t="shared" si="15"/>
        <v>65.09397541441642</v>
      </c>
      <c r="J87" s="237">
        <f t="shared" si="15"/>
        <v>10.456322167096488</v>
      </c>
      <c r="K87" s="237">
        <f t="shared" si="15"/>
        <v>-24.292950362362653</v>
      </c>
      <c r="L87" s="237">
        <f t="shared" si="15"/>
        <v>61.478688351454267</v>
      </c>
      <c r="M87" s="237">
        <f t="shared" si="15"/>
        <v>11.511948339957812</v>
      </c>
      <c r="N87" s="237"/>
      <c r="O87" s="237"/>
      <c r="P87" s="237">
        <f t="shared" si="15"/>
        <v>-16.917321850969035</v>
      </c>
      <c r="Q87" s="237">
        <f t="shared" si="16"/>
        <v>29.206157656151312</v>
      </c>
    </row>
    <row r="88" spans="1:17" x14ac:dyDescent="0.15">
      <c r="B88" s="469" t="s">
        <v>105</v>
      </c>
      <c r="C88" s="271" t="s">
        <v>293</v>
      </c>
      <c r="D88" s="237">
        <f t="shared" si="15"/>
        <v>68.168081339499494</v>
      </c>
      <c r="E88" s="237">
        <f t="shared" si="15"/>
        <v>66.612506328734611</v>
      </c>
      <c r="F88" s="237">
        <f t="shared" si="15"/>
        <v>54.856529449004256</v>
      </c>
      <c r="G88" s="237">
        <f t="shared" si="15"/>
        <v>20.593752704070045</v>
      </c>
      <c r="H88" s="237">
        <f t="shared" si="15"/>
        <v>40.857171478119028</v>
      </c>
      <c r="I88" s="237">
        <f t="shared" si="15"/>
        <v>18.40542709045938</v>
      </c>
      <c r="J88" s="237">
        <f t="shared" si="15"/>
        <v>16.855931367454492</v>
      </c>
      <c r="K88" s="237">
        <f t="shared" si="15"/>
        <v>-2.1399896485585823</v>
      </c>
      <c r="L88" s="237">
        <f t="shared" si="15"/>
        <v>44.285290880464665</v>
      </c>
      <c r="M88" s="237">
        <f t="shared" si="15"/>
        <v>13.37637356862027</v>
      </c>
      <c r="N88" s="237"/>
      <c r="O88" s="237"/>
      <c r="P88" s="237">
        <f t="shared" si="15"/>
        <v>7.5976459550224806</v>
      </c>
      <c r="Q88" s="237">
        <f t="shared" si="16"/>
        <v>32.216504428109751</v>
      </c>
    </row>
    <row r="89" spans="1:17" x14ac:dyDescent="0.15">
      <c r="B89" s="469" t="s">
        <v>92</v>
      </c>
      <c r="C89" s="270" t="s">
        <v>293</v>
      </c>
      <c r="D89" s="237">
        <f t="shared" si="15"/>
        <v>31.549169555654476</v>
      </c>
      <c r="E89" s="237">
        <f t="shared" si="15"/>
        <v>19.161321930624521</v>
      </c>
      <c r="F89" s="237">
        <f t="shared" si="15"/>
        <v>37.505824464322245</v>
      </c>
      <c r="G89" s="237">
        <f t="shared" si="15"/>
        <v>37.846663865286409</v>
      </c>
      <c r="H89" s="237">
        <f t="shared" si="15"/>
        <v>31.401462887217768</v>
      </c>
      <c r="I89" s="237">
        <f t="shared" si="15"/>
        <v>38.702910810541205</v>
      </c>
      <c r="J89" s="237">
        <f t="shared" si="15"/>
        <v>14.056947659318087</v>
      </c>
      <c r="K89" s="237">
        <f t="shared" si="15"/>
        <v>-20.928029763706789</v>
      </c>
      <c r="L89" s="237">
        <f t="shared" si="15"/>
        <v>20.994555399517822</v>
      </c>
      <c r="M89" s="237">
        <f t="shared" si="15"/>
        <v>19.97544467785135</v>
      </c>
      <c r="N89" s="237"/>
      <c r="O89" s="237"/>
      <c r="P89" s="237">
        <f t="shared" si="15"/>
        <v>20.57859213628852</v>
      </c>
      <c r="Q89" s="237">
        <f t="shared" si="16"/>
        <v>21.636217208016827</v>
      </c>
    </row>
    <row r="90" spans="1:17" x14ac:dyDescent="0.15">
      <c r="B90" s="469" t="s">
        <v>5</v>
      </c>
      <c r="C90" s="270" t="s">
        <v>293</v>
      </c>
      <c r="D90" s="237">
        <f t="shared" si="15"/>
        <v>57.111727626195609</v>
      </c>
      <c r="E90" s="237">
        <f t="shared" si="15"/>
        <v>54.616600336448798</v>
      </c>
      <c r="F90" s="237">
        <f t="shared" si="15"/>
        <v>51.476018750420735</v>
      </c>
      <c r="G90" s="237">
        <f t="shared" si="15"/>
        <v>23.645192371806822</v>
      </c>
      <c r="H90" s="237">
        <f t="shared" si="15"/>
        <v>38.992701020625731</v>
      </c>
      <c r="I90" s="237">
        <f t="shared" si="15"/>
        <v>22.189084742591024</v>
      </c>
      <c r="J90" s="237">
        <f t="shared" si="15"/>
        <v>16.263656687641827</v>
      </c>
      <c r="K90" s="237">
        <f t="shared" si="15"/>
        <v>-6.0401462164568764</v>
      </c>
      <c r="L90" s="237">
        <f t="shared" si="15"/>
        <v>40.216512887053682</v>
      </c>
      <c r="M90" s="237">
        <f t="shared" si="15"/>
        <v>14.371160943530947</v>
      </c>
      <c r="N90" s="237"/>
      <c r="O90" s="237"/>
      <c r="P90" s="237">
        <f t="shared" si="15"/>
        <v>9.5774409514910008</v>
      </c>
      <c r="Q90" s="237">
        <f>(POWER(M62/C62,1/10)-1)*100</f>
        <v>29.763103814832871</v>
      </c>
    </row>
    <row r="91" spans="1:17" x14ac:dyDescent="0.15">
      <c r="C91" s="271"/>
      <c r="D91" s="271"/>
      <c r="E91" s="271"/>
      <c r="F91" s="271"/>
      <c r="G91" s="271"/>
      <c r="H91" s="271"/>
      <c r="I91" s="271"/>
      <c r="J91" s="271"/>
      <c r="K91" s="271"/>
      <c r="L91" s="271"/>
      <c r="M91" s="271"/>
      <c r="N91" s="271"/>
      <c r="O91" s="271"/>
      <c r="P91" s="271"/>
      <c r="Q91" s="271"/>
    </row>
    <row r="92" spans="1:17" x14ac:dyDescent="0.15">
      <c r="C92" s="704" t="s">
        <v>692</v>
      </c>
      <c r="D92" s="704"/>
      <c r="E92" s="704"/>
      <c r="F92" s="704"/>
      <c r="G92" s="704"/>
      <c r="H92" s="704"/>
      <c r="I92" s="704"/>
      <c r="J92" s="704"/>
      <c r="K92" s="704"/>
      <c r="L92" s="704"/>
      <c r="M92" s="704"/>
      <c r="N92" s="704"/>
      <c r="O92" s="704"/>
      <c r="P92" s="704"/>
      <c r="Q92" s="704"/>
    </row>
    <row r="93" spans="1:17" x14ac:dyDescent="0.15">
      <c r="C93" s="40">
        <v>2001</v>
      </c>
      <c r="D93" s="40">
        <v>2002</v>
      </c>
      <c r="E93" s="40">
        <v>2003</v>
      </c>
      <c r="F93" s="40">
        <v>2004</v>
      </c>
      <c r="G93" s="40">
        <v>2005</v>
      </c>
      <c r="H93" s="40">
        <v>2006</v>
      </c>
      <c r="I93" s="40">
        <v>2007</v>
      </c>
      <c r="J93" s="40">
        <v>2008</v>
      </c>
      <c r="K93" s="40">
        <v>2009</v>
      </c>
      <c r="L93" s="40">
        <v>2010</v>
      </c>
      <c r="M93" s="40">
        <v>2011</v>
      </c>
      <c r="N93" s="40"/>
      <c r="O93" s="40" t="s">
        <v>1180</v>
      </c>
      <c r="P93" s="40" t="s">
        <v>1181</v>
      </c>
      <c r="Q93" s="40" t="s">
        <v>1182</v>
      </c>
    </row>
    <row r="94" spans="1:17" x14ac:dyDescent="0.15">
      <c r="C94" s="705" t="s">
        <v>94</v>
      </c>
      <c r="D94" s="705"/>
      <c r="E94" s="705"/>
      <c r="F94" s="705"/>
      <c r="G94" s="705"/>
      <c r="H94" s="705"/>
      <c r="I94" s="705"/>
      <c r="J94" s="705"/>
      <c r="K94" s="705"/>
      <c r="L94" s="705"/>
      <c r="M94" s="705"/>
      <c r="N94" s="705"/>
      <c r="O94" s="705"/>
      <c r="P94" s="705"/>
      <c r="Q94" s="705"/>
    </row>
    <row r="95" spans="1:17" x14ac:dyDescent="0.15">
      <c r="A95" s="577" t="s">
        <v>101</v>
      </c>
      <c r="B95" s="577" t="s">
        <v>102</v>
      </c>
      <c r="C95" s="236">
        <f>C6-C50</f>
        <v>-72.99449899999999</v>
      </c>
      <c r="D95" s="236">
        <f>D6-D50</f>
        <v>-87.785113999999993</v>
      </c>
      <c r="E95" s="236">
        <f t="shared" ref="E95:P95" si="17">E6-E50</f>
        <v>-123.692723</v>
      </c>
      <c r="F95" s="236">
        <f t="shared" si="17"/>
        <v>-220.630605</v>
      </c>
      <c r="G95" s="236">
        <f t="shared" si="17"/>
        <v>-284.17829599999999</v>
      </c>
      <c r="H95" s="236">
        <f t="shared" si="17"/>
        <v>-288.65857099999999</v>
      </c>
      <c r="I95" s="236">
        <f t="shared" si="17"/>
        <v>-441.67116799999997</v>
      </c>
      <c r="J95" s="236">
        <f t="shared" si="17"/>
        <v>-604.69372999999996</v>
      </c>
      <c r="K95" s="236">
        <f t="shared" si="17"/>
        <v>-328.19386199999997</v>
      </c>
      <c r="L95" s="236">
        <f t="shared" si="17"/>
        <v>-182.92964499999994</v>
      </c>
      <c r="M95" s="236">
        <f t="shared" si="17"/>
        <v>-128.03037500000005</v>
      </c>
      <c r="N95" s="236"/>
      <c r="O95" s="236">
        <f t="shared" si="17"/>
        <v>-19.415635999999949</v>
      </c>
      <c r="P95" s="236">
        <f t="shared" si="17"/>
        <v>-143.91545400000007</v>
      </c>
      <c r="Q95" s="236">
        <f>Q6-Q50</f>
        <v>-2907.3740420000008</v>
      </c>
    </row>
    <row r="96" spans="1:17" x14ac:dyDescent="0.15">
      <c r="A96" s="577" t="s">
        <v>95</v>
      </c>
      <c r="B96" s="577" t="s">
        <v>96</v>
      </c>
      <c r="C96" s="236">
        <f t="shared" ref="C96:Q107" si="18">C7-C51</f>
        <v>-4.0777000000000001</v>
      </c>
      <c r="D96" s="236">
        <f t="shared" si="18"/>
        <v>-6.456251</v>
      </c>
      <c r="E96" s="236">
        <f t="shared" si="18"/>
        <v>-7.0935210000000009</v>
      </c>
      <c r="F96" s="236">
        <f t="shared" si="18"/>
        <v>41.637872999999999</v>
      </c>
      <c r="G96" s="236">
        <f t="shared" si="18"/>
        <v>118.272577</v>
      </c>
      <c r="H96" s="236">
        <f t="shared" si="18"/>
        <v>388.72790299999997</v>
      </c>
      <c r="I96" s="236">
        <f t="shared" si="18"/>
        <v>312.53168900000003</v>
      </c>
      <c r="J96" s="236">
        <f t="shared" si="18"/>
        <v>410.99218200000001</v>
      </c>
      <c r="K96" s="236">
        <f t="shared" si="18"/>
        <v>330.45327100000003</v>
      </c>
      <c r="L96" s="236">
        <f t="shared" si="18"/>
        <v>548.40551900000003</v>
      </c>
      <c r="M96" s="236">
        <f t="shared" si="18"/>
        <v>650.35638900000004</v>
      </c>
      <c r="N96" s="236"/>
      <c r="O96" s="236">
        <f t="shared" si="18"/>
        <v>367.657377</v>
      </c>
      <c r="P96" s="236">
        <f t="shared" si="18"/>
        <v>361.87896700000005</v>
      </c>
      <c r="Q96" s="236">
        <f t="shared" si="18"/>
        <v>3145.6288979999995</v>
      </c>
    </row>
    <row r="97" spans="1:18" x14ac:dyDescent="0.15">
      <c r="A97" s="577" t="s">
        <v>99</v>
      </c>
      <c r="B97" s="577" t="s">
        <v>100</v>
      </c>
      <c r="C97" s="236">
        <f t="shared" si="18"/>
        <v>-1378.1160749999999</v>
      </c>
      <c r="D97" s="236">
        <f t="shared" si="18"/>
        <v>-2242.4479349999997</v>
      </c>
      <c r="E97" s="236">
        <f t="shared" si="18"/>
        <v>-3146.307131</v>
      </c>
      <c r="F97" s="236">
        <f t="shared" si="18"/>
        <v>-5308.8229099999999</v>
      </c>
      <c r="G97" s="236">
        <f t="shared" si="18"/>
        <v>-7071.7140450000006</v>
      </c>
      <c r="H97" s="236">
        <f t="shared" si="18"/>
        <v>-10523.786249999999</v>
      </c>
      <c r="I97" s="236">
        <f t="shared" si="18"/>
        <v>-12728.086583</v>
      </c>
      <c r="J97" s="236">
        <f t="shared" si="18"/>
        <v>-15206.301040999999</v>
      </c>
      <c r="K97" s="236">
        <f t="shared" si="18"/>
        <v>-15092.703611999999</v>
      </c>
      <c r="L97" s="236">
        <f t="shared" si="18"/>
        <v>-21454.803026000001</v>
      </c>
      <c r="M97" s="236">
        <f t="shared" si="18"/>
        <v>-22889.183001000001</v>
      </c>
      <c r="N97" s="236"/>
      <c r="O97" s="236">
        <f t="shared" si="18"/>
        <v>-14280.522532000001</v>
      </c>
      <c r="P97" s="236">
        <f t="shared" si="18"/>
        <v>-15173.105020000001</v>
      </c>
      <c r="Q97" s="236">
        <f t="shared" si="18"/>
        <v>-132215.37662900001</v>
      </c>
    </row>
    <row r="98" spans="1:18" x14ac:dyDescent="0.15">
      <c r="A98" s="577" t="s">
        <v>103</v>
      </c>
      <c r="B98" s="577" t="s">
        <v>104</v>
      </c>
      <c r="C98" s="236">
        <f t="shared" si="18"/>
        <v>-477.74915799999997</v>
      </c>
      <c r="D98" s="236">
        <f t="shared" si="18"/>
        <v>-1028.653374</v>
      </c>
      <c r="E98" s="236">
        <f t="shared" si="18"/>
        <v>-2938.7086899999999</v>
      </c>
      <c r="F98" s="236">
        <f t="shared" si="18"/>
        <v>-4267.306235</v>
      </c>
      <c r="G98" s="236">
        <f t="shared" si="18"/>
        <v>-4270.9943430000003</v>
      </c>
      <c r="H98" s="236">
        <f t="shared" si="18"/>
        <v>-5251.8945100000001</v>
      </c>
      <c r="I98" s="236">
        <f t="shared" si="18"/>
        <v>-5741.688854</v>
      </c>
      <c r="J98" s="236">
        <f t="shared" si="18"/>
        <v>-6560.6789269999999</v>
      </c>
      <c r="K98" s="236">
        <f t="shared" si="18"/>
        <v>-7074.8012280000003</v>
      </c>
      <c r="L98" s="236">
        <f t="shared" si="18"/>
        <v>-10459.265122000001</v>
      </c>
      <c r="M98" s="236">
        <f t="shared" si="18"/>
        <v>-12244.421671999999</v>
      </c>
      <c r="N98" s="236"/>
      <c r="O98" s="236">
        <f t="shared" si="18"/>
        <v>-8075.7171980000003</v>
      </c>
      <c r="P98" s="236">
        <f t="shared" si="18"/>
        <v>-8689.9207910000005</v>
      </c>
      <c r="Q98" s="236">
        <f t="shared" si="18"/>
        <v>-69006.082903999995</v>
      </c>
    </row>
    <row r="99" spans="1:18" x14ac:dyDescent="0.15">
      <c r="A99" s="577" t="s">
        <v>113</v>
      </c>
      <c r="B99" s="577" t="s">
        <v>114</v>
      </c>
      <c r="C99" s="236">
        <f t="shared" si="18"/>
        <v>-170.19722200000001</v>
      </c>
      <c r="D99" s="236">
        <f t="shared" si="18"/>
        <v>-215.942094</v>
      </c>
      <c r="E99" s="236">
        <f t="shared" si="18"/>
        <v>-259.08735899999999</v>
      </c>
      <c r="F99" s="236">
        <f t="shared" si="18"/>
        <v>-364.51859300000001</v>
      </c>
      <c r="G99" s="236">
        <f t="shared" si="18"/>
        <v>-475.50726599999996</v>
      </c>
      <c r="H99" s="236">
        <f t="shared" si="18"/>
        <v>-599.77325499999995</v>
      </c>
      <c r="I99" s="236">
        <f t="shared" si="18"/>
        <v>-695.554934</v>
      </c>
      <c r="J99" s="236">
        <f t="shared" si="18"/>
        <v>-823.71306600000003</v>
      </c>
      <c r="K99" s="236">
        <f t="shared" si="18"/>
        <v>-654.28185900000005</v>
      </c>
      <c r="L99" s="236">
        <f t="shared" si="18"/>
        <v>-920.660977</v>
      </c>
      <c r="M99" s="236">
        <f t="shared" si="18"/>
        <v>-997.77440999999999</v>
      </c>
      <c r="N99" s="236"/>
      <c r="O99" s="236">
        <f t="shared" si="18"/>
        <v>-655.829161</v>
      </c>
      <c r="P99" s="236">
        <f t="shared" si="18"/>
        <v>-777.43797800000004</v>
      </c>
      <c r="Q99" s="236">
        <f t="shared" si="18"/>
        <v>-6954.4490130000013</v>
      </c>
    </row>
    <row r="100" spans="1:18" x14ac:dyDescent="0.15">
      <c r="A100" s="577" t="s">
        <v>1</v>
      </c>
      <c r="B100" s="577" t="s">
        <v>2</v>
      </c>
      <c r="C100" s="236">
        <f t="shared" si="18"/>
        <v>-11.121665999999999</v>
      </c>
      <c r="D100" s="236">
        <f t="shared" si="18"/>
        <v>-14.804031999999999</v>
      </c>
      <c r="E100" s="236">
        <f t="shared" si="18"/>
        <v>-15.826397</v>
      </c>
      <c r="F100" s="236">
        <f t="shared" si="18"/>
        <v>-21.746327999999998</v>
      </c>
      <c r="G100" s="236">
        <f t="shared" si="18"/>
        <v>-18.121111999999997</v>
      </c>
      <c r="H100" s="236">
        <f t="shared" si="18"/>
        <v>-48.134047999999993</v>
      </c>
      <c r="I100" s="236">
        <f t="shared" si="18"/>
        <v>-96.708319000000003</v>
      </c>
      <c r="J100" s="236">
        <f t="shared" si="18"/>
        <v>-148.58039199999999</v>
      </c>
      <c r="K100" s="236">
        <f t="shared" si="18"/>
        <v>-94.030372</v>
      </c>
      <c r="L100" s="236">
        <f t="shared" si="18"/>
        <v>-165.118719</v>
      </c>
      <c r="M100" s="236">
        <f t="shared" si="18"/>
        <v>-1216.4855910000001</v>
      </c>
      <c r="N100" s="236"/>
      <c r="O100" s="236">
        <f t="shared" si="18"/>
        <v>-778.08011999999997</v>
      </c>
      <c r="P100" s="236">
        <f t="shared" si="18"/>
        <v>-735.87793099999999</v>
      </c>
      <c r="Q100" s="236">
        <f t="shared" si="18"/>
        <v>-2586.5549070000002</v>
      </c>
    </row>
    <row r="101" spans="1:18" x14ac:dyDescent="0.15">
      <c r="A101" s="577" t="s">
        <v>3</v>
      </c>
      <c r="B101" s="577" t="s">
        <v>4</v>
      </c>
      <c r="C101" s="236">
        <f t="shared" si="18"/>
        <v>-26.495490999999998</v>
      </c>
      <c r="D101" s="236">
        <f t="shared" si="18"/>
        <v>-65.089970000000008</v>
      </c>
      <c r="E101" s="236">
        <f t="shared" si="18"/>
        <v>-63.059878000000005</v>
      </c>
      <c r="F101" s="236">
        <f t="shared" si="18"/>
        <v>-127.13738500000001</v>
      </c>
      <c r="G101" s="236">
        <f t="shared" si="18"/>
        <v>-145.37481500000001</v>
      </c>
      <c r="H101" s="236">
        <f t="shared" si="18"/>
        <v>-105.66687999999999</v>
      </c>
      <c r="I101" s="236">
        <f t="shared" si="18"/>
        <v>-11.326040000000006</v>
      </c>
      <c r="J101" s="236">
        <f t="shared" si="18"/>
        <v>-34.419079999999994</v>
      </c>
      <c r="K101" s="236">
        <f t="shared" si="18"/>
        <v>-45.536605999999999</v>
      </c>
      <c r="L101" s="236">
        <f t="shared" si="18"/>
        <v>-62.910447999999995</v>
      </c>
      <c r="M101" s="236">
        <f t="shared" si="18"/>
        <v>-34.678688999999991</v>
      </c>
      <c r="N101" s="236"/>
      <c r="O101" s="236">
        <f t="shared" si="18"/>
        <v>-57.342428000000005</v>
      </c>
      <c r="P101" s="236">
        <f t="shared" si="18"/>
        <v>22.937339999999999</v>
      </c>
      <c r="Q101" s="236">
        <f t="shared" si="18"/>
        <v>-698.75794200000018</v>
      </c>
    </row>
    <row r="102" spans="1:18" x14ac:dyDescent="0.15">
      <c r="A102" s="577" t="s">
        <v>15</v>
      </c>
      <c r="B102" s="577" t="s">
        <v>16</v>
      </c>
      <c r="C102" s="236">
        <f t="shared" si="18"/>
        <v>-19.187435999999998</v>
      </c>
      <c r="D102" s="236">
        <f t="shared" si="18"/>
        <v>-34.504615999999999</v>
      </c>
      <c r="E102" s="236">
        <f t="shared" si="18"/>
        <v>-45.350450000000002</v>
      </c>
      <c r="F102" s="236">
        <f t="shared" si="18"/>
        <v>-79.684562</v>
      </c>
      <c r="G102" s="236">
        <f t="shared" si="18"/>
        <v>-92.467658999999998</v>
      </c>
      <c r="H102" s="236">
        <f t="shared" si="18"/>
        <v>-276.42211699999996</v>
      </c>
      <c r="I102" s="236">
        <f t="shared" si="18"/>
        <v>-118.30731599999999</v>
      </c>
      <c r="J102" s="236">
        <f t="shared" si="18"/>
        <v>-157.68238299999999</v>
      </c>
      <c r="K102" s="236">
        <f t="shared" si="18"/>
        <v>-6.5031079999999974</v>
      </c>
      <c r="L102" s="236">
        <f t="shared" si="18"/>
        <v>-110.44579</v>
      </c>
      <c r="M102" s="236">
        <f t="shared" si="18"/>
        <v>-151.041394</v>
      </c>
      <c r="N102" s="236"/>
      <c r="O102" s="236">
        <f t="shared" si="18"/>
        <v>-98.455743999999996</v>
      </c>
      <c r="P102" s="236">
        <f t="shared" si="18"/>
        <v>-229.24281999999999</v>
      </c>
      <c r="Q102" s="236">
        <f t="shared" si="18"/>
        <v>-1320.8396509999998</v>
      </c>
    </row>
    <row r="103" spans="1:18" x14ac:dyDescent="0.15">
      <c r="A103" s="577" t="s">
        <v>1289</v>
      </c>
      <c r="B103" s="577" t="s">
        <v>1290</v>
      </c>
      <c r="C103" s="236">
        <f t="shared" si="18"/>
        <v>-7.0399999999999998E-4</v>
      </c>
      <c r="D103" s="236">
        <f t="shared" si="18"/>
        <v>-9.0776999999999997E-2</v>
      </c>
      <c r="E103" s="236">
        <f t="shared" si="18"/>
        <v>-3.0405000000000001E-2</v>
      </c>
      <c r="F103" s="236">
        <f t="shared" si="18"/>
        <v>-0.54615900000000006</v>
      </c>
      <c r="G103" s="236">
        <f t="shared" si="18"/>
        <v>-1.0899639999999999</v>
      </c>
      <c r="H103" s="236">
        <f t="shared" si="18"/>
        <v>-1.135049</v>
      </c>
      <c r="I103" s="236">
        <f t="shared" si="18"/>
        <v>3.0704159999999998</v>
      </c>
      <c r="J103" s="236">
        <f t="shared" si="18"/>
        <v>19.589441999999998</v>
      </c>
      <c r="K103" s="236">
        <f t="shared" si="18"/>
        <v>3.5352549999999998</v>
      </c>
      <c r="L103" s="236">
        <f t="shared" si="18"/>
        <v>18.973039</v>
      </c>
      <c r="M103" s="236">
        <f t="shared" si="18"/>
        <v>43.712934000000004</v>
      </c>
      <c r="N103" s="236"/>
      <c r="O103" s="236">
        <f t="shared" si="18"/>
        <v>37.314821000000002</v>
      </c>
      <c r="P103" s="236">
        <f t="shared" si="18"/>
        <v>26.810967999999999</v>
      </c>
      <c r="Q103" s="236">
        <f t="shared" si="18"/>
        <v>112.798996</v>
      </c>
    </row>
    <row r="104" spans="1:18" x14ac:dyDescent="0.15">
      <c r="A104" s="577" t="s">
        <v>111</v>
      </c>
      <c r="B104" s="577" t="s">
        <v>1258</v>
      </c>
      <c r="C104" s="236">
        <f t="shared" si="18"/>
        <v>-161.51800499999999</v>
      </c>
      <c r="D104" s="236">
        <f t="shared" si="18"/>
        <v>-209.262539</v>
      </c>
      <c r="E104" s="236">
        <f t="shared" si="18"/>
        <v>-202.016502</v>
      </c>
      <c r="F104" s="236">
        <f t="shared" si="18"/>
        <v>-272.76098999999999</v>
      </c>
      <c r="G104" s="236">
        <f t="shared" si="18"/>
        <v>-409.01928300000003</v>
      </c>
      <c r="H104" s="236">
        <f t="shared" si="18"/>
        <v>-912.14631399999996</v>
      </c>
      <c r="I104" s="236">
        <f t="shared" si="18"/>
        <v>-1518.358522</v>
      </c>
      <c r="J104" s="236">
        <f t="shared" si="18"/>
        <v>-1675.2142799999999</v>
      </c>
      <c r="K104" s="236">
        <f t="shared" si="18"/>
        <v>-1255.758748</v>
      </c>
      <c r="L104" s="236">
        <f t="shared" si="18"/>
        <v>-2034.169171</v>
      </c>
      <c r="M104" s="236">
        <f t="shared" si="18"/>
        <v>-2266.5176099999999</v>
      </c>
      <c r="N104" s="236"/>
      <c r="O104" s="236">
        <f t="shared" si="18"/>
        <v>-1462.861758</v>
      </c>
      <c r="P104" s="236">
        <f t="shared" si="18"/>
        <v>-1185.9960470000001</v>
      </c>
      <c r="Q104" s="236">
        <f t="shared" si="18"/>
        <v>-12102.738010999999</v>
      </c>
    </row>
    <row r="105" spans="1:18" x14ac:dyDescent="0.15">
      <c r="B105" s="469" t="s">
        <v>105</v>
      </c>
      <c r="C105" s="236">
        <f t="shared" si="18"/>
        <v>-2321.4579560000002</v>
      </c>
      <c r="D105" s="236">
        <f t="shared" si="18"/>
        <v>-3905.0367019999999</v>
      </c>
      <c r="E105" s="236">
        <f t="shared" si="18"/>
        <v>-6801.1730560000005</v>
      </c>
      <c r="F105" s="236">
        <f t="shared" si="18"/>
        <v>-10621.515893999998</v>
      </c>
      <c r="G105" s="236">
        <f t="shared" si="18"/>
        <v>-12650.194205999998</v>
      </c>
      <c r="H105" s="236">
        <f t="shared" si="18"/>
        <v>-17618.889091000001</v>
      </c>
      <c r="I105" s="236">
        <f t="shared" si="18"/>
        <v>-21036.099631000001</v>
      </c>
      <c r="J105" s="236">
        <f t="shared" si="18"/>
        <v>-24780.701274999996</v>
      </c>
      <c r="K105" s="236">
        <f t="shared" si="18"/>
        <v>-24217.820868999999</v>
      </c>
      <c r="L105" s="236">
        <f t="shared" si="18"/>
        <v>-34822.924339999998</v>
      </c>
      <c r="M105" s="236">
        <f t="shared" si="18"/>
        <v>-39234.063419000006</v>
      </c>
      <c r="N105" s="236"/>
      <c r="O105" s="236">
        <f t="shared" si="18"/>
        <v>-25023.252379000001</v>
      </c>
      <c r="P105" s="236">
        <f t="shared" si="18"/>
        <v>-26523.868766</v>
      </c>
      <c r="Q105" s="236">
        <f t="shared" si="18"/>
        <v>-224533.74520500001</v>
      </c>
    </row>
    <row r="106" spans="1:18" x14ac:dyDescent="0.15">
      <c r="B106" s="469" t="s">
        <v>92</v>
      </c>
      <c r="C106" s="236">
        <f t="shared" si="18"/>
        <v>-1084.4691230000003</v>
      </c>
      <c r="D106" s="236">
        <f t="shared" si="18"/>
        <v>-1398.9238499999985</v>
      </c>
      <c r="E106" s="236">
        <f t="shared" si="18"/>
        <v>-1693.0507649999986</v>
      </c>
      <c r="F106" s="236">
        <f t="shared" si="18"/>
        <v>-2285.2975240000001</v>
      </c>
      <c r="G106" s="236">
        <f t="shared" si="18"/>
        <v>-3139.9874830000017</v>
      </c>
      <c r="H106" s="236">
        <f t="shared" si="18"/>
        <v>-4194.8866049999997</v>
      </c>
      <c r="I106" s="236">
        <f t="shared" si="18"/>
        <v>-5873.4561519999925</v>
      </c>
      <c r="J106" s="236">
        <f t="shared" si="18"/>
        <v>-6738.6145600000054</v>
      </c>
      <c r="K106" s="236">
        <f t="shared" si="18"/>
        <v>-5227.253141999995</v>
      </c>
      <c r="L106" s="236">
        <f t="shared" si="18"/>
        <v>-6378.7297780000035</v>
      </c>
      <c r="M106" s="236">
        <f t="shared" si="18"/>
        <v>-7672.2225659999931</v>
      </c>
      <c r="N106" s="236"/>
      <c r="O106" s="236">
        <f t="shared" si="18"/>
        <v>-4668.0803809999979</v>
      </c>
      <c r="P106" s="236">
        <f t="shared" si="18"/>
        <v>-5649.6982089999992</v>
      </c>
      <c r="Q106" s="236">
        <f t="shared" si="18"/>
        <v>-51336.589756999951</v>
      </c>
    </row>
    <row r="107" spans="1:18" x14ac:dyDescent="0.15">
      <c r="B107" s="469" t="s">
        <v>5</v>
      </c>
      <c r="C107" s="236">
        <f t="shared" si="18"/>
        <v>-3405.927079</v>
      </c>
      <c r="D107" s="236">
        <f t="shared" si="18"/>
        <v>-5303.9605519999986</v>
      </c>
      <c r="E107" s="236">
        <f t="shared" si="18"/>
        <v>-8494.2238209999996</v>
      </c>
      <c r="F107" s="236">
        <f t="shared" si="18"/>
        <v>-12906.813417999998</v>
      </c>
      <c r="G107" s="236">
        <f t="shared" si="18"/>
        <v>-15790.181689000001</v>
      </c>
      <c r="H107" s="236">
        <f t="shared" si="18"/>
        <v>-21813.775696000001</v>
      </c>
      <c r="I107" s="236">
        <f t="shared" si="18"/>
        <v>-26909.555782999996</v>
      </c>
      <c r="J107" s="236">
        <f t="shared" si="18"/>
        <v>-31519.315835000001</v>
      </c>
      <c r="K107" s="236">
        <f t="shared" si="18"/>
        <v>-29445.074010999997</v>
      </c>
      <c r="L107" s="236">
        <f t="shared" si="18"/>
        <v>-41201.654117999999</v>
      </c>
      <c r="M107" s="236">
        <f t="shared" si="18"/>
        <v>-46906.285985000002</v>
      </c>
      <c r="N107" s="236"/>
      <c r="O107" s="236">
        <f t="shared" si="18"/>
        <v>-29691.332760000001</v>
      </c>
      <c r="P107" s="236">
        <f t="shared" si="18"/>
        <v>-32173.566974999998</v>
      </c>
      <c r="Q107" s="236">
        <f>Q18-Q62</f>
        <v>-275870.33496199996</v>
      </c>
      <c r="R107" s="39"/>
    </row>
    <row r="108" spans="1:18" x14ac:dyDescent="0.15">
      <c r="C108" s="705" t="s">
        <v>107</v>
      </c>
      <c r="D108" s="705"/>
      <c r="E108" s="705"/>
      <c r="F108" s="705"/>
      <c r="G108" s="705"/>
      <c r="H108" s="705"/>
      <c r="I108" s="705"/>
      <c r="J108" s="705"/>
      <c r="K108" s="705"/>
      <c r="L108" s="705"/>
      <c r="M108" s="705"/>
      <c r="N108" s="705"/>
      <c r="O108" s="705"/>
      <c r="P108" s="705"/>
      <c r="Q108" s="705"/>
    </row>
    <row r="109" spans="1:18" x14ac:dyDescent="0.15">
      <c r="A109" s="577" t="s">
        <v>101</v>
      </c>
      <c r="B109" s="577" t="s">
        <v>102</v>
      </c>
      <c r="C109" s="237">
        <f>C95/C$107*100</f>
        <v>2.1431609458130736</v>
      </c>
      <c r="D109" s="237">
        <f t="shared" ref="D109:Q109" si="19">D95/D$107*100</f>
        <v>1.6550861029103674</v>
      </c>
      <c r="E109" s="237">
        <f t="shared" si="19"/>
        <v>1.456198065963348</v>
      </c>
      <c r="F109" s="237">
        <f t="shared" si="19"/>
        <v>1.7094119040436881</v>
      </c>
      <c r="G109" s="237">
        <f t="shared" si="19"/>
        <v>1.7997151748923108</v>
      </c>
      <c r="H109" s="237">
        <f t="shared" si="19"/>
        <v>1.3232856843436389</v>
      </c>
      <c r="I109" s="237">
        <f t="shared" si="19"/>
        <v>1.6413172018210125</v>
      </c>
      <c r="J109" s="237">
        <f t="shared" si="19"/>
        <v>1.918486217040694</v>
      </c>
      <c r="K109" s="237">
        <f t="shared" si="19"/>
        <v>1.1145968316377617</v>
      </c>
      <c r="L109" s="237">
        <f t="shared" si="19"/>
        <v>0.44398616734196217</v>
      </c>
      <c r="M109" s="237">
        <f t="shared" si="19"/>
        <v>0.27294929093499842</v>
      </c>
      <c r="N109" s="237"/>
      <c r="O109" s="237">
        <f t="shared" si="19"/>
        <v>6.5391594769220282E-2</v>
      </c>
      <c r="P109" s="237">
        <f t="shared" si="19"/>
        <v>0.4473096008031297</v>
      </c>
      <c r="Q109" s="237">
        <f t="shared" si="19"/>
        <v>1.053891511169724</v>
      </c>
    </row>
    <row r="110" spans="1:18" x14ac:dyDescent="0.15">
      <c r="A110" s="577" t="s">
        <v>95</v>
      </c>
      <c r="B110" s="577" t="s">
        <v>96</v>
      </c>
      <c r="C110" s="237">
        <f t="shared" ref="C110:Q121" si="20">C96/C$107*100</f>
        <v>0.11972364367816225</v>
      </c>
      <c r="D110" s="237">
        <f t="shared" si="20"/>
        <v>0.12172509461001742</v>
      </c>
      <c r="E110" s="237">
        <f t="shared" si="20"/>
        <v>8.3509937452588834E-2</v>
      </c>
      <c r="F110" s="237">
        <f t="shared" si="20"/>
        <v>-0.3226038190180337</v>
      </c>
      <c r="G110" s="237">
        <f t="shared" si="20"/>
        <v>-0.74902606777724956</v>
      </c>
      <c r="H110" s="237">
        <f t="shared" si="20"/>
        <v>-1.7820294313894549</v>
      </c>
      <c r="I110" s="237">
        <f t="shared" si="20"/>
        <v>-1.1614152664587671</v>
      </c>
      <c r="J110" s="237">
        <f t="shared" si="20"/>
        <v>-1.3039375097844663</v>
      </c>
      <c r="K110" s="237">
        <f t="shared" si="20"/>
        <v>-1.1222701320993467</v>
      </c>
      <c r="L110" s="237">
        <f t="shared" si="20"/>
        <v>-1.331027918028211</v>
      </c>
      <c r="M110" s="237">
        <f t="shared" si="20"/>
        <v>-1.3865015644341896</v>
      </c>
      <c r="N110" s="237"/>
      <c r="O110" s="237">
        <f t="shared" si="20"/>
        <v>-1.2382649845051952</v>
      </c>
      <c r="P110" s="237">
        <f t="shared" si="20"/>
        <v>-1.1247710497290924</v>
      </c>
      <c r="Q110" s="237">
        <f t="shared" si="20"/>
        <v>-1.1402563086144428</v>
      </c>
    </row>
    <row r="111" spans="1:18" x14ac:dyDescent="0.15">
      <c r="A111" s="577" t="s">
        <v>99</v>
      </c>
      <c r="B111" s="577" t="s">
        <v>100</v>
      </c>
      <c r="C111" s="237">
        <f t="shared" si="20"/>
        <v>40.462289503996743</v>
      </c>
      <c r="D111" s="237">
        <f t="shared" si="20"/>
        <v>42.278744591236176</v>
      </c>
      <c r="E111" s="237">
        <f t="shared" si="20"/>
        <v>37.040548934223807</v>
      </c>
      <c r="F111" s="237">
        <f t="shared" si="20"/>
        <v>41.131941231878749</v>
      </c>
      <c r="G111" s="237">
        <f t="shared" si="20"/>
        <v>44.785514088963311</v>
      </c>
      <c r="H111" s="237">
        <f t="shared" si="20"/>
        <v>48.243763008573296</v>
      </c>
      <c r="I111" s="237">
        <f t="shared" si="20"/>
        <v>47.299504628169736</v>
      </c>
      <c r="J111" s="237">
        <f t="shared" si="20"/>
        <v>48.244388046375242</v>
      </c>
      <c r="K111" s="237">
        <f t="shared" si="20"/>
        <v>51.257142727376795</v>
      </c>
      <c r="L111" s="237">
        <f t="shared" si="20"/>
        <v>52.072673986714825</v>
      </c>
      <c r="M111" s="237">
        <f t="shared" si="20"/>
        <v>48.79768781591374</v>
      </c>
      <c r="N111" s="237"/>
      <c r="O111" s="237">
        <f t="shared" si="20"/>
        <v>48.096603299797444</v>
      </c>
      <c r="P111" s="237">
        <f t="shared" si="20"/>
        <v>47.160158001100847</v>
      </c>
      <c r="Q111" s="237">
        <f t="shared" si="20"/>
        <v>47.926637942862591</v>
      </c>
    </row>
    <row r="112" spans="1:18" x14ac:dyDescent="0.15">
      <c r="A112" s="577" t="s">
        <v>103</v>
      </c>
      <c r="B112" s="577" t="s">
        <v>104</v>
      </c>
      <c r="C112" s="237">
        <f t="shared" si="20"/>
        <v>14.026993148082017</v>
      </c>
      <c r="D112" s="237">
        <f t="shared" si="20"/>
        <v>19.394061549196838</v>
      </c>
      <c r="E112" s="237">
        <f t="shared" si="20"/>
        <v>34.596553515987225</v>
      </c>
      <c r="F112" s="237">
        <f t="shared" si="20"/>
        <v>33.062430646504609</v>
      </c>
      <c r="G112" s="237">
        <f t="shared" si="20"/>
        <v>27.048417979733102</v>
      </c>
      <c r="H112" s="237">
        <f t="shared" si="20"/>
        <v>24.076045262366211</v>
      </c>
      <c r="I112" s="237">
        <f t="shared" si="20"/>
        <v>21.336988615870382</v>
      </c>
      <c r="J112" s="237">
        <f t="shared" si="20"/>
        <v>20.814788497771971</v>
      </c>
      <c r="K112" s="237">
        <f t="shared" si="20"/>
        <v>24.027113076221234</v>
      </c>
      <c r="L112" s="237">
        <f t="shared" si="20"/>
        <v>25.385546638601102</v>
      </c>
      <c r="M112" s="237">
        <f t="shared" si="20"/>
        <v>26.104010187281933</v>
      </c>
      <c r="N112" s="237"/>
      <c r="O112" s="237">
        <f t="shared" si="20"/>
        <v>27.198904351237346</v>
      </c>
      <c r="P112" s="237">
        <f t="shared" si="20"/>
        <v>27.009503788474486</v>
      </c>
      <c r="Q112" s="237">
        <f t="shared" si="20"/>
        <v>25.013955528601983</v>
      </c>
    </row>
    <row r="113" spans="1:17" x14ac:dyDescent="0.15">
      <c r="A113" s="577" t="s">
        <v>113</v>
      </c>
      <c r="B113" s="577" t="s">
        <v>114</v>
      </c>
      <c r="C113" s="237">
        <f t="shared" si="20"/>
        <v>4.9970894282907228</v>
      </c>
      <c r="D113" s="237">
        <f t="shared" si="20"/>
        <v>4.0713367281469193</v>
      </c>
      <c r="E113" s="237">
        <f t="shared" si="20"/>
        <v>3.0501593136675602</v>
      </c>
      <c r="F113" s="237">
        <f t="shared" si="20"/>
        <v>2.8242338460679846</v>
      </c>
      <c r="G113" s="237">
        <f t="shared" si="20"/>
        <v>3.0114109854179523</v>
      </c>
      <c r="H113" s="237">
        <f t="shared" si="20"/>
        <v>2.7495160093260727</v>
      </c>
      <c r="I113" s="237">
        <f t="shared" si="20"/>
        <v>2.5847878709295307</v>
      </c>
      <c r="J113" s="237">
        <f t="shared" si="20"/>
        <v>2.6133595992757055</v>
      </c>
      <c r="K113" s="237">
        <f t="shared" si="20"/>
        <v>2.2220418218530389</v>
      </c>
      <c r="L113" s="237">
        <f t="shared" si="20"/>
        <v>2.2345243090562854</v>
      </c>
      <c r="M113" s="237">
        <f t="shared" si="20"/>
        <v>2.127165664574413</v>
      </c>
      <c r="N113" s="237"/>
      <c r="O113" s="237">
        <f t="shared" si="20"/>
        <v>2.2088235859978957</v>
      </c>
      <c r="P113" s="237">
        <f t="shared" si="20"/>
        <v>2.4163872740753205</v>
      </c>
      <c r="Q113" s="237">
        <f t="shared" si="20"/>
        <v>2.5209122300003548</v>
      </c>
    </row>
    <row r="114" spans="1:17" x14ac:dyDescent="0.15">
      <c r="A114" s="577" t="s">
        <v>1</v>
      </c>
      <c r="B114" s="577" t="s">
        <v>2</v>
      </c>
      <c r="C114" s="237">
        <f t="shared" si="20"/>
        <v>0.32653858236052974</v>
      </c>
      <c r="D114" s="237">
        <f t="shared" si="20"/>
        <v>0.2791127847739695</v>
      </c>
      <c r="E114" s="237">
        <f t="shared" si="20"/>
        <v>0.18631951939944061</v>
      </c>
      <c r="F114" s="237">
        <f t="shared" si="20"/>
        <v>0.16848719583776045</v>
      </c>
      <c r="G114" s="237">
        <f t="shared" si="20"/>
        <v>0.11476189670840713</v>
      </c>
      <c r="H114" s="237">
        <f t="shared" si="20"/>
        <v>0.22065894813810866</v>
      </c>
      <c r="I114" s="237">
        <f t="shared" si="20"/>
        <v>0.35938281471407679</v>
      </c>
      <c r="J114" s="237">
        <f t="shared" si="20"/>
        <v>0.47139472435823571</v>
      </c>
      <c r="K114" s="237">
        <f t="shared" si="20"/>
        <v>0.31934160520320798</v>
      </c>
      <c r="L114" s="237">
        <f t="shared" si="20"/>
        <v>0.4007574999952821</v>
      </c>
      <c r="M114" s="237">
        <f t="shared" si="20"/>
        <v>2.5934383109952805</v>
      </c>
      <c r="N114" s="237"/>
      <c r="O114" s="237">
        <f t="shared" si="20"/>
        <v>2.6205631329834582</v>
      </c>
      <c r="P114" s="237">
        <f t="shared" si="20"/>
        <v>2.2872127655966876</v>
      </c>
      <c r="Q114" s="237">
        <f t="shared" si="20"/>
        <v>0.93759805937680385</v>
      </c>
    </row>
    <row r="115" spans="1:17" x14ac:dyDescent="0.15">
      <c r="A115" s="577" t="s">
        <v>3</v>
      </c>
      <c r="B115" s="577" t="s">
        <v>4</v>
      </c>
      <c r="C115" s="237">
        <f t="shared" si="20"/>
        <v>0.7779230261083343</v>
      </c>
      <c r="D115" s="237">
        <f t="shared" si="20"/>
        <v>1.2271955901982738</v>
      </c>
      <c r="E115" s="237">
        <f t="shared" si="20"/>
        <v>0.74238540599906344</v>
      </c>
      <c r="F115" s="237">
        <f t="shared" si="20"/>
        <v>0.98504085309463507</v>
      </c>
      <c r="G115" s="237">
        <f t="shared" si="20"/>
        <v>0.92066587872939587</v>
      </c>
      <c r="H115" s="237">
        <f t="shared" si="20"/>
        <v>0.48440435746928562</v>
      </c>
      <c r="I115" s="237">
        <f t="shared" si="20"/>
        <v>4.2089286390803921E-2</v>
      </c>
      <c r="J115" s="237">
        <f t="shared" si="20"/>
        <v>0.10919995909866802</v>
      </c>
      <c r="K115" s="237">
        <f t="shared" si="20"/>
        <v>0.15464931751568559</v>
      </c>
      <c r="L115" s="237">
        <f t="shared" si="20"/>
        <v>0.15268913189705158</v>
      </c>
      <c r="M115" s="237">
        <f t="shared" si="20"/>
        <v>7.3931858538298617E-2</v>
      </c>
      <c r="N115" s="237"/>
      <c r="O115" s="237">
        <f t="shared" si="20"/>
        <v>0.19312850811887908</v>
      </c>
      <c r="P115" s="237">
        <f t="shared" si="20"/>
        <v>-7.1292499267560622E-2</v>
      </c>
      <c r="Q115" s="237">
        <f t="shared" si="20"/>
        <v>0.25329216426849638</v>
      </c>
    </row>
    <row r="116" spans="1:17" x14ac:dyDescent="0.15">
      <c r="A116" s="577" t="s">
        <v>15</v>
      </c>
      <c r="B116" s="577" t="s">
        <v>16</v>
      </c>
      <c r="C116" s="237">
        <f t="shared" si="20"/>
        <v>0.56335428078611538</v>
      </c>
      <c r="D116" s="237">
        <f t="shared" si="20"/>
        <v>0.65054435570771951</v>
      </c>
      <c r="E116" s="237">
        <f t="shared" si="20"/>
        <v>0.53389751619072634</v>
      </c>
      <c r="F116" s="237">
        <f t="shared" si="20"/>
        <v>0.6173836982013774</v>
      </c>
      <c r="G116" s="237">
        <f t="shared" si="20"/>
        <v>0.58560224841754827</v>
      </c>
      <c r="H116" s="237">
        <f t="shared" si="20"/>
        <v>1.2671906085964182</v>
      </c>
      <c r="I116" s="237">
        <f t="shared" si="20"/>
        <v>0.43964797098114927</v>
      </c>
      <c r="J116" s="237">
        <f t="shared" si="20"/>
        <v>0.50027222616585065</v>
      </c>
      <c r="K116" s="237">
        <f t="shared" si="20"/>
        <v>2.2085554947393192E-2</v>
      </c>
      <c r="L116" s="237">
        <f t="shared" si="20"/>
        <v>0.26806154355766248</v>
      </c>
      <c r="M116" s="237">
        <f t="shared" si="20"/>
        <v>0.32200672218708809</v>
      </c>
      <c r="N116" s="237"/>
      <c r="O116" s="237">
        <f t="shared" si="20"/>
        <v>0.33159759043433384</v>
      </c>
      <c r="P116" s="237">
        <f t="shared" si="20"/>
        <v>0.71251913155333313</v>
      </c>
      <c r="Q116" s="237">
        <f t="shared" si="20"/>
        <v>0.4787900269095407</v>
      </c>
    </row>
    <row r="117" spans="1:17" x14ac:dyDescent="0.15">
      <c r="A117" s="577" t="s">
        <v>1289</v>
      </c>
      <c r="B117" s="577" t="s">
        <v>1290</v>
      </c>
      <c r="C117" s="237">
        <f t="shared" si="20"/>
        <v>2.0669849461565641E-5</v>
      </c>
      <c r="D117" s="237">
        <f t="shared" si="20"/>
        <v>1.7114946295324564E-3</v>
      </c>
      <c r="E117" s="237">
        <f t="shared" si="20"/>
        <v>3.5794912685053912E-4</v>
      </c>
      <c r="F117" s="237">
        <f t="shared" si="20"/>
        <v>4.2315557086950693E-3</v>
      </c>
      <c r="G117" s="237">
        <f t="shared" si="20"/>
        <v>6.9027958098753697E-3</v>
      </c>
      <c r="H117" s="237">
        <f t="shared" si="20"/>
        <v>5.2033587207378053E-3</v>
      </c>
      <c r="I117" s="237">
        <f t="shared" si="20"/>
        <v>-1.1410132611478198E-2</v>
      </c>
      <c r="J117" s="237">
        <f t="shared" si="20"/>
        <v>-6.2150593948639227E-2</v>
      </c>
      <c r="K117" s="237">
        <f t="shared" si="20"/>
        <v>-1.2006269702970725E-2</v>
      </c>
      <c r="L117" s="237">
        <f t="shared" si="20"/>
        <v>-4.6049216727226346E-2</v>
      </c>
      <c r="M117" s="237">
        <f t="shared" si="20"/>
        <v>-9.3192059618573964E-2</v>
      </c>
      <c r="N117" s="237"/>
      <c r="O117" s="237">
        <f t="shared" si="20"/>
        <v>-0.1256758034461502</v>
      </c>
      <c r="P117" s="237">
        <f t="shared" si="20"/>
        <v>-8.3332283364269413E-2</v>
      </c>
      <c r="Q117" s="237">
        <f t="shared" si="20"/>
        <v>-4.0888410859956224E-2</v>
      </c>
    </row>
    <row r="118" spans="1:17" x14ac:dyDescent="0.15">
      <c r="A118" s="577" t="s">
        <v>111</v>
      </c>
      <c r="B118" s="577" t="s">
        <v>1258</v>
      </c>
      <c r="C118" s="237">
        <f t="shared" si="20"/>
        <v>4.742262569151146</v>
      </c>
      <c r="D118" s="237">
        <f t="shared" si="20"/>
        <v>3.9454014966437114</v>
      </c>
      <c r="E118" s="237">
        <f t="shared" si="20"/>
        <v>2.3782808913106459</v>
      </c>
      <c r="F118" s="237">
        <f t="shared" si="20"/>
        <v>2.1133100879850342</v>
      </c>
      <c r="G118" s="237">
        <f t="shared" si="20"/>
        <v>2.5903393073997201</v>
      </c>
      <c r="H118" s="237">
        <f t="shared" si="20"/>
        <v>4.1815150513684829</v>
      </c>
      <c r="I118" s="237">
        <f t="shared" si="20"/>
        <v>5.6424510840837332</v>
      </c>
      <c r="J118" s="237">
        <f t="shared" si="20"/>
        <v>5.3148814801994888</v>
      </c>
      <c r="K118" s="237">
        <f t="shared" si="20"/>
        <v>4.2647498441704634</v>
      </c>
      <c r="L118" s="237">
        <f t="shared" si="20"/>
        <v>4.9371055957467522</v>
      </c>
      <c r="M118" s="237">
        <f t="shared" si="20"/>
        <v>4.8320125168827088</v>
      </c>
      <c r="N118" s="237"/>
      <c r="O118" s="237">
        <f t="shared" si="20"/>
        <v>4.9268982629528821</v>
      </c>
      <c r="P118" s="237">
        <f t="shared" si="20"/>
        <v>3.6862435797732998</v>
      </c>
      <c r="Q118" s="237">
        <f t="shared" si="20"/>
        <v>4.3871110725504803</v>
      </c>
    </row>
    <row r="119" spans="1:17" x14ac:dyDescent="0.15">
      <c r="B119" s="469" t="s">
        <v>105</v>
      </c>
      <c r="C119" s="237">
        <f t="shared" si="20"/>
        <v>68.159355798116323</v>
      </c>
      <c r="D119" s="237">
        <f t="shared" si="20"/>
        <v>73.624919788053518</v>
      </c>
      <c r="E119" s="237">
        <f t="shared" si="20"/>
        <v>80.068211049321263</v>
      </c>
      <c r="F119" s="237">
        <f t="shared" si="20"/>
        <v>82.293867200304476</v>
      </c>
      <c r="G119" s="237">
        <f t="shared" si="20"/>
        <v>80.114304288294363</v>
      </c>
      <c r="H119" s="237">
        <f t="shared" si="20"/>
        <v>80.769552857512792</v>
      </c>
      <c r="I119" s="237">
        <f t="shared" si="20"/>
        <v>78.173344073890178</v>
      </c>
      <c r="J119" s="237">
        <f t="shared" si="20"/>
        <v>78.620682646552737</v>
      </c>
      <c r="K119" s="237">
        <f t="shared" si="20"/>
        <v>82.247444377123259</v>
      </c>
      <c r="L119" s="237">
        <f t="shared" si="20"/>
        <v>84.518267738155473</v>
      </c>
      <c r="M119" s="237">
        <f t="shared" si="20"/>
        <v>83.643508743255708</v>
      </c>
      <c r="N119" s="237"/>
      <c r="O119" s="237">
        <f t="shared" si="20"/>
        <v>84.277969538340116</v>
      </c>
      <c r="P119" s="237">
        <f t="shared" si="20"/>
        <v>82.439938309016171</v>
      </c>
      <c r="Q119" s="237">
        <f t="shared" si="20"/>
        <v>81.391043816265579</v>
      </c>
    </row>
    <row r="120" spans="1:17" x14ac:dyDescent="0.15">
      <c r="B120" s="469" t="s">
        <v>92</v>
      </c>
      <c r="C120" s="237">
        <f t="shared" si="20"/>
        <v>31.840644201883698</v>
      </c>
      <c r="D120" s="237">
        <f t="shared" si="20"/>
        <v>26.375080211946472</v>
      </c>
      <c r="E120" s="237">
        <f t="shared" si="20"/>
        <v>19.93178895067873</v>
      </c>
      <c r="F120" s="237">
        <f t="shared" si="20"/>
        <v>17.706132799695521</v>
      </c>
      <c r="G120" s="237">
        <f t="shared" si="20"/>
        <v>19.885695711705637</v>
      </c>
      <c r="H120" s="237">
        <f t="shared" si="20"/>
        <v>19.230447142487201</v>
      </c>
      <c r="I120" s="237">
        <f t="shared" si="20"/>
        <v>21.826655926109805</v>
      </c>
      <c r="J120" s="237">
        <f t="shared" si="20"/>
        <v>21.379317353447259</v>
      </c>
      <c r="K120" s="237">
        <f t="shared" si="20"/>
        <v>17.752555622876731</v>
      </c>
      <c r="L120" s="237">
        <f t="shared" si="20"/>
        <v>15.481732261844536</v>
      </c>
      <c r="M120" s="237">
        <f t="shared" si="20"/>
        <v>16.356491256744281</v>
      </c>
      <c r="N120" s="237"/>
      <c r="O120" s="237">
        <f t="shared" si="20"/>
        <v>15.722030461659875</v>
      </c>
      <c r="P120" s="237">
        <f t="shared" si="20"/>
        <v>17.560061690983826</v>
      </c>
      <c r="Q120" s="237">
        <f t="shared" si="20"/>
        <v>18.608956183734421</v>
      </c>
    </row>
    <row r="121" spans="1:17" x14ac:dyDescent="0.15">
      <c r="B121" s="469" t="s">
        <v>5</v>
      </c>
      <c r="C121" s="237">
        <f t="shared" si="20"/>
        <v>100</v>
      </c>
      <c r="D121" s="237">
        <f t="shared" si="20"/>
        <v>100</v>
      </c>
      <c r="E121" s="237">
        <f t="shared" si="20"/>
        <v>100</v>
      </c>
      <c r="F121" s="237">
        <f t="shared" si="20"/>
        <v>100</v>
      </c>
      <c r="G121" s="237">
        <f t="shared" si="20"/>
        <v>100</v>
      </c>
      <c r="H121" s="237">
        <f t="shared" si="20"/>
        <v>100</v>
      </c>
      <c r="I121" s="237">
        <f t="shared" si="20"/>
        <v>100</v>
      </c>
      <c r="J121" s="237">
        <f t="shared" si="20"/>
        <v>100</v>
      </c>
      <c r="K121" s="237">
        <f t="shared" si="20"/>
        <v>100</v>
      </c>
      <c r="L121" s="237">
        <f t="shared" si="20"/>
        <v>100</v>
      </c>
      <c r="M121" s="237">
        <f t="shared" si="20"/>
        <v>100</v>
      </c>
      <c r="N121" s="237"/>
      <c r="O121" s="237">
        <f t="shared" si="20"/>
        <v>100</v>
      </c>
      <c r="P121" s="237">
        <f t="shared" si="20"/>
        <v>100</v>
      </c>
      <c r="Q121" s="237">
        <f>Q107/Q$107*100</f>
        <v>100</v>
      </c>
    </row>
    <row r="122" spans="1:17" x14ac:dyDescent="0.15">
      <c r="C122" s="705" t="s">
        <v>108</v>
      </c>
      <c r="D122" s="705"/>
      <c r="E122" s="705"/>
      <c r="F122" s="705"/>
      <c r="G122" s="705"/>
      <c r="H122" s="705"/>
      <c r="I122" s="705"/>
      <c r="J122" s="705"/>
      <c r="K122" s="705"/>
      <c r="L122" s="705"/>
      <c r="M122" s="705"/>
      <c r="N122" s="705"/>
      <c r="O122" s="705"/>
      <c r="P122" s="705"/>
      <c r="Q122" s="705"/>
    </row>
    <row r="123" spans="1:17" x14ac:dyDescent="0.15">
      <c r="A123" s="577" t="s">
        <v>101</v>
      </c>
      <c r="B123" s="577" t="s">
        <v>102</v>
      </c>
      <c r="C123" s="271" t="s">
        <v>293</v>
      </c>
      <c r="D123" s="237">
        <f>(D95/C95-1)*100</f>
        <v>20.262643353439547</v>
      </c>
      <c r="E123" s="237">
        <f t="shared" ref="E123:P123" si="21">(E95/D95-1)*100</f>
        <v>40.90398401715354</v>
      </c>
      <c r="F123" s="237">
        <f t="shared" si="21"/>
        <v>78.36991510001765</v>
      </c>
      <c r="G123" s="237">
        <f t="shared" si="21"/>
        <v>28.802754268837717</v>
      </c>
      <c r="H123" s="237">
        <f t="shared" si="21"/>
        <v>1.5765718434739284</v>
      </c>
      <c r="I123" s="237">
        <f t="shared" si="21"/>
        <v>53.008159941316954</v>
      </c>
      <c r="J123" s="237">
        <f t="shared" si="21"/>
        <v>36.910392575138616</v>
      </c>
      <c r="K123" s="237">
        <f t="shared" si="21"/>
        <v>-45.725605258053527</v>
      </c>
      <c r="L123" s="237">
        <f t="shared" si="21"/>
        <v>-44.261710476474434</v>
      </c>
      <c r="M123" s="237">
        <f t="shared" si="21"/>
        <v>-30.011138981874652</v>
      </c>
      <c r="N123" s="237"/>
      <c r="O123" s="237"/>
      <c r="P123" s="237">
        <f t="shared" si="21"/>
        <v>641.23481713398644</v>
      </c>
      <c r="Q123" s="237">
        <f>(POWER(M95/C95,1/10)-1)*100</f>
        <v>5.7796896611110427</v>
      </c>
    </row>
    <row r="124" spans="1:17" x14ac:dyDescent="0.15">
      <c r="A124" s="577" t="s">
        <v>95</v>
      </c>
      <c r="B124" s="577" t="s">
        <v>96</v>
      </c>
      <c r="C124" s="271" t="s">
        <v>293</v>
      </c>
      <c r="D124" s="237">
        <f t="shared" ref="D124:P135" si="22">(D96/C96-1)*100</f>
        <v>58.330701130539268</v>
      </c>
      <c r="E124" s="237">
        <f t="shared" si="22"/>
        <v>9.8705889842263019</v>
      </c>
      <c r="F124" s="237">
        <f t="shared" si="22"/>
        <v>-686.9845595720376</v>
      </c>
      <c r="G124" s="237">
        <f t="shared" si="22"/>
        <v>184.05047731424708</v>
      </c>
      <c r="H124" s="237">
        <f t="shared" si="22"/>
        <v>228.67120414565753</v>
      </c>
      <c r="I124" s="237">
        <f t="shared" si="22"/>
        <v>-19.601426450727399</v>
      </c>
      <c r="J124" s="237">
        <f t="shared" si="22"/>
        <v>31.504163086643032</v>
      </c>
      <c r="K124" s="237">
        <f t="shared" si="22"/>
        <v>-19.596214849653759</v>
      </c>
      <c r="L124" s="237">
        <f t="shared" si="22"/>
        <v>65.955542621940026</v>
      </c>
      <c r="M124" s="237">
        <f t="shared" si="22"/>
        <v>18.590416483390637</v>
      </c>
      <c r="N124" s="237"/>
      <c r="O124" s="237"/>
      <c r="P124" s="237">
        <f t="shared" si="22"/>
        <v>-1.5716834100135468</v>
      </c>
      <c r="Q124" s="237" t="e">
        <f>(POWER(M96/C96,1/10)-1)*100</f>
        <v>#NUM!</v>
      </c>
    </row>
    <row r="125" spans="1:17" x14ac:dyDescent="0.15">
      <c r="A125" s="577" t="s">
        <v>99</v>
      </c>
      <c r="B125" s="577" t="s">
        <v>100</v>
      </c>
      <c r="C125" s="271" t="s">
        <v>293</v>
      </c>
      <c r="D125" s="237">
        <f t="shared" si="22"/>
        <v>62.718364271311458</v>
      </c>
      <c r="E125" s="237">
        <f t="shared" si="22"/>
        <v>40.306808550272997</v>
      </c>
      <c r="F125" s="237">
        <f t="shared" si="22"/>
        <v>68.731871650199679</v>
      </c>
      <c r="G125" s="237">
        <f t="shared" si="22"/>
        <v>33.206817497704044</v>
      </c>
      <c r="H125" s="237">
        <f t="shared" si="22"/>
        <v>48.815212026860145</v>
      </c>
      <c r="I125" s="237">
        <f t="shared" si="22"/>
        <v>20.945886590959617</v>
      </c>
      <c r="J125" s="237">
        <f t="shared" si="22"/>
        <v>19.470439974143282</v>
      </c>
      <c r="K125" s="237">
        <f t="shared" si="22"/>
        <v>-0.74704182623842597</v>
      </c>
      <c r="L125" s="237">
        <f t="shared" si="22"/>
        <v>42.153477452121855</v>
      </c>
      <c r="M125" s="237">
        <f t="shared" si="22"/>
        <v>6.6855891114998567</v>
      </c>
      <c r="N125" s="237"/>
      <c r="O125" s="237"/>
      <c r="P125" s="237">
        <f t="shared" si="22"/>
        <v>6.2503489350609343</v>
      </c>
      <c r="Q125" s="237">
        <f t="shared" ref="Q125:Q135" si="23">(POWER(M97/C97,1/10)-1)*100</f>
        <v>32.444658931476852</v>
      </c>
    </row>
    <row r="126" spans="1:17" x14ac:dyDescent="0.15">
      <c r="A126" s="577" t="s">
        <v>103</v>
      </c>
      <c r="B126" s="577" t="s">
        <v>104</v>
      </c>
      <c r="C126" s="271" t="s">
        <v>293</v>
      </c>
      <c r="D126" s="237">
        <f t="shared" si="22"/>
        <v>115.3124410111467</v>
      </c>
      <c r="E126" s="237">
        <f t="shared" si="22"/>
        <v>185.6850290173646</v>
      </c>
      <c r="F126" s="237">
        <f t="shared" si="22"/>
        <v>45.210249982280494</v>
      </c>
      <c r="G126" s="237">
        <f t="shared" si="22"/>
        <v>8.642707593260468E-2</v>
      </c>
      <c r="H126" s="237">
        <f t="shared" si="22"/>
        <v>22.966552709386235</v>
      </c>
      <c r="I126" s="237">
        <f t="shared" si="22"/>
        <v>9.3260506864217163</v>
      </c>
      <c r="J126" s="237">
        <f t="shared" si="22"/>
        <v>14.263922929739437</v>
      </c>
      <c r="K126" s="237">
        <f t="shared" si="22"/>
        <v>7.836419168207831</v>
      </c>
      <c r="L126" s="237">
        <f t="shared" si="22"/>
        <v>47.838289514131915</v>
      </c>
      <c r="M126" s="237">
        <f t="shared" si="22"/>
        <v>17.067705323245931</v>
      </c>
      <c r="N126" s="237"/>
      <c r="O126" s="237"/>
      <c r="P126" s="237">
        <f t="shared" si="22"/>
        <v>7.6055609420313974</v>
      </c>
      <c r="Q126" s="237">
        <f t="shared" si="23"/>
        <v>38.316450256180268</v>
      </c>
    </row>
    <row r="127" spans="1:17" x14ac:dyDescent="0.15">
      <c r="A127" s="577" t="s">
        <v>113</v>
      </c>
      <c r="B127" s="577" t="s">
        <v>114</v>
      </c>
      <c r="C127" s="271" t="s">
        <v>293</v>
      </c>
      <c r="D127" s="237">
        <f t="shared" si="22"/>
        <v>26.877566779556481</v>
      </c>
      <c r="E127" s="237">
        <f t="shared" si="22"/>
        <v>19.980016031519998</v>
      </c>
      <c r="F127" s="237">
        <f t="shared" si="22"/>
        <v>40.693314566535847</v>
      </c>
      <c r="G127" s="237">
        <f t="shared" si="22"/>
        <v>30.448014211445162</v>
      </c>
      <c r="H127" s="237">
        <f t="shared" si="22"/>
        <v>26.13335229245477</v>
      </c>
      <c r="I127" s="237">
        <f t="shared" si="22"/>
        <v>15.969648229813128</v>
      </c>
      <c r="J127" s="237">
        <f t="shared" si="22"/>
        <v>18.425307008173707</v>
      </c>
      <c r="K127" s="237">
        <f t="shared" si="22"/>
        <v>-20.569202310067514</v>
      </c>
      <c r="L127" s="237">
        <f t="shared" si="22"/>
        <v>40.713205529973266</v>
      </c>
      <c r="M127" s="237">
        <f t="shared" si="22"/>
        <v>8.3758772150065894</v>
      </c>
      <c r="N127" s="237"/>
      <c r="O127" s="237"/>
      <c r="P127" s="237">
        <f t="shared" si="22"/>
        <v>18.542758424247619</v>
      </c>
      <c r="Q127" s="237">
        <f t="shared" si="23"/>
        <v>19.346033428999966</v>
      </c>
    </row>
    <row r="128" spans="1:17" x14ac:dyDescent="0.15">
      <c r="A128" s="577" t="s">
        <v>1</v>
      </c>
      <c r="B128" s="577" t="s">
        <v>2</v>
      </c>
      <c r="C128" s="271" t="s">
        <v>293</v>
      </c>
      <c r="D128" s="237">
        <f t="shared" si="22"/>
        <v>33.109841637035316</v>
      </c>
      <c r="E128" s="237">
        <f t="shared" si="22"/>
        <v>6.9059902059114719</v>
      </c>
      <c r="F128" s="237">
        <f t="shared" si="22"/>
        <v>37.405424620651175</v>
      </c>
      <c r="G128" s="237">
        <f t="shared" si="22"/>
        <v>-16.670474206036079</v>
      </c>
      <c r="H128" s="237">
        <f t="shared" si="22"/>
        <v>165.62414050528469</v>
      </c>
      <c r="I128" s="237">
        <f t="shared" si="22"/>
        <v>100.91457714090453</v>
      </c>
      <c r="J128" s="237">
        <f t="shared" si="22"/>
        <v>53.637653447373012</v>
      </c>
      <c r="K128" s="237">
        <f t="shared" si="22"/>
        <v>-36.714144622797875</v>
      </c>
      <c r="L128" s="237">
        <f t="shared" si="22"/>
        <v>75.601473745100151</v>
      </c>
      <c r="M128" s="237">
        <f t="shared" si="22"/>
        <v>636.73390780121065</v>
      </c>
      <c r="N128" s="237"/>
      <c r="O128" s="237"/>
      <c r="P128" s="237">
        <f t="shared" si="22"/>
        <v>-5.4238873240971657</v>
      </c>
      <c r="Q128" s="237">
        <f t="shared" si="23"/>
        <v>59.916660549161719</v>
      </c>
    </row>
    <row r="129" spans="1:17" x14ac:dyDescent="0.15">
      <c r="A129" s="577" t="s">
        <v>3</v>
      </c>
      <c r="B129" s="577" t="s">
        <v>4</v>
      </c>
      <c r="C129" s="271" t="s">
        <v>293</v>
      </c>
      <c r="D129" s="237">
        <f t="shared" si="22"/>
        <v>145.66432831910916</v>
      </c>
      <c r="E129" s="237">
        <f t="shared" si="22"/>
        <v>-3.1189014221392419</v>
      </c>
      <c r="F129" s="237">
        <f t="shared" si="22"/>
        <v>101.61375034693219</v>
      </c>
      <c r="G129" s="237">
        <f t="shared" si="22"/>
        <v>14.344663452060157</v>
      </c>
      <c r="H129" s="237">
        <f t="shared" si="22"/>
        <v>-27.314177493536285</v>
      </c>
      <c r="I129" s="237">
        <f t="shared" si="22"/>
        <v>-89.281371797861354</v>
      </c>
      <c r="J129" s="237">
        <f t="shared" si="22"/>
        <v>203.89332900113345</v>
      </c>
      <c r="K129" s="237">
        <f t="shared" si="22"/>
        <v>32.300474039399106</v>
      </c>
      <c r="L129" s="237">
        <f t="shared" si="22"/>
        <v>38.153572534588974</v>
      </c>
      <c r="M129" s="237">
        <f t="shared" si="22"/>
        <v>-44.876105476152397</v>
      </c>
      <c r="N129" s="237"/>
      <c r="O129" s="237"/>
      <c r="P129" s="237">
        <f t="shared" si="22"/>
        <v>-140.00064315379183</v>
      </c>
      <c r="Q129" s="237">
        <f t="shared" si="23"/>
        <v>2.728056042755389</v>
      </c>
    </row>
    <row r="130" spans="1:17" x14ac:dyDescent="0.15">
      <c r="A130" s="577" t="s">
        <v>15</v>
      </c>
      <c r="B130" s="577" t="s">
        <v>16</v>
      </c>
      <c r="C130" s="271" t="s">
        <v>293</v>
      </c>
      <c r="D130" s="237">
        <f t="shared" si="22"/>
        <v>79.829217410809889</v>
      </c>
      <c r="E130" s="237">
        <f t="shared" si="22"/>
        <v>31.432994356465251</v>
      </c>
      <c r="F130" s="237">
        <f t="shared" si="22"/>
        <v>75.708426266994039</v>
      </c>
      <c r="G130" s="237">
        <f t="shared" si="22"/>
        <v>16.042124947615321</v>
      </c>
      <c r="H130" s="237">
        <f t="shared" si="22"/>
        <v>198.93923993468889</v>
      </c>
      <c r="I130" s="237">
        <f t="shared" si="22"/>
        <v>-57.200488410990637</v>
      </c>
      <c r="J130" s="237">
        <f t="shared" si="22"/>
        <v>33.282022051789269</v>
      </c>
      <c r="K130" s="237">
        <f t="shared" si="22"/>
        <v>-95.875818289732479</v>
      </c>
      <c r="L130" s="237">
        <f t="shared" si="22"/>
        <v>1598.3539255383739</v>
      </c>
      <c r="M130" s="237">
        <f t="shared" si="22"/>
        <v>36.756135294971394</v>
      </c>
      <c r="N130" s="237"/>
      <c r="O130" s="237"/>
      <c r="P130" s="237">
        <f t="shared" si="22"/>
        <v>132.83844160478844</v>
      </c>
      <c r="Q130" s="237">
        <f t="shared" si="23"/>
        <v>22.915854336240837</v>
      </c>
    </row>
    <row r="131" spans="1:17" x14ac:dyDescent="0.15">
      <c r="A131" s="577" t="s">
        <v>1289</v>
      </c>
      <c r="B131" s="577" t="s">
        <v>1290</v>
      </c>
      <c r="C131" s="270" t="s">
        <v>293</v>
      </c>
      <c r="D131" s="237">
        <f t="shared" si="22"/>
        <v>12794.460227272728</v>
      </c>
      <c r="E131" s="237">
        <f t="shared" si="22"/>
        <v>-66.505832975313126</v>
      </c>
      <c r="F131" s="237">
        <f t="shared" si="22"/>
        <v>1696.2802170695611</v>
      </c>
      <c r="G131" s="237">
        <f t="shared" si="22"/>
        <v>99.568989982770546</v>
      </c>
      <c r="H131" s="237">
        <f t="shared" si="22"/>
        <v>4.1363751463351139</v>
      </c>
      <c r="I131" s="237">
        <f t="shared" si="22"/>
        <v>-370.50955509409727</v>
      </c>
      <c r="J131" s="237">
        <f t="shared" si="22"/>
        <v>538.00612034330197</v>
      </c>
      <c r="K131" s="237">
        <f t="shared" si="22"/>
        <v>-81.953263395659761</v>
      </c>
      <c r="L131" s="237">
        <f t="shared" si="22"/>
        <v>436.68091834959569</v>
      </c>
      <c r="M131" s="237">
        <f t="shared" si="22"/>
        <v>130.39500419516349</v>
      </c>
      <c r="N131" s="237"/>
      <c r="O131" s="237"/>
      <c r="P131" s="237">
        <f t="shared" si="22"/>
        <v>-28.149278808010369</v>
      </c>
      <c r="Q131" s="237" t="e">
        <f>(POWER(M103/C103,1/10)-1)*100</f>
        <v>#NUM!</v>
      </c>
    </row>
    <row r="132" spans="1:17" x14ac:dyDescent="0.15">
      <c r="A132" s="577" t="s">
        <v>111</v>
      </c>
      <c r="B132" s="577" t="s">
        <v>1258</v>
      </c>
      <c r="C132" s="270" t="s">
        <v>293</v>
      </c>
      <c r="D132" s="237">
        <f t="shared" si="22"/>
        <v>29.559883432190738</v>
      </c>
      <c r="E132" s="237">
        <f t="shared" si="22"/>
        <v>-3.4626536763945115</v>
      </c>
      <c r="F132" s="237">
        <f t="shared" si="22"/>
        <v>35.019162939471137</v>
      </c>
      <c r="G132" s="237">
        <f t="shared" si="22"/>
        <v>49.955198138854115</v>
      </c>
      <c r="H132" s="237">
        <f t="shared" si="22"/>
        <v>123.00814458177997</v>
      </c>
      <c r="I132" s="237">
        <f t="shared" si="22"/>
        <v>66.459974534304806</v>
      </c>
      <c r="J132" s="237">
        <f t="shared" si="22"/>
        <v>10.330613997107063</v>
      </c>
      <c r="K132" s="237">
        <f t="shared" si="22"/>
        <v>-25.038918125745681</v>
      </c>
      <c r="L132" s="237">
        <f t="shared" si="22"/>
        <v>61.987258638631438</v>
      </c>
      <c r="M132" s="237">
        <f t="shared" si="22"/>
        <v>11.422277080611586</v>
      </c>
      <c r="N132" s="237"/>
      <c r="O132" s="237"/>
      <c r="P132" s="237">
        <f t="shared" si="22"/>
        <v>-18.926307252609163</v>
      </c>
      <c r="Q132" s="237">
        <f t="shared" si="23"/>
        <v>30.230832141204324</v>
      </c>
    </row>
    <row r="133" spans="1:17" x14ac:dyDescent="0.15">
      <c r="B133" s="469" t="s">
        <v>105</v>
      </c>
      <c r="C133" s="270" t="s">
        <v>293</v>
      </c>
      <c r="D133" s="237">
        <f t="shared" si="22"/>
        <v>68.214836366392475</v>
      </c>
      <c r="E133" s="237">
        <f t="shared" si="22"/>
        <v>74.164126358062603</v>
      </c>
      <c r="F133" s="237">
        <f t="shared" si="22"/>
        <v>56.171822221604664</v>
      </c>
      <c r="G133" s="237">
        <f t="shared" si="22"/>
        <v>19.099706032977682</v>
      </c>
      <c r="H133" s="237">
        <f t="shared" si="22"/>
        <v>39.277617434863934</v>
      </c>
      <c r="I133" s="237">
        <f t="shared" si="22"/>
        <v>19.395153249165766</v>
      </c>
      <c r="J133" s="237">
        <f t="shared" si="22"/>
        <v>17.800836227651896</v>
      </c>
      <c r="K133" s="237">
        <f t="shared" si="22"/>
        <v>-2.271446638065322</v>
      </c>
      <c r="L133" s="237">
        <f t="shared" si="22"/>
        <v>43.790494315593229</v>
      </c>
      <c r="M133" s="237">
        <f t="shared" si="22"/>
        <v>12.667342455019126</v>
      </c>
      <c r="N133" s="237"/>
      <c r="O133" s="237"/>
      <c r="P133" s="237">
        <f t="shared" si="22"/>
        <v>5.9968878716155416</v>
      </c>
      <c r="Q133" s="237">
        <f t="shared" si="23"/>
        <v>32.675351448145996</v>
      </c>
    </row>
    <row r="134" spans="1:17" x14ac:dyDescent="0.15">
      <c r="B134" s="469" t="s">
        <v>92</v>
      </c>
      <c r="C134" s="270" t="s">
        <v>293</v>
      </c>
      <c r="D134" s="237">
        <f t="shared" si="22"/>
        <v>28.996189963446128</v>
      </c>
      <c r="E134" s="237">
        <f t="shared" si="22"/>
        <v>21.025226998596125</v>
      </c>
      <c r="F134" s="237">
        <f t="shared" si="22"/>
        <v>34.981039626416745</v>
      </c>
      <c r="G134" s="237">
        <f t="shared" si="22"/>
        <v>37.39950487952315</v>
      </c>
      <c r="H134" s="237">
        <f t="shared" si="22"/>
        <v>33.595647362012038</v>
      </c>
      <c r="I134" s="237">
        <f t="shared" si="22"/>
        <v>40.014658441524034</v>
      </c>
      <c r="J134" s="237">
        <f t="shared" si="22"/>
        <v>14.729971342433789</v>
      </c>
      <c r="K134" s="237">
        <f t="shared" si="22"/>
        <v>-22.428370172280776</v>
      </c>
      <c r="L134" s="237">
        <f t="shared" si="22"/>
        <v>22.028331223297968</v>
      </c>
      <c r="M134" s="237">
        <f t="shared" si="22"/>
        <v>20.2782189090561</v>
      </c>
      <c r="N134" s="237"/>
      <c r="O134" s="237"/>
      <c r="P134" s="237">
        <f t="shared" si="22"/>
        <v>21.028297455960242</v>
      </c>
      <c r="Q134" s="237">
        <f t="shared" si="23"/>
        <v>21.610311292622541</v>
      </c>
    </row>
    <row r="135" spans="1:17" x14ac:dyDescent="0.15">
      <c r="B135" s="469" t="s">
        <v>5</v>
      </c>
      <c r="C135" s="238" t="s">
        <v>293</v>
      </c>
      <c r="D135" s="239">
        <f t="shared" si="22"/>
        <v>55.727366704435497</v>
      </c>
      <c r="E135" s="239">
        <f t="shared" si="22"/>
        <v>60.148699028257809</v>
      </c>
      <c r="F135" s="239">
        <f t="shared" si="22"/>
        <v>51.948120157734643</v>
      </c>
      <c r="G135" s="239">
        <f t="shared" si="22"/>
        <v>22.339892718824174</v>
      </c>
      <c r="H135" s="239">
        <f t="shared" si="22"/>
        <v>38.147718155746425</v>
      </c>
      <c r="I135" s="239">
        <f t="shared" si="22"/>
        <v>23.360376296224651</v>
      </c>
      <c r="J135" s="239">
        <f t="shared" si="22"/>
        <v>17.130569115199592</v>
      </c>
      <c r="K135" s="239">
        <f t="shared" si="22"/>
        <v>-6.5808592891369315</v>
      </c>
      <c r="L135" s="239">
        <f t="shared" si="22"/>
        <v>39.927154207892343</v>
      </c>
      <c r="M135" s="239">
        <f t="shared" si="22"/>
        <v>13.845637970412916</v>
      </c>
      <c r="N135" s="239"/>
      <c r="O135" s="239"/>
      <c r="P135" s="239">
        <f t="shared" si="22"/>
        <v>8.3601306652830729</v>
      </c>
      <c r="Q135" s="239">
        <f t="shared" si="23"/>
        <v>29.9868950861107</v>
      </c>
    </row>
    <row r="136" spans="1:17" x14ac:dyDescent="0.15">
      <c r="C136" s="271"/>
      <c r="D136" s="271"/>
      <c r="E136" s="271"/>
      <c r="F136" s="271"/>
      <c r="G136" s="271"/>
      <c r="H136" s="271"/>
      <c r="I136" s="271"/>
      <c r="J136" s="271"/>
      <c r="K136" s="271"/>
      <c r="L136" s="271"/>
      <c r="M136" s="271"/>
      <c r="N136" s="271"/>
      <c r="O136" s="271"/>
      <c r="P136" s="271"/>
      <c r="Q136" s="271"/>
    </row>
    <row r="137" spans="1:17" x14ac:dyDescent="0.15">
      <c r="B137" s="469" t="s">
        <v>17</v>
      </c>
      <c r="C137" s="271"/>
      <c r="D137" s="271"/>
      <c r="E137" s="271"/>
      <c r="F137" s="271"/>
      <c r="G137" s="271"/>
      <c r="H137" s="271"/>
      <c r="I137" s="271"/>
      <c r="J137" s="271"/>
      <c r="K137" s="271"/>
      <c r="L137" s="271"/>
      <c r="M137" s="271"/>
      <c r="N137" s="271"/>
      <c r="O137" s="271"/>
      <c r="P137" s="271"/>
      <c r="Q137" s="271"/>
    </row>
    <row r="138" spans="1:17" x14ac:dyDescent="0.15">
      <c r="B138" s="469" t="s">
        <v>18</v>
      </c>
      <c r="C138" s="271"/>
      <c r="D138" s="271"/>
      <c r="E138" s="271"/>
      <c r="F138" s="271"/>
      <c r="G138" s="271"/>
      <c r="H138" s="271"/>
      <c r="I138" s="271"/>
      <c r="J138" s="271"/>
      <c r="K138" s="271"/>
      <c r="L138" s="271"/>
      <c r="M138" s="271"/>
      <c r="N138" s="271"/>
      <c r="O138" s="271"/>
      <c r="P138" s="271"/>
      <c r="Q138" s="271"/>
    </row>
  </sheetData>
  <sheetProtection password="DD17" sheet="1" objects="1" scenarios="1" selectLockedCells="1"/>
  <mergeCells count="12">
    <mergeCell ref="C122:Q122"/>
    <mergeCell ref="C3:Q3"/>
    <mergeCell ref="C5:Q5"/>
    <mergeCell ref="C19:Q19"/>
    <mergeCell ref="C33:Q33"/>
    <mergeCell ref="C47:Q47"/>
    <mergeCell ref="C49:Q49"/>
    <mergeCell ref="C63:Q63"/>
    <mergeCell ref="C77:Q77"/>
    <mergeCell ref="C92:Q92"/>
    <mergeCell ref="C94:Q94"/>
    <mergeCell ref="C108:Q10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8"/>
  <sheetViews>
    <sheetView topLeftCell="E28" workbookViewId="0">
      <selection activeCell="H37" sqref="H37"/>
    </sheetView>
  </sheetViews>
  <sheetFormatPr baseColWidth="10" defaultColWidth="8.875" defaultRowHeight="12.75" x14ac:dyDescent="0.2"/>
  <cols>
    <col min="1" max="1" width="12.625" style="559" bestFit="1" customWidth="1"/>
    <col min="2" max="12" width="26.375" style="559" bestFit="1" customWidth="1"/>
    <col min="13" max="16384" width="8.875" style="559"/>
  </cols>
  <sheetData>
    <row r="1" spans="1:12" ht="15.75" x14ac:dyDescent="0.25">
      <c r="A1" s="558" t="s">
        <v>117</v>
      </c>
    </row>
    <row r="3" spans="1:12" x14ac:dyDescent="0.2">
      <c r="A3" s="560" t="s">
        <v>1260</v>
      </c>
    </row>
    <row r="6" spans="1:12" x14ac:dyDescent="0.2">
      <c r="A6" s="559" t="s">
        <v>1261</v>
      </c>
    </row>
    <row r="8" spans="1:12" x14ac:dyDescent="0.2">
      <c r="B8" s="559" t="s">
        <v>1262</v>
      </c>
      <c r="C8" s="559" t="s">
        <v>1263</v>
      </c>
      <c r="D8" s="559" t="s">
        <v>1264</v>
      </c>
      <c r="E8" s="559" t="s">
        <v>1265</v>
      </c>
      <c r="F8" s="559" t="s">
        <v>1266</v>
      </c>
      <c r="G8" s="559" t="s">
        <v>1267</v>
      </c>
      <c r="H8" s="559" t="s">
        <v>1268</v>
      </c>
      <c r="I8" s="559" t="s">
        <v>1269</v>
      </c>
      <c r="J8" s="559" t="s">
        <v>1270</v>
      </c>
      <c r="K8" s="559" t="s">
        <v>1271</v>
      </c>
      <c r="L8" s="559" t="s">
        <v>1272</v>
      </c>
    </row>
    <row r="10" spans="1:12" ht="51" x14ac:dyDescent="0.2">
      <c r="A10" s="561" t="s">
        <v>119</v>
      </c>
      <c r="B10" s="562" t="s">
        <v>1273</v>
      </c>
      <c r="C10" s="562" t="s">
        <v>1274</v>
      </c>
      <c r="D10" s="562" t="s">
        <v>1275</v>
      </c>
      <c r="E10" s="562" t="s">
        <v>1276</v>
      </c>
      <c r="F10" s="562" t="s">
        <v>1277</v>
      </c>
      <c r="G10" s="562" t="s">
        <v>1278</v>
      </c>
      <c r="H10" s="562" t="s">
        <v>1279</v>
      </c>
      <c r="I10" s="562" t="s">
        <v>1280</v>
      </c>
      <c r="J10" s="562" t="s">
        <v>1281</v>
      </c>
      <c r="K10" s="562" t="s">
        <v>1282</v>
      </c>
      <c r="L10" s="562" t="s">
        <v>1283</v>
      </c>
    </row>
    <row r="11" spans="1:12" ht="25.5" x14ac:dyDescent="0.2">
      <c r="A11" s="561" t="s">
        <v>120</v>
      </c>
      <c r="B11" s="563" t="s">
        <v>1284</v>
      </c>
      <c r="C11" s="563" t="s">
        <v>1284</v>
      </c>
      <c r="D11" s="563" t="s">
        <v>1284</v>
      </c>
      <c r="E11" s="563" t="s">
        <v>1284</v>
      </c>
      <c r="F11" s="563" t="s">
        <v>1284</v>
      </c>
      <c r="G11" s="563" t="s">
        <v>1284</v>
      </c>
      <c r="H11" s="563" t="s">
        <v>1284</v>
      </c>
      <c r="I11" s="563" t="s">
        <v>1284</v>
      </c>
      <c r="J11" s="563" t="s">
        <v>1285</v>
      </c>
      <c r="K11" s="563" t="s">
        <v>1285</v>
      </c>
      <c r="L11" s="563" t="s">
        <v>1285</v>
      </c>
    </row>
    <row r="12" spans="1:12" x14ac:dyDescent="0.2">
      <c r="A12" s="561" t="s">
        <v>121</v>
      </c>
      <c r="B12" s="563" t="s">
        <v>560</v>
      </c>
      <c r="C12" s="563" t="s">
        <v>560</v>
      </c>
      <c r="D12" s="563" t="s">
        <v>560</v>
      </c>
      <c r="E12" s="563" t="s">
        <v>560</v>
      </c>
      <c r="F12" s="563" t="s">
        <v>560</v>
      </c>
      <c r="G12" s="563" t="s">
        <v>560</v>
      </c>
      <c r="H12" s="563" t="s">
        <v>560</v>
      </c>
      <c r="I12" s="563" t="s">
        <v>560</v>
      </c>
      <c r="J12" s="563" t="s">
        <v>560</v>
      </c>
      <c r="K12" s="563" t="s">
        <v>560</v>
      </c>
      <c r="L12" s="563" t="s">
        <v>560</v>
      </c>
    </row>
    <row r="13" spans="1:12" x14ac:dyDescent="0.2">
      <c r="A13" s="561" t="s">
        <v>123</v>
      </c>
      <c r="B13" s="563" t="s">
        <v>1286</v>
      </c>
      <c r="C13" s="563" t="s">
        <v>1286</v>
      </c>
      <c r="D13" s="563" t="s">
        <v>1286</v>
      </c>
      <c r="E13" s="563" t="s">
        <v>1286</v>
      </c>
      <c r="F13" s="563" t="s">
        <v>1286</v>
      </c>
      <c r="G13" s="563" t="s">
        <v>1286</v>
      </c>
      <c r="H13" s="563" t="s">
        <v>1286</v>
      </c>
      <c r="I13" s="563" t="s">
        <v>1286</v>
      </c>
      <c r="J13" s="563" t="s">
        <v>1286</v>
      </c>
      <c r="K13" s="563" t="s">
        <v>1286</v>
      </c>
      <c r="L13" s="563" t="s">
        <v>1286</v>
      </c>
    </row>
    <row r="14" spans="1:12" x14ac:dyDescent="0.2">
      <c r="A14" s="561" t="s">
        <v>124</v>
      </c>
      <c r="B14" s="563" t="s">
        <v>1287</v>
      </c>
      <c r="C14" s="563" t="s">
        <v>1287</v>
      </c>
      <c r="D14" s="563" t="s">
        <v>1287</v>
      </c>
      <c r="E14" s="563" t="s">
        <v>1287</v>
      </c>
      <c r="F14" s="563" t="s">
        <v>1287</v>
      </c>
      <c r="G14" s="563" t="s">
        <v>1287</v>
      </c>
      <c r="H14" s="563" t="s">
        <v>1287</v>
      </c>
      <c r="I14" s="563" t="s">
        <v>1287</v>
      </c>
      <c r="J14" s="563" t="s">
        <v>1287</v>
      </c>
      <c r="K14" s="563" t="s">
        <v>1287</v>
      </c>
      <c r="L14" s="563" t="s">
        <v>1287</v>
      </c>
    </row>
    <row r="15" spans="1:12" x14ac:dyDescent="0.2">
      <c r="A15" s="561" t="s">
        <v>125</v>
      </c>
      <c r="B15" s="563"/>
      <c r="C15" s="563"/>
      <c r="D15" s="563"/>
      <c r="E15" s="563"/>
      <c r="F15" s="563"/>
      <c r="G15" s="563"/>
      <c r="H15" s="563"/>
      <c r="I15" s="563"/>
      <c r="J15" s="563"/>
      <c r="K15" s="563"/>
      <c r="L15" s="563"/>
    </row>
    <row r="16" spans="1:12" x14ac:dyDescent="0.2">
      <c r="A16" s="561" t="s">
        <v>126</v>
      </c>
      <c r="B16" s="564"/>
      <c r="C16" s="564"/>
      <c r="D16" s="564"/>
      <c r="E16" s="564"/>
      <c r="F16" s="564"/>
      <c r="G16" s="564"/>
      <c r="H16" s="564"/>
      <c r="I16" s="564"/>
      <c r="J16" s="564"/>
      <c r="K16" s="564"/>
      <c r="L16" s="564"/>
    </row>
    <row r="17" spans="1:12" ht="25.5" x14ac:dyDescent="0.2">
      <c r="A17" s="561" t="s">
        <v>127</v>
      </c>
      <c r="B17" s="563" t="s">
        <v>128</v>
      </c>
      <c r="C17" s="563" t="s">
        <v>128</v>
      </c>
      <c r="D17" s="563" t="s">
        <v>128</v>
      </c>
      <c r="E17" s="563" t="s">
        <v>128</v>
      </c>
      <c r="F17" s="563" t="s">
        <v>128</v>
      </c>
      <c r="G17" s="563" t="s">
        <v>128</v>
      </c>
      <c r="H17" s="563" t="s">
        <v>128</v>
      </c>
      <c r="I17" s="563" t="s">
        <v>128</v>
      </c>
      <c r="J17" s="563" t="s">
        <v>128</v>
      </c>
      <c r="K17" s="563" t="s">
        <v>128</v>
      </c>
      <c r="L17" s="563" t="s">
        <v>128</v>
      </c>
    </row>
    <row r="18" spans="1:12" x14ac:dyDescent="0.2">
      <c r="A18" s="561"/>
      <c r="B18" s="563"/>
      <c r="C18" s="563"/>
      <c r="D18" s="563"/>
      <c r="E18" s="563"/>
      <c r="F18" s="563"/>
      <c r="G18" s="563"/>
      <c r="H18" s="563"/>
      <c r="I18" s="563"/>
      <c r="J18" s="563"/>
      <c r="K18" s="563"/>
      <c r="L18" s="563"/>
    </row>
    <row r="19" spans="1:12" x14ac:dyDescent="0.2">
      <c r="A19" s="565" t="s">
        <v>305</v>
      </c>
      <c r="B19" s="559" t="s">
        <v>1262</v>
      </c>
      <c r="C19" s="559" t="s">
        <v>1263</v>
      </c>
      <c r="D19" s="559" t="s">
        <v>1264</v>
      </c>
      <c r="E19" s="559" t="s">
        <v>1265</v>
      </c>
      <c r="F19" s="559" t="s">
        <v>1266</v>
      </c>
      <c r="G19" s="559" t="s">
        <v>1267</v>
      </c>
      <c r="H19" s="559" t="s">
        <v>1268</v>
      </c>
      <c r="I19" s="559" t="s">
        <v>1269</v>
      </c>
      <c r="J19" s="559" t="s">
        <v>1270</v>
      </c>
      <c r="K19" s="559" t="s">
        <v>1271</v>
      </c>
      <c r="L19" s="559" t="s">
        <v>1272</v>
      </c>
    </row>
    <row r="20" spans="1:12" x14ac:dyDescent="0.2">
      <c r="A20" s="565">
        <v>1995</v>
      </c>
      <c r="B20" s="566">
        <f>SUM(B88:B91)</f>
        <v>9526300</v>
      </c>
      <c r="C20" s="566">
        <f t="shared" ref="C20:L20" si="0">SUM(C88:C91)</f>
        <v>2993700</v>
      </c>
      <c r="D20" s="566">
        <f t="shared" si="0"/>
        <v>-13790581</v>
      </c>
      <c r="E20" s="566">
        <f t="shared" si="0"/>
        <v>450200</v>
      </c>
      <c r="F20" s="566">
        <f t="shared" si="0"/>
        <v>-9714681</v>
      </c>
      <c r="G20" s="566">
        <f t="shared" si="0"/>
        <v>632000</v>
      </c>
      <c r="H20" s="566">
        <f t="shared" si="0"/>
        <v>-188381</v>
      </c>
      <c r="I20" s="566">
        <f t="shared" si="0"/>
        <v>3625700</v>
      </c>
      <c r="J20" s="566">
        <f t="shared" si="0"/>
        <v>6838400</v>
      </c>
      <c r="K20" s="566">
        <f t="shared" si="0"/>
        <v>1572000</v>
      </c>
      <c r="L20" s="566">
        <f t="shared" si="0"/>
        <v>1115900</v>
      </c>
    </row>
    <row r="21" spans="1:12" x14ac:dyDescent="0.2">
      <c r="A21" s="565">
        <v>1996</v>
      </c>
      <c r="B21" s="566">
        <f>SUM(B92:B95)</f>
        <v>9185451</v>
      </c>
      <c r="C21" s="566">
        <f t="shared" ref="C21:L21" si="1">SUM(C92:C95)</f>
        <v>8909400</v>
      </c>
      <c r="D21" s="566">
        <f t="shared" si="1"/>
        <v>739000.3</v>
      </c>
      <c r="E21" s="566">
        <f t="shared" si="1"/>
        <v>2759600</v>
      </c>
      <c r="F21" s="566">
        <f t="shared" si="1"/>
        <v>13359000.299999999</v>
      </c>
      <c r="G21" s="566">
        <f t="shared" si="1"/>
        <v>951000</v>
      </c>
      <c r="H21" s="566">
        <f t="shared" si="1"/>
        <v>22544451.300000001</v>
      </c>
      <c r="I21" s="566">
        <f t="shared" si="1"/>
        <v>9860400</v>
      </c>
      <c r="J21" s="566">
        <f t="shared" si="1"/>
        <v>5529415</v>
      </c>
      <c r="K21" s="566">
        <f t="shared" si="1"/>
        <v>2589736</v>
      </c>
      <c r="L21" s="566">
        <f t="shared" si="1"/>
        <v>1066300</v>
      </c>
    </row>
    <row r="22" spans="1:12" x14ac:dyDescent="0.2">
      <c r="A22" s="565">
        <f>A21+1</f>
        <v>1997</v>
      </c>
      <c r="B22" s="566">
        <f>SUM(B96:B99)</f>
        <v>12829556</v>
      </c>
      <c r="C22" s="566">
        <f t="shared" ref="C22:L22" si="2">SUM(C96:C99)</f>
        <v>-1659000</v>
      </c>
      <c r="D22" s="566">
        <f t="shared" si="2"/>
        <v>425504.49999999988</v>
      </c>
      <c r="E22" s="566">
        <f t="shared" si="2"/>
        <v>3310000</v>
      </c>
      <c r="F22" s="566">
        <f t="shared" si="2"/>
        <v>4972504.5</v>
      </c>
      <c r="G22" s="566">
        <f t="shared" si="2"/>
        <v>2896000</v>
      </c>
      <c r="H22" s="566">
        <f t="shared" si="2"/>
        <v>17802060.5</v>
      </c>
      <c r="I22" s="566">
        <f t="shared" si="2"/>
        <v>1237000</v>
      </c>
      <c r="J22" s="566">
        <f t="shared" si="2"/>
        <v>9115347</v>
      </c>
      <c r="K22" s="566">
        <f t="shared" si="2"/>
        <v>2150000</v>
      </c>
      <c r="L22" s="566">
        <f t="shared" si="2"/>
        <v>1564209</v>
      </c>
    </row>
    <row r="23" spans="1:12" x14ac:dyDescent="0.2">
      <c r="A23" s="565">
        <f t="shared" ref="A23:A37" si="3">A22+1</f>
        <v>1998</v>
      </c>
      <c r="B23" s="566">
        <f>SUM(B100:B103)</f>
        <v>12756764.5</v>
      </c>
      <c r="C23" s="566">
        <f t="shared" ref="C23:L23" si="4">SUM(C100:C103)</f>
        <v>198300</v>
      </c>
      <c r="D23" s="566">
        <f t="shared" si="4"/>
        <v>57518.599999999977</v>
      </c>
      <c r="E23" s="566">
        <f t="shared" si="4"/>
        <v>-741700</v>
      </c>
      <c r="F23" s="566">
        <f t="shared" si="4"/>
        <v>954318.59999999986</v>
      </c>
      <c r="G23" s="566">
        <f t="shared" si="4"/>
        <v>-26038</v>
      </c>
      <c r="H23" s="566">
        <f t="shared" si="4"/>
        <v>13711083.300000001</v>
      </c>
      <c r="I23" s="566">
        <f t="shared" si="4"/>
        <v>1638500</v>
      </c>
      <c r="J23" s="566">
        <f t="shared" si="4"/>
        <v>6603621.5</v>
      </c>
      <c r="K23" s="566">
        <f t="shared" si="4"/>
        <v>2864000</v>
      </c>
      <c r="L23" s="566">
        <f t="shared" si="4"/>
        <v>3289143</v>
      </c>
    </row>
    <row r="24" spans="1:12" x14ac:dyDescent="0.2">
      <c r="A24" s="565">
        <f t="shared" si="3"/>
        <v>1999</v>
      </c>
      <c r="B24" s="566">
        <f>SUM(B104:B107)</f>
        <v>13933706.5</v>
      </c>
      <c r="C24" s="566">
        <f t="shared" ref="C24:L24" si="5">SUM(C104:C107)</f>
        <v>4725400</v>
      </c>
      <c r="D24" s="566">
        <f t="shared" si="5"/>
        <v>-973911.3</v>
      </c>
      <c r="E24" s="566">
        <f t="shared" si="5"/>
        <v>3794200</v>
      </c>
      <c r="F24" s="566">
        <f t="shared" si="5"/>
        <v>11972988.699999999</v>
      </c>
      <c r="G24" s="566">
        <f t="shared" si="5"/>
        <v>1938953</v>
      </c>
      <c r="H24" s="566">
        <f t="shared" si="5"/>
        <v>25906695.200000003</v>
      </c>
      <c r="I24" s="566">
        <f t="shared" si="5"/>
        <v>9152700</v>
      </c>
      <c r="J24" s="566">
        <f t="shared" si="5"/>
        <v>6408931.7999999998</v>
      </c>
      <c r="K24" s="566">
        <f t="shared" si="5"/>
        <v>2353135.5</v>
      </c>
      <c r="L24" s="566">
        <f t="shared" si="5"/>
        <v>5171639.3</v>
      </c>
    </row>
    <row r="25" spans="1:12" x14ac:dyDescent="0.2">
      <c r="A25" s="565">
        <f t="shared" si="3"/>
        <v>2000</v>
      </c>
      <c r="B25" s="566">
        <f>SUM(B108:B111)</f>
        <v>18159483.399999999</v>
      </c>
      <c r="C25" s="566">
        <f t="shared" ref="C25:L25" si="6">SUM(C108:C111)</f>
        <v>-4151000</v>
      </c>
      <c r="D25" s="566">
        <f t="shared" si="6"/>
        <v>-54966.2</v>
      </c>
      <c r="E25" s="566">
        <f t="shared" si="6"/>
        <v>426100</v>
      </c>
      <c r="F25" s="566">
        <f t="shared" si="6"/>
        <v>-1395066.1999999997</v>
      </c>
      <c r="G25" s="566">
        <f t="shared" si="6"/>
        <v>498055</v>
      </c>
      <c r="H25" s="566">
        <f t="shared" si="6"/>
        <v>16764417.1</v>
      </c>
      <c r="I25" s="566">
        <f t="shared" si="6"/>
        <v>-1766200</v>
      </c>
      <c r="J25" s="566">
        <f t="shared" si="6"/>
        <v>8462017.9000000004</v>
      </c>
      <c r="K25" s="566">
        <f t="shared" si="6"/>
        <v>3909031.4000000004</v>
      </c>
      <c r="L25" s="566">
        <f t="shared" si="6"/>
        <v>5788434.2000000002</v>
      </c>
    </row>
    <row r="26" spans="1:12" x14ac:dyDescent="0.2">
      <c r="A26" s="565">
        <f t="shared" si="3"/>
        <v>2001</v>
      </c>
      <c r="B26" s="566">
        <f>SUM(B112:B115)</f>
        <v>30033066.700000003</v>
      </c>
      <c r="C26" s="566">
        <f t="shared" ref="C26:L26" si="7">SUM(C112:C115)</f>
        <v>1026700</v>
      </c>
      <c r="D26" s="566">
        <f t="shared" si="7"/>
        <v>857783.7</v>
      </c>
      <c r="E26" s="566">
        <f t="shared" si="7"/>
        <v>164600</v>
      </c>
      <c r="F26" s="566">
        <f t="shared" si="7"/>
        <v>2929283.6999999997</v>
      </c>
      <c r="G26" s="566">
        <f t="shared" si="7"/>
        <v>-1369800</v>
      </c>
      <c r="H26" s="566">
        <f t="shared" si="7"/>
        <v>32962350.400000002</v>
      </c>
      <c r="I26" s="566">
        <f t="shared" si="7"/>
        <v>1906900</v>
      </c>
      <c r="J26" s="566">
        <f t="shared" si="7"/>
        <v>23026314.299999997</v>
      </c>
      <c r="K26" s="566">
        <f t="shared" si="7"/>
        <v>3886761.3000000003</v>
      </c>
      <c r="L26" s="566">
        <f t="shared" si="7"/>
        <v>3119991.1</v>
      </c>
    </row>
    <row r="27" spans="1:12" x14ac:dyDescent="0.2">
      <c r="A27" s="565">
        <f t="shared" si="3"/>
        <v>2002</v>
      </c>
      <c r="B27" s="566">
        <f>SUM(B116:B119)</f>
        <v>23899289.700000003</v>
      </c>
      <c r="C27" s="566">
        <f t="shared" ref="C27:L27" si="8">SUM(C116:C119)</f>
        <v>-2671100</v>
      </c>
      <c r="D27" s="566">
        <f t="shared" si="8"/>
        <v>24714.700000000012</v>
      </c>
      <c r="E27" s="566">
        <f t="shared" si="8"/>
        <v>-99700</v>
      </c>
      <c r="F27" s="566">
        <f t="shared" si="8"/>
        <v>-1520595.3000000003</v>
      </c>
      <c r="G27" s="566">
        <f t="shared" si="8"/>
        <v>-2109410</v>
      </c>
      <c r="H27" s="566">
        <f t="shared" si="8"/>
        <v>22378694.5</v>
      </c>
      <c r="I27" s="566">
        <f t="shared" si="8"/>
        <v>-1445610</v>
      </c>
      <c r="J27" s="566">
        <f t="shared" si="8"/>
        <v>15481515.300000001</v>
      </c>
      <c r="K27" s="566">
        <f t="shared" si="8"/>
        <v>2500488.6999999997</v>
      </c>
      <c r="L27" s="566">
        <f t="shared" si="8"/>
        <v>5917285.7999999998</v>
      </c>
    </row>
    <row r="28" spans="1:12" x14ac:dyDescent="0.2">
      <c r="A28" s="565">
        <f t="shared" si="3"/>
        <v>2003</v>
      </c>
      <c r="B28" s="566">
        <f>SUM(B120:B123)</f>
        <v>18671657.399999999</v>
      </c>
      <c r="C28" s="566">
        <f t="shared" ref="C28:L28" si="9">SUM(C120:C123)</f>
        <v>-1088500</v>
      </c>
      <c r="D28" s="566">
        <f t="shared" si="9"/>
        <v>744324.4</v>
      </c>
      <c r="E28" s="566">
        <f t="shared" si="9"/>
        <v>-107900</v>
      </c>
      <c r="F28" s="566">
        <f t="shared" si="9"/>
        <v>3005624.4</v>
      </c>
      <c r="G28" s="566">
        <f t="shared" si="9"/>
        <v>-1466000</v>
      </c>
      <c r="H28" s="566">
        <f t="shared" si="9"/>
        <v>21677281.799999997</v>
      </c>
      <c r="I28" s="566">
        <f t="shared" si="9"/>
        <v>2369200</v>
      </c>
      <c r="J28" s="566">
        <f t="shared" si="9"/>
        <v>9412032</v>
      </c>
      <c r="K28" s="566">
        <f t="shared" si="9"/>
        <v>2118587.5</v>
      </c>
      <c r="L28" s="566">
        <f t="shared" si="9"/>
        <v>7141037.9000000004</v>
      </c>
    </row>
    <row r="29" spans="1:12" x14ac:dyDescent="0.2">
      <c r="A29" s="565">
        <f t="shared" si="3"/>
        <v>2004</v>
      </c>
      <c r="B29" s="566">
        <f>SUM(B124:B127)</f>
        <v>24850808</v>
      </c>
      <c r="C29" s="566">
        <f t="shared" ref="C29:L29" si="10">SUM(C124:C127)</f>
        <v>134700</v>
      </c>
      <c r="D29" s="566">
        <f t="shared" si="10"/>
        <v>5007355.2</v>
      </c>
      <c r="E29" s="566">
        <f t="shared" si="10"/>
        <v>-2479805</v>
      </c>
      <c r="F29" s="566">
        <f t="shared" si="10"/>
        <v>5094068.2</v>
      </c>
      <c r="G29" s="566">
        <f t="shared" si="10"/>
        <v>-2215082</v>
      </c>
      <c r="H29" s="566">
        <f t="shared" si="10"/>
        <v>29944876.399999999</v>
      </c>
      <c r="I29" s="566">
        <f t="shared" si="10"/>
        <v>2566518</v>
      </c>
      <c r="J29" s="566">
        <f t="shared" si="10"/>
        <v>14869271.4</v>
      </c>
      <c r="K29" s="566">
        <f t="shared" si="10"/>
        <v>2545281.4</v>
      </c>
      <c r="L29" s="566">
        <f t="shared" si="10"/>
        <v>7436255.5</v>
      </c>
    </row>
    <row r="30" spans="1:12" x14ac:dyDescent="0.2">
      <c r="A30" s="565">
        <f t="shared" si="3"/>
        <v>2005</v>
      </c>
      <c r="B30" s="566">
        <f>SUM(B128:B131)</f>
        <v>24435388.100000001</v>
      </c>
      <c r="C30" s="566">
        <f t="shared" ref="C30:L30" si="11">SUM(C128:C131)</f>
        <v>-6977900</v>
      </c>
      <c r="D30" s="566">
        <f t="shared" si="11"/>
        <v>2773891.5</v>
      </c>
      <c r="E30" s="566">
        <f t="shared" si="11"/>
        <v>3272431</v>
      </c>
      <c r="F30" s="566">
        <f t="shared" si="11"/>
        <v>7713082.0999999996</v>
      </c>
      <c r="G30" s="566">
        <f t="shared" si="11"/>
        <v>3822859.6</v>
      </c>
      <c r="H30" s="566">
        <f t="shared" si="11"/>
        <v>32148470.100000001</v>
      </c>
      <c r="I30" s="566">
        <f t="shared" si="11"/>
        <v>1666759.6</v>
      </c>
      <c r="J30" s="566">
        <f t="shared" si="11"/>
        <v>12974943.699999999</v>
      </c>
      <c r="K30" s="566">
        <f t="shared" si="11"/>
        <v>4060717.5000000005</v>
      </c>
      <c r="L30" s="566">
        <f t="shared" si="11"/>
        <v>7399726.5999999996</v>
      </c>
    </row>
    <row r="31" spans="1:12" x14ac:dyDescent="0.2">
      <c r="A31" s="565">
        <f t="shared" si="3"/>
        <v>2006</v>
      </c>
      <c r="B31" s="566">
        <f>SUM(B132:B135)</f>
        <v>20229910.899999999</v>
      </c>
      <c r="C31" s="566">
        <f t="shared" ref="C31:L31" si="12">SUM(C132:C135)</f>
        <v>-10523400</v>
      </c>
      <c r="D31" s="566">
        <f t="shared" si="12"/>
        <v>2511984.7999999998</v>
      </c>
      <c r="E31" s="566">
        <f t="shared" si="12"/>
        <v>2806553</v>
      </c>
      <c r="F31" s="566">
        <f t="shared" si="12"/>
        <v>137111.89999999944</v>
      </c>
      <c r="G31" s="566">
        <f t="shared" si="12"/>
        <v>379274.00000000023</v>
      </c>
      <c r="H31" s="566">
        <f t="shared" si="12"/>
        <v>20367022.800000001</v>
      </c>
      <c r="I31" s="566">
        <f t="shared" si="12"/>
        <v>-5181426</v>
      </c>
      <c r="J31" s="566">
        <f t="shared" si="12"/>
        <v>6279181.0999999996</v>
      </c>
      <c r="K31" s="566">
        <f t="shared" si="12"/>
        <v>7775855.9999999991</v>
      </c>
      <c r="L31" s="566">
        <f t="shared" si="12"/>
        <v>6174873.7000000002</v>
      </c>
    </row>
    <row r="32" spans="1:12" x14ac:dyDescent="0.2">
      <c r="A32" s="565">
        <f t="shared" si="3"/>
        <v>2007</v>
      </c>
      <c r="B32" s="566">
        <f>SUM(B136:B139)</f>
        <v>31839995.899999999</v>
      </c>
      <c r="C32" s="566">
        <f t="shared" ref="C32:L32" si="13">SUM(C136:C139)</f>
        <v>-5752700</v>
      </c>
      <c r="D32" s="566">
        <f t="shared" si="13"/>
        <v>7809680.5</v>
      </c>
      <c r="E32" s="566">
        <f t="shared" si="13"/>
        <v>-480784</v>
      </c>
      <c r="F32" s="566">
        <f t="shared" si="13"/>
        <v>13348641.199999999</v>
      </c>
      <c r="G32" s="566">
        <f t="shared" si="13"/>
        <v>3471044.5999999996</v>
      </c>
      <c r="H32" s="566">
        <f t="shared" si="13"/>
        <v>45188637.200000003</v>
      </c>
      <c r="I32" s="566">
        <f t="shared" si="13"/>
        <v>6019744.5999999996</v>
      </c>
      <c r="J32" s="566">
        <f t="shared" si="13"/>
        <v>17572457.899999999</v>
      </c>
      <c r="K32" s="566">
        <f t="shared" si="13"/>
        <v>8148513.1999999993</v>
      </c>
      <c r="L32" s="566">
        <f t="shared" si="13"/>
        <v>6119024.8000000007</v>
      </c>
    </row>
    <row r="33" spans="1:12" x14ac:dyDescent="0.2">
      <c r="A33" s="565">
        <f t="shared" si="3"/>
        <v>2008</v>
      </c>
      <c r="B33" s="566">
        <f>SUM(B140:B143)</f>
        <v>27475201.200000003</v>
      </c>
      <c r="C33" s="566">
        <f t="shared" ref="C33:L33" si="14">SUM(C140:C143)</f>
        <v>-4696300</v>
      </c>
      <c r="D33" s="566">
        <f t="shared" si="14"/>
        <v>5953150.0000000019</v>
      </c>
      <c r="E33" s="566">
        <f t="shared" si="14"/>
        <v>-3522965</v>
      </c>
      <c r="F33" s="566">
        <f t="shared" si="14"/>
        <v>4826098.8</v>
      </c>
      <c r="G33" s="566">
        <f t="shared" si="14"/>
        <v>-2717286.0999999996</v>
      </c>
      <c r="H33" s="566">
        <f t="shared" si="14"/>
        <v>32301300.100000001</v>
      </c>
      <c r="I33" s="566">
        <f t="shared" si="14"/>
        <v>2395913.9000000004</v>
      </c>
      <c r="J33" s="566">
        <f t="shared" si="14"/>
        <v>11817618.5</v>
      </c>
      <c r="K33" s="566">
        <f t="shared" si="14"/>
        <v>8083622.6000000006</v>
      </c>
      <c r="L33" s="566">
        <f t="shared" si="14"/>
        <v>7573960.0999999996</v>
      </c>
    </row>
    <row r="34" spans="1:12" x14ac:dyDescent="0.2">
      <c r="A34" s="565">
        <f t="shared" si="3"/>
        <v>2009</v>
      </c>
      <c r="B34" s="566">
        <f>SUM(B144:B147)</f>
        <v>16282245.699999999</v>
      </c>
      <c r="C34" s="566">
        <f t="shared" ref="C34:L34" si="15">SUM(C144:C147)</f>
        <v>5835700</v>
      </c>
      <c r="D34" s="566">
        <f t="shared" si="15"/>
        <v>3478659</v>
      </c>
      <c r="E34" s="566">
        <f t="shared" si="15"/>
        <v>4169021.8</v>
      </c>
      <c r="F34" s="566">
        <f t="shared" si="15"/>
        <v>15274629.4</v>
      </c>
      <c r="G34" s="566">
        <f t="shared" si="15"/>
        <v>1791248.6</v>
      </c>
      <c r="H34" s="566">
        <f t="shared" si="15"/>
        <v>31556875.200000003</v>
      </c>
      <c r="I34" s="566">
        <f t="shared" si="15"/>
        <v>7626948.5999999996</v>
      </c>
      <c r="J34" s="566">
        <f t="shared" si="15"/>
        <v>7927064.9000000004</v>
      </c>
      <c r="K34" s="566">
        <f t="shared" si="15"/>
        <v>4312860.7</v>
      </c>
      <c r="L34" s="566">
        <f t="shared" si="15"/>
        <v>4042319.9999999995</v>
      </c>
    </row>
    <row r="35" spans="1:12" x14ac:dyDescent="0.2">
      <c r="A35" s="565">
        <f t="shared" si="3"/>
        <v>2010</v>
      </c>
      <c r="B35" s="566">
        <f>SUM(B148:B151)</f>
        <v>20956259.099999998</v>
      </c>
      <c r="C35" s="566">
        <f t="shared" ref="C35:L35" si="16">SUM(C148:C151)</f>
        <v>4970100</v>
      </c>
      <c r="D35" s="566">
        <f t="shared" si="16"/>
        <v>23125983.800000001</v>
      </c>
      <c r="E35" s="566">
        <f t="shared" si="16"/>
        <v>642621.80000000005</v>
      </c>
      <c r="F35" s="566">
        <f t="shared" si="16"/>
        <v>37603502.5</v>
      </c>
      <c r="G35" s="566">
        <f t="shared" si="16"/>
        <v>8864796.8000000007</v>
      </c>
      <c r="H35" s="566">
        <f t="shared" si="16"/>
        <v>58559761.700000003</v>
      </c>
      <c r="I35" s="566">
        <f t="shared" si="16"/>
        <v>13834896.800000001</v>
      </c>
      <c r="J35" s="566">
        <f t="shared" si="16"/>
        <v>13987885.700000001</v>
      </c>
      <c r="K35" s="566">
        <f t="shared" si="16"/>
        <v>2751462.9</v>
      </c>
      <c r="L35" s="566">
        <f t="shared" si="16"/>
        <v>4216910.5999999996</v>
      </c>
    </row>
    <row r="36" spans="1:12" x14ac:dyDescent="0.2">
      <c r="A36" s="565">
        <f t="shared" si="3"/>
        <v>2011</v>
      </c>
      <c r="B36" s="566">
        <f>SUM(B152:B155)</f>
        <v>20823297.800000001</v>
      </c>
      <c r="C36" s="566">
        <f t="shared" ref="C36:L36" si="17">SUM(C152:C155)</f>
        <v>5325700</v>
      </c>
      <c r="D36" s="566">
        <f t="shared" si="17"/>
        <v>31649525</v>
      </c>
      <c r="E36" s="566">
        <f t="shared" si="17"/>
        <v>-6242061.5</v>
      </c>
      <c r="F36" s="566">
        <f t="shared" si="17"/>
        <v>40944112.299999997</v>
      </c>
      <c r="G36" s="566">
        <f t="shared" si="17"/>
        <v>10210948.700000001</v>
      </c>
      <c r="H36" s="566">
        <f t="shared" si="17"/>
        <v>61767410.199999996</v>
      </c>
      <c r="I36" s="566">
        <f t="shared" si="17"/>
        <v>15536648.700000001</v>
      </c>
      <c r="J36" s="566">
        <f t="shared" si="17"/>
        <v>9581903.4000000004</v>
      </c>
      <c r="K36" s="566">
        <f t="shared" si="17"/>
        <v>6960273.1999999993</v>
      </c>
      <c r="L36" s="566">
        <f t="shared" si="17"/>
        <v>4281121.2</v>
      </c>
    </row>
    <row r="37" spans="1:12" x14ac:dyDescent="0.2">
      <c r="A37" s="565">
        <f t="shared" si="3"/>
        <v>2012</v>
      </c>
      <c r="B37" s="566">
        <f>SUM(B156:B159)</f>
        <v>13045060.300000001</v>
      </c>
      <c r="C37" s="566">
        <f t="shared" ref="C37:L37" si="18">SUM(C156:C159)</f>
        <v>9917400</v>
      </c>
      <c r="D37" s="566">
        <f t="shared" si="18"/>
        <v>33655769.799999997</v>
      </c>
      <c r="E37" s="566">
        <f t="shared" si="18"/>
        <v>4002543.8</v>
      </c>
      <c r="F37" s="566">
        <f t="shared" si="18"/>
        <v>57485587.700000003</v>
      </c>
      <c r="G37" s="566">
        <f t="shared" si="18"/>
        <v>9909874</v>
      </c>
      <c r="H37" s="566">
        <f t="shared" si="18"/>
        <v>70530648</v>
      </c>
      <c r="I37" s="566">
        <f t="shared" si="18"/>
        <v>19827274</v>
      </c>
      <c r="J37" s="566">
        <f t="shared" si="18"/>
        <v>4547326.0999999996</v>
      </c>
      <c r="K37" s="566">
        <f t="shared" si="18"/>
        <v>4713484.8</v>
      </c>
      <c r="L37" s="566">
        <f t="shared" si="18"/>
        <v>3784249.5</v>
      </c>
    </row>
    <row r="38" spans="1:12" x14ac:dyDescent="0.2">
      <c r="A38" s="565"/>
      <c r="B38" s="566"/>
      <c r="C38" s="566"/>
      <c r="D38" s="566"/>
      <c r="E38" s="566"/>
      <c r="F38" s="566"/>
      <c r="G38" s="566"/>
      <c r="H38" s="566"/>
      <c r="I38" s="566"/>
      <c r="J38" s="566"/>
      <c r="K38" s="566"/>
      <c r="L38" s="566"/>
    </row>
    <row r="39" spans="1:12" x14ac:dyDescent="0.2">
      <c r="A39" s="565"/>
      <c r="B39" s="566"/>
      <c r="C39" s="566"/>
      <c r="D39" s="566"/>
      <c r="E39" s="566"/>
      <c r="F39" s="566"/>
      <c r="G39" s="566"/>
      <c r="H39" s="566"/>
      <c r="I39" s="566"/>
      <c r="J39" s="566"/>
      <c r="K39" s="566"/>
      <c r="L39" s="566"/>
    </row>
    <row r="40" spans="1:12" x14ac:dyDescent="0.2">
      <c r="A40" s="565"/>
      <c r="B40" s="567" t="s">
        <v>1262</v>
      </c>
      <c r="C40" s="567" t="s">
        <v>1263</v>
      </c>
      <c r="D40" s="567" t="s">
        <v>1264</v>
      </c>
      <c r="E40" s="567" t="s">
        <v>1265</v>
      </c>
      <c r="F40" s="567" t="s">
        <v>1266</v>
      </c>
      <c r="G40" s="567" t="s">
        <v>1267</v>
      </c>
      <c r="H40" s="567" t="s">
        <v>1268</v>
      </c>
      <c r="I40" s="567" t="s">
        <v>1269</v>
      </c>
      <c r="J40" s="567" t="s">
        <v>1270</v>
      </c>
      <c r="K40" s="567" t="s">
        <v>1271</v>
      </c>
      <c r="L40" s="567" t="s">
        <v>1272</v>
      </c>
    </row>
    <row r="41" spans="1:12" x14ac:dyDescent="0.2">
      <c r="A41" s="568">
        <v>1995</v>
      </c>
      <c r="B41" s="566">
        <f>(B20/$H20)*100</f>
        <v>-5056.9324931919891</v>
      </c>
      <c r="C41" s="566">
        <f t="shared" ref="C41:L41" si="19">(C20/$H20)*100</f>
        <v>-1589.1730057702209</v>
      </c>
      <c r="D41" s="566">
        <f t="shared" si="19"/>
        <v>7320.5795701264988</v>
      </c>
      <c r="E41" s="566">
        <f t="shared" si="19"/>
        <v>-238.98376163201172</v>
      </c>
      <c r="F41" s="566">
        <f t="shared" si="19"/>
        <v>5156.9324931919891</v>
      </c>
      <c r="G41" s="566">
        <f t="shared" si="19"/>
        <v>-335.49030953227765</v>
      </c>
      <c r="H41" s="566">
        <f t="shared" si="19"/>
        <v>100</v>
      </c>
      <c r="I41" s="566">
        <f t="shared" si="19"/>
        <v>-1924.6633153024986</v>
      </c>
      <c r="J41" s="566">
        <f t="shared" si="19"/>
        <v>-3630.0900833948217</v>
      </c>
      <c r="K41" s="566">
        <f t="shared" si="19"/>
        <v>-834.47906105180459</v>
      </c>
      <c r="L41" s="566">
        <f t="shared" si="19"/>
        <v>-592.3633487453618</v>
      </c>
    </row>
    <row r="42" spans="1:12" x14ac:dyDescent="0.2">
      <c r="A42" s="568">
        <v>1996</v>
      </c>
      <c r="B42" s="566">
        <f t="shared" ref="B42:L57" si="20">(B21/$H21)*100</f>
        <v>40.743732804887564</v>
      </c>
      <c r="C42" s="566">
        <f t="shared" si="20"/>
        <v>39.519258559200324</v>
      </c>
      <c r="D42" s="566">
        <f t="shared" si="20"/>
        <v>3.2779697769801124</v>
      </c>
      <c r="E42" s="566">
        <f t="shared" si="20"/>
        <v>12.240705986931694</v>
      </c>
      <c r="F42" s="566">
        <f t="shared" si="20"/>
        <v>59.256267195112436</v>
      </c>
      <c r="G42" s="566">
        <f t="shared" si="20"/>
        <v>4.2183328720003042</v>
      </c>
      <c r="H42" s="566">
        <f t="shared" si="20"/>
        <v>100</v>
      </c>
      <c r="I42" s="566">
        <f t="shared" si="20"/>
        <v>43.737591431200634</v>
      </c>
      <c r="J42" s="566">
        <f t="shared" si="20"/>
        <v>24.526722457867049</v>
      </c>
      <c r="K42" s="566">
        <f t="shared" si="20"/>
        <v>11.487243426501136</v>
      </c>
      <c r="L42" s="566">
        <f t="shared" si="20"/>
        <v>4.7297669205193742</v>
      </c>
    </row>
    <row r="43" spans="1:12" x14ac:dyDescent="0.2">
      <c r="A43" s="568">
        <f>A42+1</f>
        <v>1997</v>
      </c>
      <c r="B43" s="566">
        <f t="shared" si="20"/>
        <v>72.06781484648927</v>
      </c>
      <c r="C43" s="566">
        <f t="shared" si="20"/>
        <v>-9.3191459494253497</v>
      </c>
      <c r="D43" s="566">
        <f t="shared" si="20"/>
        <v>2.3901980335366226</v>
      </c>
      <c r="E43" s="566">
        <f t="shared" si="20"/>
        <v>18.593353280649733</v>
      </c>
      <c r="F43" s="566">
        <f t="shared" si="20"/>
        <v>27.932185153510741</v>
      </c>
      <c r="G43" s="566">
        <f t="shared" si="20"/>
        <v>16.267779788749735</v>
      </c>
      <c r="H43" s="566">
        <f t="shared" si="20"/>
        <v>100</v>
      </c>
      <c r="I43" s="566">
        <f t="shared" si="20"/>
        <v>6.9486338393243861</v>
      </c>
      <c r="J43" s="566">
        <f t="shared" si="20"/>
        <v>51.203887325290239</v>
      </c>
      <c r="K43" s="566">
        <f t="shared" si="20"/>
        <v>12.077253641509644</v>
      </c>
      <c r="L43" s="566">
        <f t="shared" si="20"/>
        <v>8.786673879689376</v>
      </c>
    </row>
    <row r="44" spans="1:12" x14ac:dyDescent="0.2">
      <c r="A44" s="568">
        <f t="shared" ref="A44:A57" si="21">A43+1</f>
        <v>1998</v>
      </c>
      <c r="B44" s="566">
        <f t="shared" si="20"/>
        <v>93.039800144748583</v>
      </c>
      <c r="C44" s="566">
        <f t="shared" si="20"/>
        <v>1.446275218822425</v>
      </c>
      <c r="D44" s="566">
        <f t="shared" si="20"/>
        <v>0.41950441654745085</v>
      </c>
      <c r="E44" s="566">
        <f t="shared" si="20"/>
        <v>-5.4094923338406087</v>
      </c>
      <c r="F44" s="566">
        <f t="shared" si="20"/>
        <v>6.960198396577459</v>
      </c>
      <c r="G44" s="566">
        <f t="shared" si="20"/>
        <v>-0.18990476120876604</v>
      </c>
      <c r="H44" s="566">
        <f t="shared" si="20"/>
        <v>100</v>
      </c>
      <c r="I44" s="566">
        <f t="shared" si="20"/>
        <v>11.950186313870619</v>
      </c>
      <c r="J44" s="566">
        <f t="shared" si="20"/>
        <v>48.162653201880843</v>
      </c>
      <c r="K44" s="566">
        <f t="shared" si="20"/>
        <v>20.888210926411627</v>
      </c>
      <c r="L44" s="566">
        <f t="shared" si="20"/>
        <v>23.988936016456115</v>
      </c>
    </row>
    <row r="45" spans="1:12" x14ac:dyDescent="0.2">
      <c r="A45" s="568">
        <f t="shared" si="21"/>
        <v>1999</v>
      </c>
      <c r="B45" s="566">
        <f t="shared" si="20"/>
        <v>53.784191277318918</v>
      </c>
      <c r="C45" s="566">
        <f t="shared" si="20"/>
        <v>18.240072550820759</v>
      </c>
      <c r="D45" s="566">
        <f t="shared" si="20"/>
        <v>-3.7593035023625863</v>
      </c>
      <c r="E45" s="566">
        <f t="shared" si="20"/>
        <v>14.645634924519433</v>
      </c>
      <c r="F45" s="566">
        <f t="shared" si="20"/>
        <v>46.215808722681068</v>
      </c>
      <c r="G45" s="566">
        <f t="shared" si="20"/>
        <v>7.4843702951351343</v>
      </c>
      <c r="H45" s="566">
        <f t="shared" si="20"/>
        <v>100</v>
      </c>
      <c r="I45" s="566">
        <f t="shared" si="20"/>
        <v>35.329477300524225</v>
      </c>
      <c r="J45" s="566">
        <f t="shared" si="20"/>
        <v>24.738515470703494</v>
      </c>
      <c r="K45" s="566">
        <f t="shared" si="20"/>
        <v>9.0831172476217645</v>
      </c>
      <c r="L45" s="566">
        <f t="shared" si="20"/>
        <v>19.962558944994264</v>
      </c>
    </row>
    <row r="46" spans="1:12" x14ac:dyDescent="0.2">
      <c r="A46" s="568">
        <f t="shared" si="21"/>
        <v>2000</v>
      </c>
      <c r="B46" s="566">
        <f t="shared" si="20"/>
        <v>108.32159144978561</v>
      </c>
      <c r="C46" s="566">
        <f t="shared" si="20"/>
        <v>-24.760777396787628</v>
      </c>
      <c r="D46" s="566">
        <f t="shared" si="20"/>
        <v>-0.32787420923808913</v>
      </c>
      <c r="E46" s="566">
        <f t="shared" si="20"/>
        <v>2.5416929050279951</v>
      </c>
      <c r="F46" s="566">
        <f t="shared" si="20"/>
        <v>-8.3215908532841247</v>
      </c>
      <c r="G46" s="566">
        <f t="shared" si="20"/>
        <v>2.9709055616374518</v>
      </c>
      <c r="H46" s="566">
        <f t="shared" si="20"/>
        <v>100</v>
      </c>
      <c r="I46" s="566">
        <f t="shared" si="20"/>
        <v>-10.535409549074034</v>
      </c>
      <c r="J46" s="566">
        <f t="shared" si="20"/>
        <v>50.476063972424065</v>
      </c>
      <c r="K46" s="566">
        <f t="shared" si="20"/>
        <v>23.317431060576514</v>
      </c>
      <c r="L46" s="566">
        <f t="shared" si="20"/>
        <v>34.528097013286555</v>
      </c>
    </row>
    <row r="47" spans="1:12" x14ac:dyDescent="0.2">
      <c r="A47" s="568">
        <f t="shared" si="21"/>
        <v>2001</v>
      </c>
      <c r="B47" s="566">
        <f t="shared" si="20"/>
        <v>91.113243854115453</v>
      </c>
      <c r="C47" s="566">
        <f t="shared" si="20"/>
        <v>3.1147657480153477</v>
      </c>
      <c r="D47" s="566">
        <f t="shared" si="20"/>
        <v>2.6023135170603608</v>
      </c>
      <c r="E47" s="566">
        <f t="shared" si="20"/>
        <v>0.49935759435407245</v>
      </c>
      <c r="F47" s="566">
        <f t="shared" si="20"/>
        <v>8.8867561458845472</v>
      </c>
      <c r="G47" s="566">
        <f t="shared" si="20"/>
        <v>-4.1556502596974996</v>
      </c>
      <c r="H47" s="566">
        <f t="shared" si="20"/>
        <v>100</v>
      </c>
      <c r="I47" s="566">
        <f t="shared" si="20"/>
        <v>5.7850850344701144</v>
      </c>
      <c r="J47" s="566">
        <f t="shared" si="20"/>
        <v>69.856408965302407</v>
      </c>
      <c r="K47" s="566">
        <f t="shared" si="20"/>
        <v>11.791517451983642</v>
      </c>
      <c r="L47" s="566">
        <f t="shared" si="20"/>
        <v>9.465317436829384</v>
      </c>
    </row>
    <row r="48" spans="1:12" x14ac:dyDescent="0.2">
      <c r="A48" s="568">
        <f t="shared" si="21"/>
        <v>2002</v>
      </c>
      <c r="B48" s="566">
        <f t="shared" si="20"/>
        <v>106.79483425630572</v>
      </c>
      <c r="C48" s="566">
        <f t="shared" si="20"/>
        <v>-11.935906270135641</v>
      </c>
      <c r="D48" s="566">
        <f t="shared" si="20"/>
        <v>0.11043852446352494</v>
      </c>
      <c r="E48" s="566">
        <f t="shared" si="20"/>
        <v>-0.44551303026188593</v>
      </c>
      <c r="F48" s="566">
        <f t="shared" si="20"/>
        <v>-6.7948347031592942</v>
      </c>
      <c r="G48" s="566">
        <f t="shared" si="20"/>
        <v>-9.4259743346512028</v>
      </c>
      <c r="H48" s="566">
        <f t="shared" si="20"/>
        <v>100</v>
      </c>
      <c r="I48" s="566">
        <f t="shared" si="20"/>
        <v>-6.4597601973609322</v>
      </c>
      <c r="J48" s="566">
        <f t="shared" si="20"/>
        <v>69.179707064681551</v>
      </c>
      <c r="K48" s="566">
        <f t="shared" si="20"/>
        <v>11.17352354937416</v>
      </c>
      <c r="L48" s="566">
        <f t="shared" si="20"/>
        <v>26.441604089103588</v>
      </c>
    </row>
    <row r="49" spans="1:12" x14ac:dyDescent="0.2">
      <c r="A49" s="568">
        <f t="shared" si="21"/>
        <v>2003</v>
      </c>
      <c r="B49" s="566">
        <f t="shared" si="20"/>
        <v>86.134680409976497</v>
      </c>
      <c r="C49" s="566">
        <f t="shared" si="20"/>
        <v>-5.0213860300510564</v>
      </c>
      <c r="D49" s="566">
        <f t="shared" si="20"/>
        <v>3.4336611336574498</v>
      </c>
      <c r="E49" s="566">
        <f t="shared" si="20"/>
        <v>-0.49775613471980612</v>
      </c>
      <c r="F49" s="566">
        <f t="shared" si="20"/>
        <v>13.865319590023507</v>
      </c>
      <c r="G49" s="566">
        <f t="shared" si="20"/>
        <v>-6.762840532893752</v>
      </c>
      <c r="H49" s="566">
        <f t="shared" si="20"/>
        <v>100</v>
      </c>
      <c r="I49" s="566">
        <f t="shared" si="20"/>
        <v>10.929414591085864</v>
      </c>
      <c r="J49" s="566">
        <f t="shared" si="20"/>
        <v>43.418875516025267</v>
      </c>
      <c r="K49" s="566">
        <f t="shared" si="20"/>
        <v>9.7733079246125794</v>
      </c>
      <c r="L49" s="566">
        <f t="shared" si="20"/>
        <v>32.942496969338663</v>
      </c>
    </row>
    <row r="50" spans="1:12" x14ac:dyDescent="0.2">
      <c r="A50" s="568">
        <f t="shared" si="21"/>
        <v>2004</v>
      </c>
      <c r="B50" s="566">
        <f t="shared" si="20"/>
        <v>82.98851418869107</v>
      </c>
      <c r="C50" s="566">
        <f t="shared" si="20"/>
        <v>0.44982653526664756</v>
      </c>
      <c r="D50" s="566">
        <f t="shared" si="20"/>
        <v>16.721909728770832</v>
      </c>
      <c r="E50" s="566">
        <f t="shared" si="20"/>
        <v>-8.2812330459310228</v>
      </c>
      <c r="F50" s="566">
        <f t="shared" si="20"/>
        <v>17.011485143415054</v>
      </c>
      <c r="G50" s="566">
        <f t="shared" si="20"/>
        <v>-7.3971986740275888</v>
      </c>
      <c r="H50" s="566">
        <f t="shared" si="20"/>
        <v>100</v>
      </c>
      <c r="I50" s="566">
        <f t="shared" si="20"/>
        <v>8.5708084605752468</v>
      </c>
      <c r="J50" s="566">
        <f t="shared" si="20"/>
        <v>49.655477622876418</v>
      </c>
      <c r="K50" s="566">
        <f t="shared" si="20"/>
        <v>8.4998894835979364</v>
      </c>
      <c r="L50" s="566">
        <f t="shared" si="20"/>
        <v>24.833148084057548</v>
      </c>
    </row>
    <row r="51" spans="1:12" x14ac:dyDescent="0.2">
      <c r="A51" s="568">
        <f t="shared" si="21"/>
        <v>2005</v>
      </c>
      <c r="B51" s="566">
        <f t="shared" si="20"/>
        <v>76.007934511322205</v>
      </c>
      <c r="C51" s="566">
        <f t="shared" si="20"/>
        <v>-21.705231938859821</v>
      </c>
      <c r="D51" s="566">
        <f t="shared" si="20"/>
        <v>8.6283779332939385</v>
      </c>
      <c r="E51" s="566">
        <f t="shared" si="20"/>
        <v>10.179118912411326</v>
      </c>
      <c r="F51" s="566">
        <f t="shared" si="20"/>
        <v>23.992065799734586</v>
      </c>
      <c r="G51" s="566">
        <f t="shared" si="20"/>
        <v>11.891264461757387</v>
      </c>
      <c r="H51" s="566">
        <f t="shared" si="20"/>
        <v>100</v>
      </c>
      <c r="I51" s="566">
        <f t="shared" si="20"/>
        <v>5.1845689540293245</v>
      </c>
      <c r="J51" s="566">
        <f t="shared" si="20"/>
        <v>40.359443729796645</v>
      </c>
      <c r="K51" s="566">
        <f t="shared" si="20"/>
        <v>12.631137616716636</v>
      </c>
      <c r="L51" s="566">
        <f t="shared" si="20"/>
        <v>23.01735223163854</v>
      </c>
    </row>
    <row r="52" spans="1:12" x14ac:dyDescent="0.2">
      <c r="A52" s="568">
        <f t="shared" si="21"/>
        <v>2006</v>
      </c>
      <c r="B52" s="566">
        <f t="shared" si="20"/>
        <v>99.326794586786633</v>
      </c>
      <c r="C52" s="566">
        <f t="shared" si="20"/>
        <v>-51.66881828207115</v>
      </c>
      <c r="D52" s="566">
        <f t="shared" si="20"/>
        <v>12.33358858909904</v>
      </c>
      <c r="E52" s="566">
        <f t="shared" si="20"/>
        <v>13.779888339890306</v>
      </c>
      <c r="F52" s="566">
        <f t="shared" si="20"/>
        <v>0.67320541321336091</v>
      </c>
      <c r="G52" s="566">
        <f t="shared" si="20"/>
        <v>1.862196570035755</v>
      </c>
      <c r="H52" s="566">
        <f t="shared" si="20"/>
        <v>100</v>
      </c>
      <c r="I52" s="566">
        <f t="shared" si="20"/>
        <v>-25.440272006765756</v>
      </c>
      <c r="J52" s="566">
        <f t="shared" si="20"/>
        <v>30.830137333572381</v>
      </c>
      <c r="K52" s="566">
        <f t="shared" si="20"/>
        <v>38.17865810019125</v>
      </c>
      <c r="L52" s="566">
        <f t="shared" si="20"/>
        <v>30.317998662033212</v>
      </c>
    </row>
    <row r="53" spans="1:12" x14ac:dyDescent="0.2">
      <c r="A53" s="568">
        <f t="shared" si="21"/>
        <v>2007</v>
      </c>
      <c r="B53" s="566">
        <f t="shared" si="20"/>
        <v>70.460181746751132</v>
      </c>
      <c r="C53" s="566">
        <f t="shared" si="20"/>
        <v>-12.730412679938045</v>
      </c>
      <c r="D53" s="566">
        <f t="shared" si="20"/>
        <v>17.282398815072032</v>
      </c>
      <c r="E53" s="566">
        <f t="shared" si="20"/>
        <v>-1.06394888137941</v>
      </c>
      <c r="F53" s="566">
        <f t="shared" si="20"/>
        <v>29.53981803195428</v>
      </c>
      <c r="G53" s="566">
        <f t="shared" si="20"/>
        <v>7.6812331928434423</v>
      </c>
      <c r="H53" s="566">
        <f t="shared" si="20"/>
        <v>100</v>
      </c>
      <c r="I53" s="566">
        <f t="shared" si="20"/>
        <v>13.321367876967086</v>
      </c>
      <c r="J53" s="566">
        <f t="shared" si="20"/>
        <v>38.886895000232485</v>
      </c>
      <c r="K53" s="566">
        <f t="shared" si="20"/>
        <v>18.032217178702613</v>
      </c>
      <c r="L53" s="566">
        <f t="shared" si="20"/>
        <v>13.541069567816045</v>
      </c>
    </row>
    <row r="54" spans="1:12" x14ac:dyDescent="0.2">
      <c r="A54" s="568">
        <f t="shared" si="21"/>
        <v>2008</v>
      </c>
      <c r="B54" s="566">
        <f t="shared" si="20"/>
        <v>85.059118719496993</v>
      </c>
      <c r="C54" s="566">
        <f t="shared" si="20"/>
        <v>-14.539043275227179</v>
      </c>
      <c r="D54" s="566">
        <f t="shared" si="20"/>
        <v>18.43006312925467</v>
      </c>
      <c r="E54" s="566">
        <f t="shared" si="20"/>
        <v>-10.906573385880526</v>
      </c>
      <c r="F54" s="566">
        <f t="shared" si="20"/>
        <v>14.940880970917947</v>
      </c>
      <c r="G54" s="566">
        <f t="shared" si="20"/>
        <v>-8.4123118623327464</v>
      </c>
      <c r="H54" s="566">
        <f t="shared" si="20"/>
        <v>100</v>
      </c>
      <c r="I54" s="566">
        <f t="shared" si="20"/>
        <v>7.4173915371288732</v>
      </c>
      <c r="J54" s="566">
        <f t="shared" si="20"/>
        <v>36.585581581590887</v>
      </c>
      <c r="K54" s="566">
        <f t="shared" si="20"/>
        <v>25.025688052723304</v>
      </c>
      <c r="L54" s="566">
        <f t="shared" si="20"/>
        <v>23.447849085182796</v>
      </c>
    </row>
    <row r="55" spans="1:12" x14ac:dyDescent="0.2">
      <c r="A55" s="568">
        <f t="shared" si="21"/>
        <v>2009</v>
      </c>
      <c r="B55" s="566">
        <f t="shared" si="20"/>
        <v>51.596508199265557</v>
      </c>
      <c r="C55" s="566">
        <f t="shared" si="20"/>
        <v>18.492642135872817</v>
      </c>
      <c r="D55" s="566">
        <f t="shared" si="20"/>
        <v>11.02345836827342</v>
      </c>
      <c r="E55" s="566">
        <f t="shared" si="20"/>
        <v>13.211136316817576</v>
      </c>
      <c r="F55" s="566">
        <f t="shared" si="20"/>
        <v>48.403491483846281</v>
      </c>
      <c r="G55" s="566">
        <f t="shared" si="20"/>
        <v>5.6762546628824646</v>
      </c>
      <c r="H55" s="566">
        <f t="shared" si="20"/>
        <v>100</v>
      </c>
      <c r="I55" s="566">
        <f t="shared" si="20"/>
        <v>24.168896798755281</v>
      </c>
      <c r="J55" s="566">
        <f t="shared" si="20"/>
        <v>25.119929808512854</v>
      </c>
      <c r="K55" s="566">
        <f t="shared" si="20"/>
        <v>13.666944755037088</v>
      </c>
      <c r="L55" s="566">
        <f t="shared" si="20"/>
        <v>12.80963331882746</v>
      </c>
    </row>
    <row r="56" spans="1:12" x14ac:dyDescent="0.2">
      <c r="A56" s="568">
        <f t="shared" si="21"/>
        <v>2010</v>
      </c>
      <c r="B56" s="566">
        <f t="shared" si="20"/>
        <v>35.78610720336998</v>
      </c>
      <c r="C56" s="566">
        <f t="shared" si="20"/>
        <v>8.4872271602840215</v>
      </c>
      <c r="D56" s="566">
        <f t="shared" si="20"/>
        <v>39.491253257610168</v>
      </c>
      <c r="E56" s="566">
        <f t="shared" si="20"/>
        <v>1.097377757942618</v>
      </c>
      <c r="F56" s="566">
        <f t="shared" si="20"/>
        <v>64.21389262586429</v>
      </c>
      <c r="G56" s="566">
        <f t="shared" si="20"/>
        <v>15.138034279261761</v>
      </c>
      <c r="H56" s="566">
        <f t="shared" si="20"/>
        <v>100</v>
      </c>
      <c r="I56" s="566">
        <f t="shared" si="20"/>
        <v>23.625261439545785</v>
      </c>
      <c r="J56" s="566">
        <f t="shared" si="20"/>
        <v>23.886514039554228</v>
      </c>
      <c r="K56" s="566">
        <f t="shared" si="20"/>
        <v>4.6985554929264675</v>
      </c>
      <c r="L56" s="566">
        <f t="shared" si="20"/>
        <v>7.2010378416550145</v>
      </c>
    </row>
    <row r="57" spans="1:12" x14ac:dyDescent="0.2">
      <c r="A57" s="568">
        <f t="shared" si="21"/>
        <v>2011</v>
      </c>
      <c r="B57" s="566">
        <f t="shared" si="20"/>
        <v>33.712434652149305</v>
      </c>
      <c r="C57" s="566">
        <f t="shared" si="20"/>
        <v>8.6221843893982797</v>
      </c>
      <c r="D57" s="566">
        <f t="shared" si="20"/>
        <v>51.239844600122154</v>
      </c>
      <c r="E57" s="566">
        <f t="shared" si="20"/>
        <v>-10.105752337338567</v>
      </c>
      <c r="F57" s="566">
        <f t="shared" si="20"/>
        <v>66.287565185953028</v>
      </c>
      <c r="G57" s="566">
        <f t="shared" si="20"/>
        <v>16.531288371873494</v>
      </c>
      <c r="H57" s="566">
        <f t="shared" si="20"/>
        <v>100</v>
      </c>
      <c r="I57" s="566">
        <f t="shared" si="20"/>
        <v>25.153472761271772</v>
      </c>
      <c r="J57" s="566">
        <f t="shared" si="20"/>
        <v>15.512878666879903</v>
      </c>
      <c r="K57" s="566">
        <f t="shared" si="20"/>
        <v>11.268520369338717</v>
      </c>
      <c r="L57" s="566">
        <f t="shared" si="20"/>
        <v>6.9310356159306803</v>
      </c>
    </row>
    <row r="58" spans="1:12" x14ac:dyDescent="0.2">
      <c r="A58" s="568" t="s">
        <v>397</v>
      </c>
      <c r="B58" s="566">
        <f t="shared" ref="B58:L58" si="22">(B37/$H37)*100</f>
        <v>18.495591164850779</v>
      </c>
      <c r="C58" s="566">
        <f t="shared" si="22"/>
        <v>14.061121344014873</v>
      </c>
      <c r="D58" s="566">
        <f t="shared" si="22"/>
        <v>47.717936463592395</v>
      </c>
      <c r="E58" s="566">
        <f t="shared" si="22"/>
        <v>5.6749000803168572</v>
      </c>
      <c r="F58" s="566">
        <f t="shared" si="22"/>
        <v>81.504408835149235</v>
      </c>
      <c r="G58" s="566">
        <f t="shared" si="22"/>
        <v>14.050450805442763</v>
      </c>
      <c r="H58" s="566">
        <f t="shared" si="22"/>
        <v>100</v>
      </c>
      <c r="I58" s="566">
        <f t="shared" si="22"/>
        <v>28.111572149457636</v>
      </c>
      <c r="J58" s="566">
        <f t="shared" si="22"/>
        <v>6.4473051488198427</v>
      </c>
      <c r="K58" s="566">
        <f t="shared" si="22"/>
        <v>6.6828888343688542</v>
      </c>
      <c r="L58" s="566">
        <f t="shared" si="22"/>
        <v>5.3653973234444123</v>
      </c>
    </row>
    <row r="59" spans="1:12" x14ac:dyDescent="0.2">
      <c r="A59" s="565"/>
      <c r="B59" s="566"/>
      <c r="C59" s="566"/>
      <c r="D59" s="566"/>
      <c r="E59" s="566"/>
      <c r="F59" s="566"/>
      <c r="G59" s="566"/>
      <c r="H59" s="566"/>
      <c r="I59" s="566"/>
      <c r="J59" s="566"/>
      <c r="K59" s="566"/>
      <c r="L59" s="566"/>
    </row>
    <row r="60" spans="1:12" x14ac:dyDescent="0.2">
      <c r="A60" s="565"/>
      <c r="B60" s="566"/>
      <c r="C60" s="566"/>
      <c r="D60" s="566"/>
      <c r="E60" s="566"/>
      <c r="F60" s="566"/>
      <c r="G60" s="566"/>
      <c r="H60" s="566"/>
      <c r="I60" s="566"/>
      <c r="J60" s="566"/>
      <c r="K60" s="566"/>
      <c r="L60" s="566"/>
    </row>
    <row r="61" spans="1:12" x14ac:dyDescent="0.2">
      <c r="A61" s="565"/>
      <c r="B61" s="566"/>
      <c r="C61" s="566"/>
      <c r="D61" s="566"/>
      <c r="E61" s="566"/>
      <c r="F61" s="566"/>
      <c r="G61" s="566"/>
      <c r="H61" s="566"/>
      <c r="I61" s="566"/>
      <c r="J61" s="566"/>
      <c r="K61" s="566"/>
      <c r="L61" s="566"/>
    </row>
    <row r="62" spans="1:12" x14ac:dyDescent="0.2">
      <c r="A62" s="565"/>
      <c r="B62" s="566"/>
      <c r="C62" s="566"/>
      <c r="D62" s="566"/>
      <c r="E62" s="566"/>
      <c r="F62" s="566"/>
      <c r="G62" s="566"/>
      <c r="H62" s="566"/>
      <c r="I62" s="566"/>
      <c r="J62" s="566"/>
      <c r="K62" s="566"/>
      <c r="L62" s="566"/>
    </row>
    <row r="63" spans="1:12" x14ac:dyDescent="0.2">
      <c r="A63" s="565"/>
      <c r="B63" s="566"/>
      <c r="C63" s="566"/>
      <c r="D63" s="566"/>
      <c r="E63" s="566"/>
      <c r="F63" s="566"/>
      <c r="G63" s="566"/>
      <c r="H63" s="566"/>
      <c r="I63" s="566"/>
      <c r="J63" s="566"/>
      <c r="K63" s="566"/>
      <c r="L63" s="566"/>
    </row>
    <row r="64" spans="1:12" x14ac:dyDescent="0.2">
      <c r="A64" s="565"/>
      <c r="B64" s="566"/>
      <c r="C64" s="566"/>
      <c r="D64" s="566"/>
      <c r="E64" s="566"/>
      <c r="F64" s="566"/>
      <c r="G64" s="566"/>
      <c r="H64" s="566"/>
      <c r="I64" s="566"/>
      <c r="J64" s="566"/>
      <c r="K64" s="566"/>
      <c r="L64" s="566"/>
    </row>
    <row r="65" spans="1:12" x14ac:dyDescent="0.2">
      <c r="A65" s="565"/>
      <c r="B65" s="566"/>
      <c r="C65" s="566"/>
      <c r="D65" s="566"/>
      <c r="E65" s="566"/>
      <c r="F65" s="566"/>
      <c r="G65" s="566"/>
      <c r="H65" s="566"/>
      <c r="I65" s="566"/>
      <c r="J65" s="566"/>
      <c r="K65" s="566"/>
      <c r="L65" s="566"/>
    </row>
    <row r="66" spans="1:12" x14ac:dyDescent="0.2">
      <c r="A66" s="565"/>
      <c r="B66" s="566"/>
      <c r="C66" s="566"/>
      <c r="D66" s="566"/>
      <c r="E66" s="566"/>
      <c r="F66" s="566"/>
      <c r="G66" s="566"/>
      <c r="H66" s="566"/>
      <c r="I66" s="566"/>
      <c r="J66" s="566"/>
      <c r="K66" s="566"/>
      <c r="L66" s="566"/>
    </row>
    <row r="67" spans="1:12" x14ac:dyDescent="0.2">
      <c r="A67" s="565"/>
      <c r="B67" s="566"/>
      <c r="C67" s="566"/>
      <c r="D67" s="566"/>
      <c r="E67" s="566"/>
      <c r="F67" s="566"/>
      <c r="G67" s="566"/>
      <c r="H67" s="566"/>
      <c r="I67" s="566"/>
      <c r="J67" s="566"/>
      <c r="K67" s="566"/>
      <c r="L67" s="566"/>
    </row>
    <row r="68" spans="1:12" x14ac:dyDescent="0.2">
      <c r="A68" s="565"/>
      <c r="B68" s="566"/>
      <c r="C68" s="566"/>
      <c r="D68" s="566"/>
      <c r="E68" s="566"/>
      <c r="F68" s="566"/>
      <c r="G68" s="566"/>
      <c r="H68" s="566"/>
      <c r="I68" s="566"/>
      <c r="J68" s="566"/>
      <c r="K68" s="566"/>
      <c r="L68" s="566"/>
    </row>
    <row r="69" spans="1:12" x14ac:dyDescent="0.2">
      <c r="A69" s="565"/>
      <c r="B69" s="566"/>
      <c r="C69" s="566"/>
      <c r="D69" s="566"/>
      <c r="E69" s="566"/>
      <c r="F69" s="566"/>
      <c r="G69" s="566"/>
      <c r="H69" s="566"/>
      <c r="I69" s="566"/>
      <c r="J69" s="566"/>
      <c r="K69" s="566"/>
      <c r="L69" s="566"/>
    </row>
    <row r="70" spans="1:12" x14ac:dyDescent="0.2">
      <c r="A70" s="565"/>
      <c r="B70" s="566"/>
      <c r="C70" s="566"/>
      <c r="D70" s="566"/>
      <c r="E70" s="566"/>
      <c r="F70" s="566"/>
      <c r="G70" s="566"/>
      <c r="H70" s="566"/>
      <c r="I70" s="566"/>
      <c r="J70" s="566"/>
      <c r="K70" s="566"/>
      <c r="L70" s="566"/>
    </row>
    <row r="71" spans="1:12" x14ac:dyDescent="0.2">
      <c r="A71" s="565"/>
      <c r="B71" s="566"/>
      <c r="C71" s="566"/>
      <c r="D71" s="566"/>
      <c r="E71" s="566"/>
      <c r="F71" s="566"/>
      <c r="G71" s="566"/>
      <c r="H71" s="566"/>
      <c r="I71" s="566"/>
      <c r="J71" s="566"/>
      <c r="K71" s="566"/>
      <c r="L71" s="566"/>
    </row>
    <row r="72" spans="1:12" x14ac:dyDescent="0.2">
      <c r="A72" s="565"/>
      <c r="B72" s="566"/>
      <c r="C72" s="566"/>
      <c r="D72" s="566"/>
      <c r="E72" s="566"/>
      <c r="F72" s="566"/>
      <c r="G72" s="566"/>
      <c r="H72" s="566"/>
      <c r="I72" s="566"/>
      <c r="J72" s="566"/>
      <c r="K72" s="566"/>
      <c r="L72" s="566"/>
    </row>
    <row r="73" spans="1:12" x14ac:dyDescent="0.2">
      <c r="A73" s="565"/>
      <c r="B73" s="566"/>
      <c r="C73" s="566"/>
      <c r="D73" s="566"/>
      <c r="E73" s="566"/>
      <c r="F73" s="566"/>
      <c r="G73" s="566"/>
      <c r="H73" s="566"/>
      <c r="I73" s="566"/>
      <c r="J73" s="566"/>
      <c r="K73" s="566"/>
      <c r="L73" s="566"/>
    </row>
    <row r="74" spans="1:12" x14ac:dyDescent="0.2">
      <c r="A74" s="565"/>
      <c r="B74" s="566"/>
      <c r="C74" s="566"/>
      <c r="D74" s="566"/>
      <c r="E74" s="566"/>
      <c r="F74" s="566"/>
      <c r="G74" s="566"/>
      <c r="H74" s="566"/>
      <c r="I74" s="566"/>
      <c r="J74" s="566"/>
      <c r="K74" s="566"/>
      <c r="L74" s="566"/>
    </row>
    <row r="75" spans="1:12" x14ac:dyDescent="0.2">
      <c r="A75" s="565"/>
      <c r="B75" s="566"/>
      <c r="C75" s="566"/>
      <c r="D75" s="566"/>
      <c r="E75" s="566"/>
      <c r="F75" s="566"/>
      <c r="G75" s="566"/>
      <c r="H75" s="566"/>
      <c r="I75" s="566"/>
      <c r="J75" s="566"/>
      <c r="K75" s="566"/>
      <c r="L75" s="566"/>
    </row>
    <row r="76" spans="1:12" x14ac:dyDescent="0.2">
      <c r="A76" s="565"/>
      <c r="B76" s="566"/>
      <c r="C76" s="566"/>
      <c r="D76" s="566"/>
      <c r="E76" s="566"/>
      <c r="F76" s="566"/>
      <c r="G76" s="566"/>
      <c r="H76" s="566"/>
      <c r="I76" s="566"/>
      <c r="J76" s="566"/>
      <c r="K76" s="566"/>
      <c r="L76" s="566"/>
    </row>
    <row r="77" spans="1:12" x14ac:dyDescent="0.2">
      <c r="A77" s="565"/>
      <c r="B77" s="566"/>
      <c r="C77" s="566"/>
      <c r="D77" s="566"/>
      <c r="E77" s="566"/>
      <c r="F77" s="566"/>
      <c r="G77" s="566"/>
      <c r="H77" s="566"/>
      <c r="I77" s="566"/>
      <c r="J77" s="566"/>
      <c r="K77" s="566"/>
      <c r="L77" s="566"/>
    </row>
    <row r="78" spans="1:12" x14ac:dyDescent="0.2">
      <c r="A78" s="565"/>
      <c r="B78" s="566"/>
      <c r="C78" s="566"/>
      <c r="D78" s="566"/>
      <c r="E78" s="566"/>
      <c r="F78" s="566"/>
      <c r="G78" s="566"/>
      <c r="H78" s="566"/>
      <c r="I78" s="566"/>
      <c r="J78" s="566"/>
      <c r="K78" s="566"/>
      <c r="L78" s="566"/>
    </row>
    <row r="79" spans="1:12" x14ac:dyDescent="0.2">
      <c r="A79" s="565"/>
      <c r="B79" s="566"/>
      <c r="C79" s="566"/>
      <c r="D79" s="566"/>
      <c r="E79" s="566"/>
      <c r="F79" s="566"/>
      <c r="G79" s="566"/>
      <c r="H79" s="566"/>
      <c r="I79" s="566"/>
      <c r="J79" s="566"/>
      <c r="K79" s="566"/>
      <c r="L79" s="566"/>
    </row>
    <row r="80" spans="1:12" x14ac:dyDescent="0.2">
      <c r="A80" s="565"/>
      <c r="B80" s="566"/>
      <c r="C80" s="566"/>
      <c r="D80" s="566"/>
      <c r="E80" s="566"/>
      <c r="F80" s="566"/>
      <c r="G80" s="566"/>
      <c r="H80" s="566"/>
      <c r="I80" s="566"/>
      <c r="J80" s="566"/>
      <c r="K80" s="566"/>
      <c r="L80" s="566"/>
    </row>
    <row r="81" spans="1:12" x14ac:dyDescent="0.2">
      <c r="A81" s="565"/>
      <c r="B81" s="566"/>
      <c r="C81" s="566"/>
      <c r="D81" s="566"/>
      <c r="E81" s="566"/>
      <c r="F81" s="566"/>
      <c r="G81" s="566"/>
      <c r="H81" s="566"/>
      <c r="I81" s="566"/>
      <c r="J81" s="566"/>
      <c r="K81" s="566"/>
      <c r="L81" s="566"/>
    </row>
    <row r="82" spans="1:12" x14ac:dyDescent="0.2">
      <c r="A82" s="565"/>
      <c r="B82" s="566"/>
      <c r="C82" s="566"/>
      <c r="D82" s="566"/>
      <c r="E82" s="566"/>
      <c r="F82" s="566"/>
      <c r="G82" s="566"/>
      <c r="H82" s="566"/>
      <c r="I82" s="566"/>
      <c r="J82" s="566"/>
      <c r="K82" s="566"/>
      <c r="L82" s="566"/>
    </row>
    <row r="83" spans="1:12" x14ac:dyDescent="0.2">
      <c r="A83" s="565"/>
      <c r="B83" s="566"/>
      <c r="C83" s="566"/>
      <c r="D83" s="566"/>
      <c r="E83" s="566"/>
      <c r="F83" s="566"/>
      <c r="G83" s="566"/>
      <c r="H83" s="566"/>
      <c r="I83" s="566"/>
      <c r="J83" s="566"/>
      <c r="K83" s="566"/>
      <c r="L83" s="566"/>
    </row>
    <row r="84" spans="1:12" x14ac:dyDescent="0.2">
      <c r="A84" s="565"/>
      <c r="B84" s="566"/>
      <c r="C84" s="566"/>
      <c r="D84" s="566"/>
      <c r="E84" s="566"/>
      <c r="F84" s="566"/>
      <c r="G84" s="566"/>
      <c r="H84" s="566"/>
      <c r="I84" s="566"/>
      <c r="J84" s="566"/>
      <c r="K84" s="566"/>
      <c r="L84" s="566"/>
    </row>
    <row r="85" spans="1:12" x14ac:dyDescent="0.2">
      <c r="A85" s="565"/>
      <c r="B85" s="566"/>
      <c r="C85" s="566"/>
      <c r="D85" s="566"/>
      <c r="E85" s="566"/>
      <c r="F85" s="566"/>
      <c r="G85" s="566"/>
      <c r="H85" s="566"/>
      <c r="I85" s="566"/>
      <c r="J85" s="566"/>
      <c r="K85" s="566"/>
      <c r="L85" s="566"/>
    </row>
    <row r="86" spans="1:12" x14ac:dyDescent="0.2">
      <c r="A86" s="565"/>
      <c r="B86" s="566"/>
      <c r="C86" s="566"/>
      <c r="D86" s="566"/>
      <c r="E86" s="566"/>
      <c r="F86" s="566"/>
      <c r="G86" s="566"/>
      <c r="H86" s="566"/>
      <c r="I86" s="566"/>
      <c r="J86" s="566"/>
      <c r="K86" s="566"/>
      <c r="L86" s="566"/>
    </row>
    <row r="87" spans="1:12" x14ac:dyDescent="0.2">
      <c r="A87" s="565"/>
      <c r="B87" s="569"/>
      <c r="C87" s="569"/>
      <c r="D87" s="569"/>
      <c r="E87" s="569"/>
      <c r="F87" s="569"/>
      <c r="G87" s="569"/>
      <c r="H87" s="569"/>
      <c r="I87" s="569"/>
      <c r="J87" s="569"/>
      <c r="K87" s="569"/>
      <c r="L87" s="569"/>
    </row>
    <row r="88" spans="1:12" x14ac:dyDescent="0.2">
      <c r="A88" s="570">
        <v>34700</v>
      </c>
      <c r="B88" s="571">
        <v>1982817</v>
      </c>
      <c r="C88" s="571">
        <v>-1930300</v>
      </c>
      <c r="D88" s="571">
        <v>-4676014</v>
      </c>
      <c r="E88" s="571">
        <v>122200</v>
      </c>
      <c r="F88" s="571">
        <v>-7355114</v>
      </c>
      <c r="G88" s="571">
        <v>-871000</v>
      </c>
      <c r="H88" s="571">
        <v>-5372297</v>
      </c>
      <c r="I88" s="571">
        <v>-2801300</v>
      </c>
      <c r="J88" s="571">
        <v>1591900</v>
      </c>
      <c r="K88" s="571">
        <v>390211</v>
      </c>
      <c r="L88" s="571">
        <v>706</v>
      </c>
    </row>
    <row r="89" spans="1:12" x14ac:dyDescent="0.2">
      <c r="A89" s="572">
        <v>34790</v>
      </c>
      <c r="B89" s="571">
        <v>2913607</v>
      </c>
      <c r="C89" s="571">
        <v>-191200</v>
      </c>
      <c r="D89" s="571">
        <v>-3369578</v>
      </c>
      <c r="E89" s="571">
        <v>82200</v>
      </c>
      <c r="F89" s="571">
        <v>-3832578</v>
      </c>
      <c r="G89" s="571">
        <v>-354000</v>
      </c>
      <c r="H89" s="571">
        <v>-918971</v>
      </c>
      <c r="I89" s="571">
        <v>-545200</v>
      </c>
      <c r="J89" s="571">
        <v>1637500</v>
      </c>
      <c r="K89" s="571">
        <v>598834</v>
      </c>
      <c r="L89" s="571">
        <v>677273</v>
      </c>
    </row>
    <row r="90" spans="1:12" x14ac:dyDescent="0.2">
      <c r="A90" s="573">
        <v>34881</v>
      </c>
      <c r="B90" s="571">
        <v>2254719</v>
      </c>
      <c r="C90" s="571">
        <v>2379500</v>
      </c>
      <c r="D90" s="571">
        <v>-3804567</v>
      </c>
      <c r="E90" s="571">
        <v>-130400</v>
      </c>
      <c r="F90" s="571">
        <v>-248467</v>
      </c>
      <c r="G90" s="571">
        <v>1307000</v>
      </c>
      <c r="H90" s="571">
        <v>2006252</v>
      </c>
      <c r="I90" s="571">
        <v>3686500</v>
      </c>
      <c r="J90" s="571">
        <v>1729700</v>
      </c>
      <c r="K90" s="571">
        <v>280511</v>
      </c>
      <c r="L90" s="571">
        <v>244508</v>
      </c>
    </row>
    <row r="91" spans="1:12" x14ac:dyDescent="0.2">
      <c r="A91" s="574">
        <v>34973</v>
      </c>
      <c r="B91" s="571">
        <v>2375157</v>
      </c>
      <c r="C91" s="571">
        <v>2735700</v>
      </c>
      <c r="D91" s="571">
        <v>-1940422</v>
      </c>
      <c r="E91" s="571">
        <v>376200</v>
      </c>
      <c r="F91" s="571">
        <v>1721478</v>
      </c>
      <c r="G91" s="571">
        <v>550000</v>
      </c>
      <c r="H91" s="571">
        <v>4096635</v>
      </c>
      <c r="I91" s="571">
        <v>3285700</v>
      </c>
      <c r="J91" s="571">
        <v>1879300</v>
      </c>
      <c r="K91" s="571">
        <v>302444</v>
      </c>
      <c r="L91" s="571">
        <v>193413</v>
      </c>
    </row>
    <row r="92" spans="1:12" x14ac:dyDescent="0.2">
      <c r="A92" s="570">
        <v>35065</v>
      </c>
      <c r="B92" s="571">
        <v>2027668</v>
      </c>
      <c r="C92" s="571">
        <v>1451400</v>
      </c>
      <c r="D92" s="571">
        <v>-339352.3</v>
      </c>
      <c r="E92" s="571">
        <v>863000</v>
      </c>
      <c r="F92" s="571">
        <v>1558047.7</v>
      </c>
      <c r="G92" s="571">
        <v>-417000</v>
      </c>
      <c r="H92" s="571">
        <v>3585715.7</v>
      </c>
      <c r="I92" s="571">
        <v>1034400</v>
      </c>
      <c r="J92" s="571">
        <v>1436105</v>
      </c>
      <c r="K92" s="571">
        <v>559005</v>
      </c>
      <c r="L92" s="571">
        <v>32558</v>
      </c>
    </row>
    <row r="93" spans="1:12" x14ac:dyDescent="0.2">
      <c r="A93" s="572">
        <v>35156</v>
      </c>
      <c r="B93" s="571">
        <v>1779942</v>
      </c>
      <c r="C93" s="571">
        <v>800100</v>
      </c>
      <c r="D93" s="571">
        <v>-539393.6</v>
      </c>
      <c r="E93" s="571">
        <v>912600</v>
      </c>
      <c r="F93" s="571">
        <v>2224306.4</v>
      </c>
      <c r="G93" s="571">
        <v>1051000</v>
      </c>
      <c r="H93" s="571">
        <v>4004248.4</v>
      </c>
      <c r="I93" s="571">
        <v>1851100</v>
      </c>
      <c r="J93" s="571">
        <v>1058351</v>
      </c>
      <c r="K93" s="571">
        <v>562794</v>
      </c>
      <c r="L93" s="571">
        <v>158797</v>
      </c>
    </row>
    <row r="94" spans="1:12" x14ac:dyDescent="0.2">
      <c r="A94" s="573">
        <v>35247</v>
      </c>
      <c r="B94" s="571">
        <v>2004378</v>
      </c>
      <c r="C94" s="571">
        <v>7887000</v>
      </c>
      <c r="D94" s="571">
        <v>180410</v>
      </c>
      <c r="E94" s="571">
        <v>850900</v>
      </c>
      <c r="F94" s="571">
        <v>9168310</v>
      </c>
      <c r="G94" s="571">
        <v>250000</v>
      </c>
      <c r="H94" s="571">
        <v>11172688</v>
      </c>
      <c r="I94" s="571">
        <v>8137000</v>
      </c>
      <c r="J94" s="571">
        <v>1058137</v>
      </c>
      <c r="K94" s="571">
        <v>695186</v>
      </c>
      <c r="L94" s="571">
        <v>251055</v>
      </c>
    </row>
    <row r="95" spans="1:12" x14ac:dyDescent="0.2">
      <c r="A95" s="574">
        <v>35339</v>
      </c>
      <c r="B95" s="571">
        <v>3373463</v>
      </c>
      <c r="C95" s="571">
        <v>-1229100</v>
      </c>
      <c r="D95" s="571">
        <v>1437336.2</v>
      </c>
      <c r="E95" s="571">
        <v>133100</v>
      </c>
      <c r="F95" s="571">
        <v>408336.2</v>
      </c>
      <c r="G95" s="571">
        <v>67000</v>
      </c>
      <c r="H95" s="571">
        <v>3781799.2</v>
      </c>
      <c r="I95" s="571">
        <v>-1162100</v>
      </c>
      <c r="J95" s="571">
        <v>1976822</v>
      </c>
      <c r="K95" s="571">
        <v>772751</v>
      </c>
      <c r="L95" s="571">
        <v>623890</v>
      </c>
    </row>
    <row r="96" spans="1:12" x14ac:dyDescent="0.2">
      <c r="A96" s="570">
        <v>35431</v>
      </c>
      <c r="B96" s="571">
        <v>2109241</v>
      </c>
      <c r="C96" s="571">
        <v>1003900</v>
      </c>
      <c r="D96" s="571">
        <v>319111.8</v>
      </c>
      <c r="E96" s="571">
        <v>817900</v>
      </c>
      <c r="F96" s="571">
        <v>2693911.8</v>
      </c>
      <c r="G96" s="571">
        <v>553000</v>
      </c>
      <c r="H96" s="571">
        <v>4803152.8</v>
      </c>
      <c r="I96" s="571">
        <v>1556900</v>
      </c>
      <c r="J96" s="571">
        <v>1188157</v>
      </c>
      <c r="K96" s="571">
        <v>536750</v>
      </c>
      <c r="L96" s="571">
        <v>384334</v>
      </c>
    </row>
    <row r="97" spans="1:12" x14ac:dyDescent="0.2">
      <c r="A97" s="572">
        <v>35521</v>
      </c>
      <c r="B97" s="571">
        <v>2594518</v>
      </c>
      <c r="C97" s="571">
        <v>2747600</v>
      </c>
      <c r="D97" s="571">
        <v>-99250</v>
      </c>
      <c r="E97" s="571">
        <v>1540100</v>
      </c>
      <c r="F97" s="571">
        <v>6823450</v>
      </c>
      <c r="G97" s="571">
        <v>2635000</v>
      </c>
      <c r="H97" s="571">
        <v>9417968</v>
      </c>
      <c r="I97" s="571">
        <v>5382600</v>
      </c>
      <c r="J97" s="571">
        <v>1661627</v>
      </c>
      <c r="K97" s="571">
        <v>537750</v>
      </c>
      <c r="L97" s="571">
        <v>395141</v>
      </c>
    </row>
    <row r="98" spans="1:12" x14ac:dyDescent="0.2">
      <c r="A98" s="573">
        <v>35612</v>
      </c>
      <c r="B98" s="571">
        <v>5594980</v>
      </c>
      <c r="C98" s="571">
        <v>-5371000</v>
      </c>
      <c r="D98" s="571">
        <v>692925.1</v>
      </c>
      <c r="E98" s="571">
        <v>1203800</v>
      </c>
      <c r="F98" s="571">
        <v>-3125274.9</v>
      </c>
      <c r="G98" s="571">
        <v>349000</v>
      </c>
      <c r="H98" s="571">
        <v>2469705.1</v>
      </c>
      <c r="I98" s="571">
        <v>-5022000</v>
      </c>
      <c r="J98" s="571">
        <v>4668679</v>
      </c>
      <c r="K98" s="571">
        <v>537750</v>
      </c>
      <c r="L98" s="571">
        <v>388551</v>
      </c>
    </row>
    <row r="99" spans="1:12" x14ac:dyDescent="0.2">
      <c r="A99" s="574">
        <v>35704</v>
      </c>
      <c r="B99" s="571">
        <v>2530817</v>
      </c>
      <c r="C99" s="571">
        <v>-39500</v>
      </c>
      <c r="D99" s="571">
        <v>-487282.4</v>
      </c>
      <c r="E99" s="571">
        <v>-251800</v>
      </c>
      <c r="F99" s="571">
        <v>-1419582.4</v>
      </c>
      <c r="G99" s="571">
        <v>-641000</v>
      </c>
      <c r="H99" s="571">
        <v>1111234.6000000001</v>
      </c>
      <c r="I99" s="571">
        <v>-680500</v>
      </c>
      <c r="J99" s="571">
        <v>1596884</v>
      </c>
      <c r="K99" s="571">
        <v>537750</v>
      </c>
      <c r="L99" s="571">
        <v>396183</v>
      </c>
    </row>
    <row r="100" spans="1:12" x14ac:dyDescent="0.2">
      <c r="A100" s="570">
        <v>35796</v>
      </c>
      <c r="B100" s="571">
        <v>2643624.1</v>
      </c>
      <c r="C100" s="571">
        <v>623100</v>
      </c>
      <c r="D100" s="571">
        <v>843729.6</v>
      </c>
      <c r="E100" s="571">
        <v>175300</v>
      </c>
      <c r="F100" s="571">
        <v>3115129.6</v>
      </c>
      <c r="G100" s="571">
        <v>1473000</v>
      </c>
      <c r="H100" s="571">
        <v>5758753.7999999998</v>
      </c>
      <c r="I100" s="571">
        <v>2096100</v>
      </c>
      <c r="J100" s="571">
        <v>1096841.1000000001</v>
      </c>
      <c r="K100" s="571">
        <v>576000</v>
      </c>
      <c r="L100" s="571">
        <v>970783</v>
      </c>
    </row>
    <row r="101" spans="1:12" x14ac:dyDescent="0.2">
      <c r="A101" s="572">
        <v>35886</v>
      </c>
      <c r="B101" s="571">
        <v>3504528.3</v>
      </c>
      <c r="C101" s="571">
        <v>1019700</v>
      </c>
      <c r="D101" s="571">
        <v>-465115.2</v>
      </c>
      <c r="E101" s="571">
        <v>-1004600</v>
      </c>
      <c r="F101" s="571">
        <v>-309015.2</v>
      </c>
      <c r="G101" s="571">
        <v>141000</v>
      </c>
      <c r="H101" s="571">
        <v>3195513.2</v>
      </c>
      <c r="I101" s="571">
        <v>1160700</v>
      </c>
      <c r="J101" s="571">
        <v>1378686.3</v>
      </c>
      <c r="K101" s="571">
        <v>800000</v>
      </c>
      <c r="L101" s="571">
        <v>1325842</v>
      </c>
    </row>
    <row r="102" spans="1:12" x14ac:dyDescent="0.2">
      <c r="A102" s="573">
        <v>35977</v>
      </c>
      <c r="B102" s="571">
        <v>3295073.6</v>
      </c>
      <c r="C102" s="571">
        <v>-907100</v>
      </c>
      <c r="D102" s="571">
        <v>-648025.5</v>
      </c>
      <c r="E102" s="571">
        <v>-188600</v>
      </c>
      <c r="F102" s="571">
        <v>-3113725.5</v>
      </c>
      <c r="G102" s="571">
        <v>-1370000</v>
      </c>
      <c r="H102" s="571">
        <v>181348.1</v>
      </c>
      <c r="I102" s="571">
        <v>-2277100</v>
      </c>
      <c r="J102" s="571">
        <v>2122371.6</v>
      </c>
      <c r="K102" s="571">
        <v>731000</v>
      </c>
      <c r="L102" s="571">
        <v>441702</v>
      </c>
    </row>
    <row r="103" spans="1:12" x14ac:dyDescent="0.2">
      <c r="A103" s="574">
        <v>36069</v>
      </c>
      <c r="B103" s="571">
        <v>3313538.5</v>
      </c>
      <c r="C103" s="571">
        <v>-537400</v>
      </c>
      <c r="D103" s="571">
        <v>326929.7</v>
      </c>
      <c r="E103" s="571">
        <v>276200</v>
      </c>
      <c r="F103" s="571">
        <v>1261929.7</v>
      </c>
      <c r="G103" s="571">
        <v>-270038</v>
      </c>
      <c r="H103" s="571">
        <v>4575468.2</v>
      </c>
      <c r="I103" s="571">
        <v>658800</v>
      </c>
      <c r="J103" s="571">
        <v>2005722.5</v>
      </c>
      <c r="K103" s="571">
        <v>757000</v>
      </c>
      <c r="L103" s="571">
        <v>550816</v>
      </c>
    </row>
    <row r="104" spans="1:12" x14ac:dyDescent="0.2">
      <c r="A104" s="570">
        <v>36161</v>
      </c>
      <c r="B104" s="571">
        <v>3576064.3</v>
      </c>
      <c r="C104" s="571">
        <v>916900</v>
      </c>
      <c r="D104" s="571">
        <v>-347981.7</v>
      </c>
      <c r="E104" s="571">
        <v>-109700</v>
      </c>
      <c r="F104" s="571">
        <v>1805318.3</v>
      </c>
      <c r="G104" s="571">
        <v>264960</v>
      </c>
      <c r="H104" s="571">
        <v>5381382.5999999996</v>
      </c>
      <c r="I104" s="571">
        <v>2263000</v>
      </c>
      <c r="J104" s="571">
        <v>999488.8</v>
      </c>
      <c r="K104" s="571">
        <v>1053182.3999999999</v>
      </c>
      <c r="L104" s="571">
        <v>1523393.2</v>
      </c>
    </row>
    <row r="105" spans="1:12" x14ac:dyDescent="0.2">
      <c r="A105" s="572">
        <v>36251</v>
      </c>
      <c r="B105" s="571">
        <v>3397041.6</v>
      </c>
      <c r="C105" s="571">
        <v>3250900</v>
      </c>
      <c r="D105" s="571">
        <v>-437168.9</v>
      </c>
      <c r="E105" s="571">
        <v>885800</v>
      </c>
      <c r="F105" s="571">
        <v>5170531.0999999996</v>
      </c>
      <c r="G105" s="571">
        <v>1471000</v>
      </c>
      <c r="H105" s="571">
        <v>8567572.5999999996</v>
      </c>
      <c r="I105" s="571">
        <v>4721900</v>
      </c>
      <c r="J105" s="571">
        <v>1476605.7</v>
      </c>
      <c r="K105" s="571">
        <v>622270.30000000005</v>
      </c>
      <c r="L105" s="571">
        <v>1298165.6000000001</v>
      </c>
    </row>
    <row r="106" spans="1:12" x14ac:dyDescent="0.2">
      <c r="A106" s="573">
        <v>36342</v>
      </c>
      <c r="B106" s="571">
        <v>3024864.4</v>
      </c>
      <c r="C106" s="571">
        <v>302900</v>
      </c>
      <c r="D106" s="571">
        <v>-181281</v>
      </c>
      <c r="E106" s="571">
        <v>2209000</v>
      </c>
      <c r="F106" s="571">
        <v>3571819</v>
      </c>
      <c r="G106" s="571">
        <v>-166007</v>
      </c>
      <c r="H106" s="571">
        <v>6596683.4000000004</v>
      </c>
      <c r="I106" s="571">
        <v>1544100</v>
      </c>
      <c r="J106" s="571">
        <v>2206189</v>
      </c>
      <c r="K106" s="571">
        <v>256060.1</v>
      </c>
      <c r="L106" s="571">
        <v>562615.30000000005</v>
      </c>
    </row>
    <row r="107" spans="1:12" x14ac:dyDescent="0.2">
      <c r="A107" s="574">
        <v>36434</v>
      </c>
      <c r="B107" s="571">
        <v>3935736.2</v>
      </c>
      <c r="C107" s="571">
        <v>254700</v>
      </c>
      <c r="D107" s="571">
        <v>-7479.7</v>
      </c>
      <c r="E107" s="571">
        <v>809100</v>
      </c>
      <c r="F107" s="571">
        <v>1425320.3</v>
      </c>
      <c r="G107" s="571">
        <v>369000</v>
      </c>
      <c r="H107" s="571">
        <v>5361056.5999999996</v>
      </c>
      <c r="I107" s="571">
        <v>623700</v>
      </c>
      <c r="J107" s="571">
        <v>1726648.3</v>
      </c>
      <c r="K107" s="571">
        <v>421622.7</v>
      </c>
      <c r="L107" s="571">
        <v>1787465.2</v>
      </c>
    </row>
    <row r="108" spans="1:12" x14ac:dyDescent="0.2">
      <c r="A108" s="570">
        <v>36526</v>
      </c>
      <c r="B108" s="571">
        <v>4526785.5</v>
      </c>
      <c r="C108" s="571">
        <v>1943600</v>
      </c>
      <c r="D108" s="571">
        <v>-14111.9</v>
      </c>
      <c r="E108" s="571">
        <v>459300</v>
      </c>
      <c r="F108" s="571">
        <v>3687288.1</v>
      </c>
      <c r="G108" s="571">
        <v>375105</v>
      </c>
      <c r="H108" s="571">
        <v>8214073.5</v>
      </c>
      <c r="I108" s="571">
        <v>3242100</v>
      </c>
      <c r="J108" s="571">
        <v>1851579.2</v>
      </c>
      <c r="K108" s="571">
        <v>1652459.5</v>
      </c>
      <c r="L108" s="571">
        <v>1022746.8</v>
      </c>
    </row>
    <row r="109" spans="1:12" x14ac:dyDescent="0.2">
      <c r="A109" s="572">
        <v>36617</v>
      </c>
      <c r="B109" s="571">
        <v>4791838.5</v>
      </c>
      <c r="C109" s="571">
        <v>-1052700</v>
      </c>
      <c r="D109" s="571">
        <v>-77785.399999999994</v>
      </c>
      <c r="E109" s="571">
        <v>1413200</v>
      </c>
      <c r="F109" s="571">
        <v>588714.6</v>
      </c>
      <c r="G109" s="571">
        <v>306000</v>
      </c>
      <c r="H109" s="571">
        <v>5380553.0999999996</v>
      </c>
      <c r="I109" s="571">
        <v>-746700</v>
      </c>
      <c r="J109" s="571">
        <v>2535207</v>
      </c>
      <c r="K109" s="571">
        <v>614840.9</v>
      </c>
      <c r="L109" s="571">
        <v>1641790.6</v>
      </c>
    </row>
    <row r="110" spans="1:12" x14ac:dyDescent="0.2">
      <c r="A110" s="573">
        <v>36708</v>
      </c>
      <c r="B110" s="571">
        <v>3045653.2</v>
      </c>
      <c r="C110" s="571">
        <v>-702800</v>
      </c>
      <c r="D110" s="571">
        <v>-11493.6</v>
      </c>
      <c r="E110" s="571">
        <v>-595400</v>
      </c>
      <c r="F110" s="571">
        <v>-521393.6</v>
      </c>
      <c r="G110" s="571">
        <v>324950</v>
      </c>
      <c r="H110" s="571">
        <v>2524259.6</v>
      </c>
      <c r="I110" s="571">
        <v>85500</v>
      </c>
      <c r="J110" s="571">
        <v>1468669.5</v>
      </c>
      <c r="K110" s="571">
        <v>447417.2</v>
      </c>
      <c r="L110" s="571">
        <v>1129566.5</v>
      </c>
    </row>
    <row r="111" spans="1:12" x14ac:dyDescent="0.2">
      <c r="A111" s="574">
        <v>36800</v>
      </c>
      <c r="B111" s="571">
        <v>5795206.2000000002</v>
      </c>
      <c r="C111" s="571">
        <v>-4339100</v>
      </c>
      <c r="D111" s="571">
        <v>48424.7</v>
      </c>
      <c r="E111" s="571">
        <v>-851000</v>
      </c>
      <c r="F111" s="571">
        <v>-5149675.3</v>
      </c>
      <c r="G111" s="571">
        <v>-508000</v>
      </c>
      <c r="H111" s="571">
        <v>645530.9</v>
      </c>
      <c r="I111" s="571">
        <v>-4347100</v>
      </c>
      <c r="J111" s="571">
        <v>2606562.2000000002</v>
      </c>
      <c r="K111" s="571">
        <v>1194313.8</v>
      </c>
      <c r="L111" s="571">
        <v>1994330.3</v>
      </c>
    </row>
    <row r="112" spans="1:12" x14ac:dyDescent="0.2">
      <c r="A112" s="570">
        <v>36892</v>
      </c>
      <c r="B112" s="571">
        <v>3629225.7</v>
      </c>
      <c r="C112" s="571">
        <v>1289900</v>
      </c>
      <c r="D112" s="571">
        <v>328186.59999999998</v>
      </c>
      <c r="E112" s="571">
        <v>507900</v>
      </c>
      <c r="F112" s="571">
        <v>3610486.6</v>
      </c>
      <c r="G112" s="571">
        <v>484500</v>
      </c>
      <c r="H112" s="571">
        <v>7239712.4000000004</v>
      </c>
      <c r="I112" s="571">
        <v>2774400</v>
      </c>
      <c r="J112" s="571">
        <v>1527908.5</v>
      </c>
      <c r="K112" s="571">
        <v>1582405</v>
      </c>
      <c r="L112" s="571">
        <v>518912.3</v>
      </c>
    </row>
    <row r="113" spans="1:12" x14ac:dyDescent="0.2">
      <c r="A113" s="572">
        <v>36982</v>
      </c>
      <c r="B113" s="571">
        <v>5178201.7</v>
      </c>
      <c r="C113" s="571">
        <v>-511900</v>
      </c>
      <c r="D113" s="571">
        <v>-104609</v>
      </c>
      <c r="E113" s="571">
        <v>1236400</v>
      </c>
      <c r="F113" s="571">
        <v>321591</v>
      </c>
      <c r="G113" s="571">
        <v>-798300</v>
      </c>
      <c r="H113" s="571">
        <v>5499792.5999999996</v>
      </c>
      <c r="I113" s="571">
        <v>-810200</v>
      </c>
      <c r="J113" s="571">
        <v>3330156.3</v>
      </c>
      <c r="K113" s="571">
        <v>774143.1</v>
      </c>
      <c r="L113" s="571">
        <v>1073902.2</v>
      </c>
    </row>
    <row r="114" spans="1:12" x14ac:dyDescent="0.2">
      <c r="A114" s="573">
        <v>37073</v>
      </c>
      <c r="B114" s="571">
        <v>16310934.800000001</v>
      </c>
      <c r="C114" s="571">
        <v>1370100</v>
      </c>
      <c r="D114" s="571">
        <v>102465.8</v>
      </c>
      <c r="E114" s="571">
        <v>-1404100</v>
      </c>
      <c r="F114" s="571">
        <v>-496534.2</v>
      </c>
      <c r="G114" s="571">
        <v>-565000</v>
      </c>
      <c r="H114" s="571">
        <v>15814400.6</v>
      </c>
      <c r="I114" s="571">
        <v>805100</v>
      </c>
      <c r="J114" s="571">
        <v>15045814.6</v>
      </c>
      <c r="K114" s="571">
        <v>702425.59999999998</v>
      </c>
      <c r="L114" s="571">
        <v>562694.6</v>
      </c>
    </row>
    <row r="115" spans="1:12" x14ac:dyDescent="0.2">
      <c r="A115" s="574">
        <v>37165</v>
      </c>
      <c r="B115" s="571">
        <v>4914704.5</v>
      </c>
      <c r="C115" s="571">
        <v>-1121400</v>
      </c>
      <c r="D115" s="571">
        <v>531740.30000000005</v>
      </c>
      <c r="E115" s="571">
        <v>-175600</v>
      </c>
      <c r="F115" s="571">
        <v>-506259.7</v>
      </c>
      <c r="G115" s="571">
        <v>-491000</v>
      </c>
      <c r="H115" s="571">
        <v>4408444.8</v>
      </c>
      <c r="I115" s="571">
        <v>-862400</v>
      </c>
      <c r="J115" s="571">
        <v>3122434.9</v>
      </c>
      <c r="K115" s="571">
        <v>827787.6</v>
      </c>
      <c r="L115" s="571">
        <v>964482</v>
      </c>
    </row>
    <row r="116" spans="1:12" x14ac:dyDescent="0.2">
      <c r="A116" s="570">
        <v>37257</v>
      </c>
      <c r="B116" s="571">
        <v>5012534.7</v>
      </c>
      <c r="C116" s="571">
        <v>807700</v>
      </c>
      <c r="D116" s="571">
        <v>-239658.5</v>
      </c>
      <c r="E116" s="571">
        <v>362700</v>
      </c>
      <c r="F116" s="571">
        <v>2474841.5</v>
      </c>
      <c r="G116" s="571">
        <v>-451000</v>
      </c>
      <c r="H116" s="571">
        <v>7487376.2999999998</v>
      </c>
      <c r="I116" s="571">
        <v>2351800</v>
      </c>
      <c r="J116" s="571">
        <v>2382431.6</v>
      </c>
      <c r="K116" s="571">
        <v>1525348.4</v>
      </c>
      <c r="L116" s="571">
        <v>1104754.7</v>
      </c>
    </row>
    <row r="117" spans="1:12" x14ac:dyDescent="0.2">
      <c r="A117" s="572">
        <v>37347</v>
      </c>
      <c r="B117" s="571">
        <v>6196474.2999999998</v>
      </c>
      <c r="C117" s="571">
        <v>-3537200</v>
      </c>
      <c r="D117" s="571">
        <v>-55639.6</v>
      </c>
      <c r="E117" s="571">
        <v>784100</v>
      </c>
      <c r="F117" s="571">
        <v>-3648149.6</v>
      </c>
      <c r="G117" s="571">
        <v>-900610</v>
      </c>
      <c r="H117" s="571">
        <v>2548324.7000000002</v>
      </c>
      <c r="I117" s="571">
        <v>-4376610</v>
      </c>
      <c r="J117" s="571">
        <v>4501945.7</v>
      </c>
      <c r="K117" s="571">
        <v>414723</v>
      </c>
      <c r="L117" s="571">
        <v>1279805.6000000001</v>
      </c>
    </row>
    <row r="118" spans="1:12" x14ac:dyDescent="0.2">
      <c r="A118" s="573">
        <v>37438</v>
      </c>
      <c r="B118" s="571">
        <v>6102551.7999999998</v>
      </c>
      <c r="C118" s="571">
        <v>-659600</v>
      </c>
      <c r="D118" s="571">
        <v>165534.9</v>
      </c>
      <c r="E118" s="571">
        <v>-280700</v>
      </c>
      <c r="F118" s="571">
        <v>-1385965.1</v>
      </c>
      <c r="G118" s="571">
        <v>-604800</v>
      </c>
      <c r="H118" s="571">
        <v>4716586.7</v>
      </c>
      <c r="I118" s="571">
        <v>-1270800</v>
      </c>
      <c r="J118" s="571">
        <v>4000085.1</v>
      </c>
      <c r="K118" s="571">
        <v>375981.9</v>
      </c>
      <c r="L118" s="571">
        <v>1726484.9</v>
      </c>
    </row>
    <row r="119" spans="1:12" x14ac:dyDescent="0.2">
      <c r="A119" s="574">
        <v>37530</v>
      </c>
      <c r="B119" s="571">
        <v>6587728.9000000004</v>
      </c>
      <c r="C119" s="571">
        <v>718000</v>
      </c>
      <c r="D119" s="571">
        <v>154477.9</v>
      </c>
      <c r="E119" s="571">
        <v>-965800</v>
      </c>
      <c r="F119" s="571">
        <v>1038677.9</v>
      </c>
      <c r="G119" s="571">
        <v>-153000</v>
      </c>
      <c r="H119" s="571">
        <v>7626406.7999999998</v>
      </c>
      <c r="I119" s="571">
        <v>1850000</v>
      </c>
      <c r="J119" s="571">
        <v>4597052.9000000004</v>
      </c>
      <c r="K119" s="571">
        <v>184435.4</v>
      </c>
      <c r="L119" s="571">
        <v>1806240.6</v>
      </c>
    </row>
    <row r="120" spans="1:12" x14ac:dyDescent="0.2">
      <c r="A120" s="570">
        <v>37622</v>
      </c>
      <c r="B120" s="571">
        <v>3919374.5</v>
      </c>
      <c r="C120" s="571">
        <v>1455700</v>
      </c>
      <c r="D120" s="571">
        <v>826079.6</v>
      </c>
      <c r="E120" s="571">
        <v>-58200</v>
      </c>
      <c r="F120" s="571">
        <v>3270979.6</v>
      </c>
      <c r="G120" s="571">
        <v>-618000</v>
      </c>
      <c r="H120" s="571">
        <v>7190354.0999999996</v>
      </c>
      <c r="I120" s="571">
        <v>2503100</v>
      </c>
      <c r="J120" s="571">
        <v>1520005.3</v>
      </c>
      <c r="K120" s="571">
        <v>1475908</v>
      </c>
      <c r="L120" s="571">
        <v>923461.2</v>
      </c>
    </row>
    <row r="121" spans="1:12" x14ac:dyDescent="0.2">
      <c r="A121" s="572">
        <v>37712</v>
      </c>
      <c r="B121" s="571">
        <v>5443565.9000000004</v>
      </c>
      <c r="C121" s="571">
        <v>-1123900</v>
      </c>
      <c r="D121" s="571">
        <v>-457426.8</v>
      </c>
      <c r="E121" s="571">
        <v>237600</v>
      </c>
      <c r="F121" s="571">
        <v>-715226.8</v>
      </c>
      <c r="G121" s="571">
        <v>-1019000</v>
      </c>
      <c r="H121" s="571">
        <v>4728339.0999999996</v>
      </c>
      <c r="I121" s="571">
        <v>-495400</v>
      </c>
      <c r="J121" s="571">
        <v>1575166.7</v>
      </c>
      <c r="K121" s="571">
        <v>427989.1</v>
      </c>
      <c r="L121" s="571">
        <v>3440410.2</v>
      </c>
    </row>
    <row r="122" spans="1:12" x14ac:dyDescent="0.2">
      <c r="A122" s="573">
        <v>37803</v>
      </c>
      <c r="B122" s="571">
        <v>3151141</v>
      </c>
      <c r="C122" s="571">
        <v>-1894800</v>
      </c>
      <c r="D122" s="571">
        <v>497429.7</v>
      </c>
      <c r="E122" s="571">
        <v>-612100</v>
      </c>
      <c r="F122" s="571">
        <v>-2118970.2999999998</v>
      </c>
      <c r="G122" s="571">
        <v>-738000</v>
      </c>
      <c r="H122" s="571">
        <v>1032170.7</v>
      </c>
      <c r="I122" s="571">
        <v>-2004300</v>
      </c>
      <c r="J122" s="571">
        <v>1626136.4</v>
      </c>
      <c r="K122" s="571">
        <v>59355.9</v>
      </c>
      <c r="L122" s="571">
        <v>1465648.6</v>
      </c>
    </row>
    <row r="123" spans="1:12" x14ac:dyDescent="0.2">
      <c r="A123" s="574">
        <v>37895</v>
      </c>
      <c r="B123" s="571">
        <v>6157576</v>
      </c>
      <c r="C123" s="571">
        <v>474500</v>
      </c>
      <c r="D123" s="571">
        <v>-121758.1</v>
      </c>
      <c r="E123" s="571">
        <v>324800</v>
      </c>
      <c r="F123" s="571">
        <v>2568841.9</v>
      </c>
      <c r="G123" s="571">
        <v>909000</v>
      </c>
      <c r="H123" s="571">
        <v>8726417.9000000004</v>
      </c>
      <c r="I123" s="571">
        <v>2365800</v>
      </c>
      <c r="J123" s="571">
        <v>4690723.5999999996</v>
      </c>
      <c r="K123" s="571">
        <v>155334.5</v>
      </c>
      <c r="L123" s="571">
        <v>1311517.8999999999</v>
      </c>
    </row>
    <row r="124" spans="1:12" x14ac:dyDescent="0.2">
      <c r="A124" s="570">
        <v>37987</v>
      </c>
      <c r="B124" s="571">
        <v>9223771.5</v>
      </c>
      <c r="C124" s="571">
        <v>457200</v>
      </c>
      <c r="D124" s="571">
        <v>3887105.6</v>
      </c>
      <c r="E124" s="571">
        <v>-2473387</v>
      </c>
      <c r="F124" s="571">
        <v>2961618.6</v>
      </c>
      <c r="G124" s="571">
        <v>1116000</v>
      </c>
      <c r="H124" s="571">
        <v>12185390.1</v>
      </c>
      <c r="I124" s="571">
        <v>1547900</v>
      </c>
      <c r="J124" s="571">
        <v>5912246.9000000004</v>
      </c>
      <c r="K124" s="571">
        <v>1686757.7</v>
      </c>
      <c r="L124" s="571">
        <v>1624767</v>
      </c>
    </row>
    <row r="125" spans="1:12" x14ac:dyDescent="0.2">
      <c r="A125" s="572">
        <v>38078</v>
      </c>
      <c r="B125" s="571">
        <v>4165172.4</v>
      </c>
      <c r="C125" s="571">
        <v>-723000</v>
      </c>
      <c r="D125" s="571">
        <v>-1754277.4</v>
      </c>
      <c r="E125" s="571">
        <v>-185863</v>
      </c>
      <c r="F125" s="571">
        <v>-3297740.4</v>
      </c>
      <c r="G125" s="571">
        <v>-2087000</v>
      </c>
      <c r="H125" s="571">
        <v>867432</v>
      </c>
      <c r="I125" s="571">
        <v>-1357600</v>
      </c>
      <c r="J125" s="571">
        <v>2004612.2</v>
      </c>
      <c r="K125" s="571">
        <v>724875.4</v>
      </c>
      <c r="L125" s="571">
        <v>1435684.9</v>
      </c>
    </row>
    <row r="126" spans="1:12" x14ac:dyDescent="0.2">
      <c r="A126" s="573">
        <v>38169</v>
      </c>
      <c r="B126" s="571">
        <v>3600654.7</v>
      </c>
      <c r="C126" s="571">
        <v>-65100</v>
      </c>
      <c r="D126" s="571">
        <v>1362161.5</v>
      </c>
      <c r="E126" s="571">
        <v>64812</v>
      </c>
      <c r="F126" s="571">
        <v>3368373.5</v>
      </c>
      <c r="G126" s="571">
        <v>-839000</v>
      </c>
      <c r="H126" s="571">
        <v>6969028.2999999998</v>
      </c>
      <c r="I126" s="571">
        <v>1941400</v>
      </c>
      <c r="J126" s="571">
        <v>2413780.9</v>
      </c>
      <c r="K126" s="571">
        <v>39444.9</v>
      </c>
      <c r="L126" s="571">
        <v>1147429</v>
      </c>
    </row>
    <row r="127" spans="1:12" x14ac:dyDescent="0.2">
      <c r="A127" s="574">
        <v>38261</v>
      </c>
      <c r="B127" s="571">
        <v>7861209.4000000004</v>
      </c>
      <c r="C127" s="571">
        <v>465600</v>
      </c>
      <c r="D127" s="571">
        <v>1512365.5</v>
      </c>
      <c r="E127" s="571">
        <v>114633</v>
      </c>
      <c r="F127" s="571">
        <v>2061816.5</v>
      </c>
      <c r="G127" s="571">
        <v>-405082</v>
      </c>
      <c r="H127" s="571">
        <v>9923026</v>
      </c>
      <c r="I127" s="571">
        <v>434818</v>
      </c>
      <c r="J127" s="571">
        <v>4538631.4000000004</v>
      </c>
      <c r="K127" s="571">
        <v>94203.4</v>
      </c>
      <c r="L127" s="571">
        <v>3228374.6</v>
      </c>
    </row>
    <row r="128" spans="1:12" x14ac:dyDescent="0.2">
      <c r="A128" s="570">
        <v>38353</v>
      </c>
      <c r="B128" s="571">
        <v>6576128.5</v>
      </c>
      <c r="C128" s="571">
        <v>-942100</v>
      </c>
      <c r="D128" s="571">
        <v>2391883.4</v>
      </c>
      <c r="E128" s="571">
        <v>430129</v>
      </c>
      <c r="F128" s="571">
        <v>5351544.4000000004</v>
      </c>
      <c r="G128" s="571">
        <v>2866132</v>
      </c>
      <c r="H128" s="571">
        <v>11927672.9</v>
      </c>
      <c r="I128" s="571">
        <v>2529532</v>
      </c>
      <c r="J128" s="571">
        <v>2492690</v>
      </c>
      <c r="K128" s="571">
        <v>1939434.6</v>
      </c>
      <c r="L128" s="571">
        <v>2144003.7999999998</v>
      </c>
    </row>
    <row r="129" spans="1:12" x14ac:dyDescent="0.2">
      <c r="A129" s="572">
        <v>38443</v>
      </c>
      <c r="B129" s="571">
        <v>5630392.7999999998</v>
      </c>
      <c r="C129" s="571">
        <v>-2843100</v>
      </c>
      <c r="D129" s="571">
        <v>485463</v>
      </c>
      <c r="E129" s="571">
        <v>394215</v>
      </c>
      <c r="F129" s="571">
        <v>1284578</v>
      </c>
      <c r="G129" s="571">
        <v>631000</v>
      </c>
      <c r="H129" s="571">
        <v>6914970.7999999998</v>
      </c>
      <c r="I129" s="571">
        <v>404900</v>
      </c>
      <c r="J129" s="571">
        <v>2458728.4</v>
      </c>
      <c r="K129" s="571">
        <v>1519669.1</v>
      </c>
      <c r="L129" s="571">
        <v>1651995.2</v>
      </c>
    </row>
    <row r="130" spans="1:12" x14ac:dyDescent="0.2">
      <c r="A130" s="573">
        <v>38534</v>
      </c>
      <c r="B130" s="571">
        <v>5325232.7</v>
      </c>
      <c r="C130" s="571">
        <v>-1251100</v>
      </c>
      <c r="D130" s="571">
        <v>144235.6</v>
      </c>
      <c r="E130" s="571">
        <v>1778566</v>
      </c>
      <c r="F130" s="571">
        <v>1129401.6000000001</v>
      </c>
      <c r="G130" s="571">
        <v>-526500</v>
      </c>
      <c r="H130" s="571">
        <v>6454634.2999999998</v>
      </c>
      <c r="I130" s="571">
        <v>-793400</v>
      </c>
      <c r="J130" s="571">
        <v>3428780.2</v>
      </c>
      <c r="K130" s="571">
        <v>191018.7</v>
      </c>
      <c r="L130" s="571">
        <v>1705433.8</v>
      </c>
    </row>
    <row r="131" spans="1:12" x14ac:dyDescent="0.2">
      <c r="A131" s="574">
        <v>38626</v>
      </c>
      <c r="B131" s="571">
        <v>6903634.0999999996</v>
      </c>
      <c r="C131" s="571">
        <v>-1941600</v>
      </c>
      <c r="D131" s="571">
        <v>-247690.5</v>
      </c>
      <c r="E131" s="571">
        <v>669521</v>
      </c>
      <c r="F131" s="571">
        <v>-52441.9</v>
      </c>
      <c r="G131" s="571">
        <v>852227.6</v>
      </c>
      <c r="H131" s="571">
        <v>6851192.0999999996</v>
      </c>
      <c r="I131" s="571">
        <v>-474272.4</v>
      </c>
      <c r="J131" s="571">
        <v>4594745.0999999996</v>
      </c>
      <c r="K131" s="571">
        <v>410595.1</v>
      </c>
      <c r="L131" s="571">
        <v>1898293.8</v>
      </c>
    </row>
    <row r="132" spans="1:12" x14ac:dyDescent="0.2">
      <c r="A132" s="570">
        <v>38718</v>
      </c>
      <c r="B132" s="571">
        <v>7357904.7999999998</v>
      </c>
      <c r="C132" s="571">
        <v>-1848000</v>
      </c>
      <c r="D132" s="571">
        <v>2144619.7999999998</v>
      </c>
      <c r="E132" s="571">
        <v>2560243</v>
      </c>
      <c r="F132" s="571">
        <v>3316141.9</v>
      </c>
      <c r="G132" s="571">
        <v>-1165120.8999999999</v>
      </c>
      <c r="H132" s="571">
        <v>10674046.699999999</v>
      </c>
      <c r="I132" s="571">
        <v>-1388720.9</v>
      </c>
      <c r="J132" s="571">
        <v>790739.5</v>
      </c>
      <c r="K132" s="571">
        <v>4852896.5999999996</v>
      </c>
      <c r="L132" s="571">
        <v>1714268.6</v>
      </c>
    </row>
    <row r="133" spans="1:12" x14ac:dyDescent="0.2">
      <c r="A133" s="572">
        <v>38808</v>
      </c>
      <c r="B133" s="571">
        <v>5967332.5999999996</v>
      </c>
      <c r="C133" s="571">
        <v>-1206900</v>
      </c>
      <c r="D133" s="571">
        <v>1376433.6</v>
      </c>
      <c r="E133" s="571">
        <v>26172</v>
      </c>
      <c r="F133" s="571">
        <v>627054.9</v>
      </c>
      <c r="G133" s="571">
        <v>47149.3</v>
      </c>
      <c r="H133" s="571">
        <v>6594387.5</v>
      </c>
      <c r="I133" s="571">
        <v>-775550.7</v>
      </c>
      <c r="J133" s="571">
        <v>1762837.9</v>
      </c>
      <c r="K133" s="571">
        <v>2214035.1</v>
      </c>
      <c r="L133" s="571">
        <v>1990459.6</v>
      </c>
    </row>
    <row r="134" spans="1:12" x14ac:dyDescent="0.2">
      <c r="A134" s="573">
        <v>38899</v>
      </c>
      <c r="B134" s="571">
        <v>2259127.7000000002</v>
      </c>
      <c r="C134" s="571">
        <v>-4713200</v>
      </c>
      <c r="D134" s="571">
        <v>-3055467</v>
      </c>
      <c r="E134" s="571">
        <v>-987945</v>
      </c>
      <c r="F134" s="571">
        <v>-8964197.4000000004</v>
      </c>
      <c r="G134" s="571">
        <v>-257185.4</v>
      </c>
      <c r="H134" s="571">
        <v>-6705069.7000000002</v>
      </c>
      <c r="I134" s="571">
        <v>-4920785.4000000004</v>
      </c>
      <c r="J134" s="571">
        <v>1185088.1000000001</v>
      </c>
      <c r="K134" s="571">
        <v>161608.29999999999</v>
      </c>
      <c r="L134" s="571">
        <v>912431.3</v>
      </c>
    </row>
    <row r="135" spans="1:12" x14ac:dyDescent="0.2">
      <c r="A135" s="574">
        <v>38991</v>
      </c>
      <c r="B135" s="571">
        <v>4645545.8</v>
      </c>
      <c r="C135" s="571">
        <v>-2755300</v>
      </c>
      <c r="D135" s="571">
        <v>2046398.4</v>
      </c>
      <c r="E135" s="571">
        <v>1208083</v>
      </c>
      <c r="F135" s="571">
        <v>5158112.5</v>
      </c>
      <c r="G135" s="571">
        <v>1754431</v>
      </c>
      <c r="H135" s="571">
        <v>9803658.3000000007</v>
      </c>
      <c r="I135" s="571">
        <v>1903631</v>
      </c>
      <c r="J135" s="571">
        <v>2540515.6</v>
      </c>
      <c r="K135" s="571">
        <v>547316</v>
      </c>
      <c r="L135" s="571">
        <v>1557714.2</v>
      </c>
    </row>
    <row r="136" spans="1:12" x14ac:dyDescent="0.2">
      <c r="A136" s="570">
        <v>39083</v>
      </c>
      <c r="B136" s="571">
        <v>10574986.4</v>
      </c>
      <c r="C136" s="571">
        <v>-2582900</v>
      </c>
      <c r="D136" s="571">
        <v>1072105.3999999999</v>
      </c>
      <c r="E136" s="571">
        <v>-2690962</v>
      </c>
      <c r="F136" s="571">
        <v>1339249.1000000001</v>
      </c>
      <c r="G136" s="571">
        <v>1007805.7</v>
      </c>
      <c r="H136" s="571">
        <v>11914235.5</v>
      </c>
      <c r="I136" s="571">
        <v>2958105.7</v>
      </c>
      <c r="J136" s="571">
        <v>2914873.9</v>
      </c>
      <c r="K136" s="571">
        <v>5651187.2999999998</v>
      </c>
      <c r="L136" s="571">
        <v>2008925.3</v>
      </c>
    </row>
    <row r="137" spans="1:12" x14ac:dyDescent="0.2">
      <c r="A137" s="572">
        <v>39173</v>
      </c>
      <c r="B137" s="571">
        <v>6278908.7000000002</v>
      </c>
      <c r="C137" s="571">
        <v>-435400</v>
      </c>
      <c r="D137" s="571">
        <v>1114198.3</v>
      </c>
      <c r="E137" s="571">
        <v>57271</v>
      </c>
      <c r="F137" s="571">
        <v>4517995.3</v>
      </c>
      <c r="G137" s="571">
        <v>1197925.8999999999</v>
      </c>
      <c r="H137" s="571">
        <v>10796904</v>
      </c>
      <c r="I137" s="571">
        <v>3346525.9</v>
      </c>
      <c r="J137" s="571">
        <v>3045202.8</v>
      </c>
      <c r="K137" s="571">
        <v>1843208.4</v>
      </c>
      <c r="L137" s="571">
        <v>1390497.4</v>
      </c>
    </row>
    <row r="138" spans="1:12" x14ac:dyDescent="0.2">
      <c r="A138" s="573">
        <v>39264</v>
      </c>
      <c r="B138" s="571">
        <v>7521713.4000000004</v>
      </c>
      <c r="C138" s="571">
        <v>-1599000</v>
      </c>
      <c r="D138" s="571">
        <v>2396615.5</v>
      </c>
      <c r="E138" s="571">
        <v>954177</v>
      </c>
      <c r="F138" s="571">
        <v>2716625.5</v>
      </c>
      <c r="G138" s="571">
        <v>-179767</v>
      </c>
      <c r="H138" s="571">
        <v>10238339</v>
      </c>
      <c r="I138" s="571">
        <v>-634167</v>
      </c>
      <c r="J138" s="571">
        <v>5902430.2999999998</v>
      </c>
      <c r="K138" s="571">
        <v>448767.1</v>
      </c>
      <c r="L138" s="571">
        <v>1170516</v>
      </c>
    </row>
    <row r="139" spans="1:12" x14ac:dyDescent="0.2">
      <c r="A139" s="574">
        <v>39356</v>
      </c>
      <c r="B139" s="571">
        <v>7464387.4000000004</v>
      </c>
      <c r="C139" s="571">
        <v>-1135400</v>
      </c>
      <c r="D139" s="571">
        <v>3226761.3</v>
      </c>
      <c r="E139" s="571">
        <v>1198730</v>
      </c>
      <c r="F139" s="571">
        <v>4774771.3</v>
      </c>
      <c r="G139" s="571">
        <v>1445080</v>
      </c>
      <c r="H139" s="571">
        <v>12239158.699999999</v>
      </c>
      <c r="I139" s="571">
        <v>349280</v>
      </c>
      <c r="J139" s="571">
        <v>5709950.9000000004</v>
      </c>
      <c r="K139" s="571">
        <v>205350.39999999999</v>
      </c>
      <c r="L139" s="571">
        <v>1549086.1</v>
      </c>
    </row>
    <row r="140" spans="1:12" x14ac:dyDescent="0.2">
      <c r="A140" s="570">
        <v>39448</v>
      </c>
      <c r="B140" s="571">
        <v>7533443.2999999998</v>
      </c>
      <c r="C140" s="571">
        <v>-2419500</v>
      </c>
      <c r="D140" s="571">
        <v>4931236.5</v>
      </c>
      <c r="E140" s="571">
        <v>-1018910</v>
      </c>
      <c r="F140" s="571">
        <v>4203008.5</v>
      </c>
      <c r="G140" s="571">
        <v>-356918</v>
      </c>
      <c r="H140" s="571">
        <v>11736451.9</v>
      </c>
      <c r="I140" s="571">
        <v>290682</v>
      </c>
      <c r="J140" s="571">
        <v>2092773.3</v>
      </c>
      <c r="K140" s="571">
        <v>4471232.5</v>
      </c>
      <c r="L140" s="571">
        <v>969437.5</v>
      </c>
    </row>
    <row r="141" spans="1:12" x14ac:dyDescent="0.2">
      <c r="A141" s="572">
        <v>39539</v>
      </c>
      <c r="B141" s="571">
        <v>7883274.7000000002</v>
      </c>
      <c r="C141" s="571">
        <v>-205700</v>
      </c>
      <c r="D141" s="571">
        <v>581229.19999999995</v>
      </c>
      <c r="E141" s="571">
        <v>2263057</v>
      </c>
      <c r="F141" s="571">
        <v>5803148.2000000002</v>
      </c>
      <c r="G141" s="571">
        <v>-308738</v>
      </c>
      <c r="H141" s="571">
        <v>13686422.9</v>
      </c>
      <c r="I141" s="571">
        <v>2958862</v>
      </c>
      <c r="J141" s="571">
        <v>1707324.4</v>
      </c>
      <c r="K141" s="571">
        <v>3442944.9</v>
      </c>
      <c r="L141" s="571">
        <v>2733005.4</v>
      </c>
    </row>
    <row r="142" spans="1:12" x14ac:dyDescent="0.2">
      <c r="A142" s="573">
        <v>39630</v>
      </c>
      <c r="B142" s="571">
        <v>5340788.3</v>
      </c>
      <c r="C142" s="571">
        <v>-1188200</v>
      </c>
      <c r="D142" s="571">
        <v>4799186.4000000004</v>
      </c>
      <c r="E142" s="571">
        <v>-4159410</v>
      </c>
      <c r="F142" s="571">
        <v>575360.4</v>
      </c>
      <c r="G142" s="571">
        <v>-394615.9</v>
      </c>
      <c r="H142" s="571">
        <v>5916148.7000000002</v>
      </c>
      <c r="I142" s="571">
        <v>-64415.9</v>
      </c>
      <c r="J142" s="571">
        <v>3769997.3</v>
      </c>
      <c r="K142" s="571">
        <v>10652.9</v>
      </c>
      <c r="L142" s="571">
        <v>1560138.1</v>
      </c>
    </row>
    <row r="143" spans="1:12" x14ac:dyDescent="0.2">
      <c r="A143" s="574">
        <v>39722</v>
      </c>
      <c r="B143" s="571">
        <v>6717694.9000000004</v>
      </c>
      <c r="C143" s="571">
        <v>-882900</v>
      </c>
      <c r="D143" s="571">
        <v>-4358502.0999999996</v>
      </c>
      <c r="E143" s="571">
        <v>-607702</v>
      </c>
      <c r="F143" s="571">
        <v>-5755418.2999999998</v>
      </c>
      <c r="G143" s="571">
        <v>-1657014.2</v>
      </c>
      <c r="H143" s="571">
        <v>962276.6</v>
      </c>
      <c r="I143" s="571">
        <v>-789214.2</v>
      </c>
      <c r="J143" s="571">
        <v>4247523.5</v>
      </c>
      <c r="K143" s="571">
        <v>158792.29999999999</v>
      </c>
      <c r="L143" s="571">
        <v>2311379.1</v>
      </c>
    </row>
    <row r="144" spans="1:12" x14ac:dyDescent="0.2">
      <c r="A144" s="570">
        <v>39814</v>
      </c>
      <c r="B144" s="571">
        <v>5571266.5999999996</v>
      </c>
      <c r="C144" s="571">
        <v>-948100</v>
      </c>
      <c r="D144" s="571">
        <v>-536195.6</v>
      </c>
      <c r="E144" s="571">
        <v>1296563</v>
      </c>
      <c r="F144" s="571">
        <v>-1172409</v>
      </c>
      <c r="G144" s="571">
        <v>-984676.4</v>
      </c>
      <c r="H144" s="571">
        <v>4398857.5999999996</v>
      </c>
      <c r="I144" s="571">
        <v>-1932776.4</v>
      </c>
      <c r="J144" s="571">
        <v>2375617</v>
      </c>
      <c r="K144" s="571">
        <v>1278423.6000000001</v>
      </c>
      <c r="L144" s="571">
        <v>1917226</v>
      </c>
    </row>
    <row r="145" spans="1:12" x14ac:dyDescent="0.2">
      <c r="A145" s="572">
        <v>39904</v>
      </c>
      <c r="B145" s="571">
        <v>5291274.3</v>
      </c>
      <c r="C145" s="571">
        <v>553200</v>
      </c>
      <c r="D145" s="571">
        <v>-51994.8</v>
      </c>
      <c r="E145" s="571">
        <v>150463</v>
      </c>
      <c r="F145" s="571">
        <v>1015146.8</v>
      </c>
      <c r="G145" s="571">
        <v>363478.6</v>
      </c>
      <c r="H145" s="571">
        <v>6306421.0999999996</v>
      </c>
      <c r="I145" s="571">
        <v>916678.6</v>
      </c>
      <c r="J145" s="571">
        <v>1535280.2</v>
      </c>
      <c r="K145" s="571">
        <v>2302593.2999999998</v>
      </c>
      <c r="L145" s="571">
        <v>1453400.8</v>
      </c>
    </row>
    <row r="146" spans="1:12" x14ac:dyDescent="0.2">
      <c r="A146" s="573">
        <v>39995</v>
      </c>
      <c r="B146" s="571">
        <v>2424293.9</v>
      </c>
      <c r="C146" s="571">
        <v>3510000</v>
      </c>
      <c r="D146" s="571">
        <v>2238113.1</v>
      </c>
      <c r="E146" s="571">
        <v>2097000</v>
      </c>
      <c r="F146" s="571">
        <v>7755639.9000000004</v>
      </c>
      <c r="G146" s="571">
        <v>-89473.2</v>
      </c>
      <c r="H146" s="571">
        <v>10179933.9</v>
      </c>
      <c r="I146" s="571">
        <v>3420526.8</v>
      </c>
      <c r="J146" s="571">
        <v>1055338</v>
      </c>
      <c r="K146" s="571">
        <v>699719.9</v>
      </c>
      <c r="L146" s="571">
        <v>669235.9</v>
      </c>
    </row>
    <row r="147" spans="1:12" x14ac:dyDescent="0.2">
      <c r="A147" s="574">
        <v>40087</v>
      </c>
      <c r="B147" s="571">
        <v>2995410.9</v>
      </c>
      <c r="C147" s="571">
        <v>2720600</v>
      </c>
      <c r="D147" s="571">
        <v>1828736.3</v>
      </c>
      <c r="E147" s="571">
        <v>624995.80000000005</v>
      </c>
      <c r="F147" s="571">
        <v>7676251.7000000002</v>
      </c>
      <c r="G147" s="571">
        <v>2501919.6</v>
      </c>
      <c r="H147" s="571">
        <v>10671662.6</v>
      </c>
      <c r="I147" s="571">
        <v>5222519.5999999996</v>
      </c>
      <c r="J147" s="571">
        <v>2960829.7</v>
      </c>
      <c r="K147" s="571">
        <v>32123.9</v>
      </c>
      <c r="L147" s="571">
        <v>2457.3000000000002</v>
      </c>
    </row>
    <row r="148" spans="1:12" x14ac:dyDescent="0.2">
      <c r="A148" s="570">
        <v>40179</v>
      </c>
      <c r="B148" s="571">
        <v>5603788.2999999998</v>
      </c>
      <c r="C148" s="571">
        <v>779900</v>
      </c>
      <c r="D148" s="571">
        <v>5397585.4000000004</v>
      </c>
      <c r="E148" s="571">
        <v>-738955.1</v>
      </c>
      <c r="F148" s="571">
        <v>9799353.3000000007</v>
      </c>
      <c r="G148" s="571">
        <v>4360822.9000000004</v>
      </c>
      <c r="H148" s="571">
        <v>15403141.6</v>
      </c>
      <c r="I148" s="571">
        <v>5140722.9000000004</v>
      </c>
      <c r="J148" s="571">
        <v>2544848.1</v>
      </c>
      <c r="K148" s="571">
        <v>1901782.8</v>
      </c>
      <c r="L148" s="571">
        <v>1157157.3999999999</v>
      </c>
    </row>
    <row r="149" spans="1:12" x14ac:dyDescent="0.2">
      <c r="A149" s="572">
        <v>40269</v>
      </c>
      <c r="B149" s="571">
        <v>7816988.5999999996</v>
      </c>
      <c r="C149" s="571">
        <v>-1474400</v>
      </c>
      <c r="D149" s="571">
        <v>2217301.6</v>
      </c>
      <c r="E149" s="571">
        <v>1284863.1000000001</v>
      </c>
      <c r="F149" s="571">
        <v>6231811.7999999998</v>
      </c>
      <c r="G149" s="571">
        <v>4204047.0999999996</v>
      </c>
      <c r="H149" s="571">
        <v>14048800.4</v>
      </c>
      <c r="I149" s="571">
        <v>2729647.1</v>
      </c>
      <c r="J149" s="571">
        <v>6705993.7999999998</v>
      </c>
      <c r="K149" s="571">
        <v>630926.30000000005</v>
      </c>
      <c r="L149" s="571">
        <v>480068.6</v>
      </c>
    </row>
    <row r="150" spans="1:12" x14ac:dyDescent="0.2">
      <c r="A150" s="573">
        <v>40360</v>
      </c>
      <c r="B150" s="571">
        <v>3052981.5</v>
      </c>
      <c r="C150" s="571">
        <v>4852300</v>
      </c>
      <c r="D150" s="571">
        <v>4612959.5</v>
      </c>
      <c r="E150" s="571">
        <v>-57688</v>
      </c>
      <c r="F150" s="571">
        <v>9909158.8000000007</v>
      </c>
      <c r="G150" s="571">
        <v>501587.3</v>
      </c>
      <c r="H150" s="571">
        <v>12962140.4</v>
      </c>
      <c r="I150" s="571">
        <v>5353887.3</v>
      </c>
      <c r="J150" s="571">
        <v>1551068.8</v>
      </c>
      <c r="K150" s="571">
        <v>48254.9</v>
      </c>
      <c r="L150" s="571">
        <v>1453657.8</v>
      </c>
    </row>
    <row r="151" spans="1:12" x14ac:dyDescent="0.2">
      <c r="A151" s="574">
        <v>40452</v>
      </c>
      <c r="B151" s="571">
        <v>4482500.7</v>
      </c>
      <c r="C151" s="571">
        <v>812300</v>
      </c>
      <c r="D151" s="571">
        <v>10898137.300000001</v>
      </c>
      <c r="E151" s="571">
        <v>154401.79999999999</v>
      </c>
      <c r="F151" s="571">
        <v>11663178.6</v>
      </c>
      <c r="G151" s="571">
        <v>-201660.5</v>
      </c>
      <c r="H151" s="571">
        <v>16145679.300000001</v>
      </c>
      <c r="I151" s="571">
        <v>610639.5</v>
      </c>
      <c r="J151" s="571">
        <v>3185975</v>
      </c>
      <c r="K151" s="571">
        <v>170498.9</v>
      </c>
      <c r="L151" s="571">
        <v>1126026.8</v>
      </c>
    </row>
    <row r="152" spans="1:12" x14ac:dyDescent="0.2">
      <c r="A152" s="570">
        <v>40544</v>
      </c>
      <c r="B152" s="571">
        <v>6932206.4000000004</v>
      </c>
      <c r="C152" s="571">
        <v>-545600</v>
      </c>
      <c r="D152" s="571">
        <v>10538810.4</v>
      </c>
      <c r="E152" s="571">
        <v>-1184214.5</v>
      </c>
      <c r="F152" s="571">
        <v>12270736.5</v>
      </c>
      <c r="G152" s="571">
        <v>3461740.6</v>
      </c>
      <c r="H152" s="571">
        <v>19202942.899999999</v>
      </c>
      <c r="I152" s="571">
        <v>2916140.6</v>
      </c>
      <c r="J152" s="571">
        <v>2624114.5</v>
      </c>
      <c r="K152" s="571">
        <v>3967668.6</v>
      </c>
      <c r="L152" s="571">
        <v>340423.3</v>
      </c>
    </row>
    <row r="153" spans="1:12" x14ac:dyDescent="0.2">
      <c r="A153" s="572">
        <v>40634</v>
      </c>
      <c r="B153" s="571">
        <v>5030929.0999999996</v>
      </c>
      <c r="C153" s="571">
        <v>2813200</v>
      </c>
      <c r="D153" s="571">
        <v>6145722.7000000002</v>
      </c>
      <c r="E153" s="571">
        <v>-897808.3</v>
      </c>
      <c r="F153" s="571">
        <v>9619715.8000000007</v>
      </c>
      <c r="G153" s="571">
        <v>1558601.3</v>
      </c>
      <c r="H153" s="571">
        <v>14650644.9</v>
      </c>
      <c r="I153" s="571">
        <v>4371801.3</v>
      </c>
      <c r="J153" s="571">
        <v>1789534.5</v>
      </c>
      <c r="K153" s="571">
        <v>1909216.2</v>
      </c>
      <c r="L153" s="571">
        <v>1332178.3999999999</v>
      </c>
    </row>
    <row r="154" spans="1:12" x14ac:dyDescent="0.2">
      <c r="A154" s="573">
        <v>40725</v>
      </c>
      <c r="B154" s="571">
        <v>3854231</v>
      </c>
      <c r="C154" s="571">
        <v>2000000</v>
      </c>
      <c r="D154" s="571">
        <v>7417518.5</v>
      </c>
      <c r="E154" s="571">
        <v>-1654102.7</v>
      </c>
      <c r="F154" s="571">
        <v>11745568.199999999</v>
      </c>
      <c r="G154" s="571">
        <v>3982152.4</v>
      </c>
      <c r="H154" s="571">
        <v>15599799.300000001</v>
      </c>
      <c r="I154" s="571">
        <v>5982152.4000000004</v>
      </c>
      <c r="J154" s="571">
        <v>2570025</v>
      </c>
      <c r="K154" s="571">
        <v>297667.59999999998</v>
      </c>
      <c r="L154" s="571">
        <v>986538.5</v>
      </c>
    </row>
    <row r="155" spans="1:12" x14ac:dyDescent="0.2">
      <c r="A155" s="574">
        <v>40817</v>
      </c>
      <c r="B155" s="571">
        <v>5005931.3</v>
      </c>
      <c r="C155" s="571">
        <v>1058100</v>
      </c>
      <c r="D155" s="571">
        <v>7547473.4000000004</v>
      </c>
      <c r="E155" s="571">
        <v>-2505936</v>
      </c>
      <c r="F155" s="571">
        <v>7308091.7999999998</v>
      </c>
      <c r="G155" s="571">
        <v>1208454.3999999999</v>
      </c>
      <c r="H155" s="571">
        <v>12314023.1</v>
      </c>
      <c r="I155" s="571">
        <v>2266554.4</v>
      </c>
      <c r="J155" s="571">
        <v>2598229.4</v>
      </c>
      <c r="K155" s="571">
        <v>785720.8</v>
      </c>
      <c r="L155" s="571">
        <v>1621981</v>
      </c>
    </row>
    <row r="156" spans="1:12" x14ac:dyDescent="0.2">
      <c r="A156" s="570">
        <v>40909</v>
      </c>
      <c r="B156" s="571">
        <v>4875960.7</v>
      </c>
      <c r="C156" s="571">
        <v>6106500</v>
      </c>
      <c r="D156" s="571">
        <v>13966290.6</v>
      </c>
      <c r="E156" s="571">
        <v>1874941.8</v>
      </c>
      <c r="F156" s="571">
        <v>24193571.699999999</v>
      </c>
      <c r="G156" s="571">
        <v>2245839.2999999998</v>
      </c>
      <c r="H156" s="571">
        <v>29069532.399999999</v>
      </c>
      <c r="I156" s="571">
        <v>8352339.2999999998</v>
      </c>
      <c r="J156" s="571">
        <v>1377026.4</v>
      </c>
      <c r="K156" s="571">
        <v>2767166.9</v>
      </c>
      <c r="L156" s="571">
        <v>731767.4</v>
      </c>
    </row>
    <row r="157" spans="1:12" x14ac:dyDescent="0.2">
      <c r="A157" s="572">
        <v>41000</v>
      </c>
      <c r="B157" s="571">
        <v>4593549.4000000004</v>
      </c>
      <c r="C157" s="571">
        <v>2974400</v>
      </c>
      <c r="D157" s="571">
        <v>5648243.7999999998</v>
      </c>
      <c r="E157" s="571">
        <v>912982.1</v>
      </c>
      <c r="F157" s="571">
        <v>9181941.9000000004</v>
      </c>
      <c r="G157" s="571">
        <v>-353684</v>
      </c>
      <c r="H157" s="571">
        <v>13775491.300000001</v>
      </c>
      <c r="I157" s="571">
        <v>2620716</v>
      </c>
      <c r="J157" s="571">
        <v>1641057.5</v>
      </c>
      <c r="K157" s="571">
        <v>1825341.9</v>
      </c>
      <c r="L157" s="571">
        <v>1127150</v>
      </c>
    </row>
    <row r="158" spans="1:12" x14ac:dyDescent="0.2">
      <c r="A158" s="573">
        <v>41091</v>
      </c>
      <c r="B158" s="571">
        <v>3575550.2</v>
      </c>
      <c r="C158" s="571">
        <v>836500</v>
      </c>
      <c r="D158" s="571">
        <v>14041235.4</v>
      </c>
      <c r="E158" s="571">
        <v>1214619.8999999999</v>
      </c>
      <c r="F158" s="571">
        <v>24110074.100000001</v>
      </c>
      <c r="G158" s="571">
        <v>8017718.7000000002</v>
      </c>
      <c r="H158" s="571">
        <v>27685624.300000001</v>
      </c>
      <c r="I158" s="571">
        <v>8854218.6999999993</v>
      </c>
      <c r="J158" s="571">
        <v>1529242.2</v>
      </c>
      <c r="K158" s="571">
        <v>120976</v>
      </c>
      <c r="L158" s="571">
        <v>1925332.1</v>
      </c>
    </row>
  </sheetData>
  <sheetProtection password="DD17" sheet="1" objects="1" scenarios="1" selectLockedCells="1"/>
  <pageMargins left="0.75" right="0.75" top="1" bottom="1" header="0.5" footer="0.5"/>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843"/>
  <sheetViews>
    <sheetView showGridLines="0" zoomScale="70" zoomScaleNormal="70" zoomScalePageLayoutView="70" workbookViewId="0">
      <pane xSplit="2" ySplit="6" topLeftCell="F131" activePane="bottomRight" state="frozen"/>
      <selection activeCell="B6" sqref="B6"/>
      <selection pane="topRight" activeCell="B6" sqref="B6"/>
      <selection pane="bottomLeft" activeCell="B6" sqref="B6"/>
      <selection pane="bottomRight" activeCell="B104" sqref="B104"/>
    </sheetView>
  </sheetViews>
  <sheetFormatPr baseColWidth="10" defaultColWidth="0" defaultRowHeight="15" customHeight="1" zeroHeight="1" x14ac:dyDescent="0.2"/>
  <cols>
    <col min="1" max="1" width="15.625" style="581" customWidth="1"/>
    <col min="2" max="2" width="84.375" style="581" customWidth="1"/>
    <col min="3" max="14" width="14.375" style="581" bestFit="1" customWidth="1"/>
    <col min="15" max="15" width="11" style="581" bestFit="1" customWidth="1"/>
    <col min="16" max="16" width="14.375" style="581" bestFit="1" customWidth="1"/>
    <col min="17" max="19" width="11" style="581" customWidth="1"/>
    <col min="20" max="21" width="14.375" style="581" bestFit="1" customWidth="1"/>
    <col min="22" max="22" width="13.5" style="581" customWidth="1"/>
    <col min="23" max="73" width="0" style="581" hidden="1" customWidth="1"/>
    <col min="74" max="16384" width="13.5" style="581" hidden="1"/>
  </cols>
  <sheetData>
    <row r="1" spans="1:22" ht="15.75" x14ac:dyDescent="0.25">
      <c r="A1" s="580" t="s">
        <v>1293</v>
      </c>
      <c r="C1" s="582"/>
      <c r="D1" s="582"/>
      <c r="E1" s="582"/>
      <c r="F1" s="582"/>
      <c r="G1" s="582"/>
      <c r="H1" s="582"/>
      <c r="I1" s="582"/>
      <c r="J1" s="582"/>
      <c r="K1" s="582"/>
      <c r="L1" s="582"/>
      <c r="M1" s="582"/>
      <c r="N1" s="582" t="s">
        <v>305</v>
      </c>
      <c r="P1" s="582"/>
      <c r="T1" s="582"/>
    </row>
    <row r="2" spans="1:22" s="582" customFormat="1" ht="15.75" x14ac:dyDescent="0.25">
      <c r="A2" s="582" t="s">
        <v>1294</v>
      </c>
    </row>
    <row r="3" spans="1:22" s="582" customFormat="1" ht="15.75" x14ac:dyDescent="0.25">
      <c r="A3" s="581" t="s">
        <v>1295</v>
      </c>
      <c r="B3" s="581"/>
    </row>
    <row r="4" spans="1:22" s="589" customFormat="1" ht="15.75" x14ac:dyDescent="0.25">
      <c r="A4" s="583"/>
      <c r="B4" s="584"/>
      <c r="C4" s="585">
        <v>1999</v>
      </c>
      <c r="D4" s="585">
        <f>C4+1</f>
        <v>2000</v>
      </c>
      <c r="E4" s="585">
        <f t="shared" ref="E4:N4" si="0">D4+1</f>
        <v>2001</v>
      </c>
      <c r="F4" s="586">
        <f t="shared" si="0"/>
        <v>2002</v>
      </c>
      <c r="G4" s="586">
        <f t="shared" si="0"/>
        <v>2003</v>
      </c>
      <c r="H4" s="586">
        <f t="shared" si="0"/>
        <v>2004</v>
      </c>
      <c r="I4" s="586">
        <f t="shared" si="0"/>
        <v>2005</v>
      </c>
      <c r="J4" s="586">
        <f t="shared" si="0"/>
        <v>2006</v>
      </c>
      <c r="K4" s="586">
        <f t="shared" si="0"/>
        <v>2007</v>
      </c>
      <c r="L4" s="586">
        <f t="shared" si="0"/>
        <v>2008</v>
      </c>
      <c r="M4" s="586">
        <f t="shared" si="0"/>
        <v>2009</v>
      </c>
      <c r="N4" s="586">
        <f t="shared" si="0"/>
        <v>2010</v>
      </c>
      <c r="O4" s="587" t="s">
        <v>367</v>
      </c>
      <c r="P4" s="586">
        <v>2011</v>
      </c>
      <c r="Q4" s="587">
        <v>2012</v>
      </c>
      <c r="R4" s="587"/>
      <c r="S4" s="587"/>
      <c r="T4" s="586" t="s">
        <v>1296</v>
      </c>
      <c r="U4" s="588" t="s">
        <v>251</v>
      </c>
    </row>
    <row r="5" spans="1:22" s="595" customFormat="1" ht="15.75" customHeight="1" x14ac:dyDescent="0.25">
      <c r="A5" s="590"/>
      <c r="B5" s="591"/>
      <c r="C5" s="592"/>
      <c r="D5" s="592"/>
      <c r="E5" s="592"/>
      <c r="F5" s="592"/>
      <c r="G5" s="592"/>
      <c r="H5" s="592"/>
      <c r="I5" s="592"/>
      <c r="J5" s="592"/>
      <c r="K5" s="592"/>
      <c r="L5" s="592"/>
      <c r="M5" s="592"/>
      <c r="N5" s="592"/>
      <c r="O5" s="593" t="s">
        <v>305</v>
      </c>
      <c r="P5" s="592"/>
      <c r="Q5" s="593" t="s">
        <v>1104</v>
      </c>
      <c r="R5" s="593" t="s">
        <v>1105</v>
      </c>
      <c r="S5" s="593" t="s">
        <v>1106</v>
      </c>
      <c r="T5" s="592"/>
      <c r="U5" s="594" t="s">
        <v>1297</v>
      </c>
    </row>
    <row r="6" spans="1:22" s="595" customFormat="1" ht="15.75" customHeight="1" x14ac:dyDescent="0.25">
      <c r="A6" s="596" t="s">
        <v>1298</v>
      </c>
      <c r="B6" s="597" t="s">
        <v>1299</v>
      </c>
      <c r="C6" s="598"/>
      <c r="D6" s="598"/>
      <c r="E6" s="598"/>
      <c r="F6" s="598"/>
      <c r="G6" s="598"/>
      <c r="H6" s="598"/>
      <c r="I6" s="598"/>
      <c r="J6" s="598"/>
      <c r="K6" s="598"/>
      <c r="L6" s="598"/>
      <c r="M6" s="598"/>
      <c r="N6" s="598"/>
      <c r="O6" s="599"/>
      <c r="P6" s="598"/>
      <c r="Q6" s="599"/>
      <c r="R6" s="599"/>
      <c r="S6" s="599"/>
      <c r="T6" s="598"/>
      <c r="U6" s="600"/>
      <c r="V6" s="590"/>
    </row>
    <row r="7" spans="1:22" s="589" customFormat="1" ht="15.75" x14ac:dyDescent="0.25">
      <c r="A7" s="601" t="s">
        <v>1300</v>
      </c>
      <c r="B7" s="602" t="s">
        <v>1301</v>
      </c>
      <c r="C7" s="603">
        <v>88.475058999999987</v>
      </c>
      <c r="D7" s="603">
        <v>97.497724999999988</v>
      </c>
      <c r="E7" s="603">
        <v>95.241533836073103</v>
      </c>
      <c r="F7" s="604">
        <v>98.696061</v>
      </c>
      <c r="G7" s="604">
        <v>14.700219000000001</v>
      </c>
      <c r="H7" s="604">
        <v>41.337403610000003</v>
      </c>
      <c r="I7" s="604">
        <v>15.724610080000001</v>
      </c>
      <c r="J7" s="604">
        <v>21.170670999999999</v>
      </c>
      <c r="K7" s="604">
        <v>143.51343097000003</v>
      </c>
      <c r="L7" s="604">
        <v>51.608187939999993</v>
      </c>
      <c r="M7" s="604">
        <v>35.564944350000005</v>
      </c>
      <c r="N7" s="604">
        <v>65.455734585124461</v>
      </c>
      <c r="O7" s="605">
        <v>9.0930443164506833</v>
      </c>
      <c r="P7" s="604">
        <v>22.345813038572569</v>
      </c>
      <c r="Q7" s="605">
        <v>19.319760153534471</v>
      </c>
      <c r="R7" s="605">
        <v>10.236192039638254</v>
      </c>
      <c r="S7" s="605">
        <v>6.6594045010880327</v>
      </c>
      <c r="T7" s="604">
        <v>36.215356694260763</v>
      </c>
      <c r="U7" s="606">
        <v>827.54675010403048</v>
      </c>
    </row>
    <row r="8" spans="1:22" s="589" customFormat="1" ht="15.75" x14ac:dyDescent="0.25">
      <c r="A8" s="601" t="s">
        <v>1300</v>
      </c>
      <c r="B8" s="602" t="s">
        <v>1302</v>
      </c>
      <c r="C8" s="603">
        <v>246.09944200000001</v>
      </c>
      <c r="D8" s="603">
        <v>166.19957600000001</v>
      </c>
      <c r="E8" s="603">
        <v>12.423960000000001</v>
      </c>
      <c r="F8" s="604">
        <v>265.11606410000002</v>
      </c>
      <c r="G8" s="604">
        <v>139.04022599999999</v>
      </c>
      <c r="H8" s="604">
        <v>302.57838842999996</v>
      </c>
      <c r="I8" s="604">
        <v>213.31109697868527</v>
      </c>
      <c r="J8" s="604">
        <v>433.23801625947078</v>
      </c>
      <c r="K8" s="604">
        <v>1625.7162332765727</v>
      </c>
      <c r="L8" s="604">
        <v>4749.7492299150981</v>
      </c>
      <c r="M8" s="604">
        <v>756.89007292626775</v>
      </c>
      <c r="N8" s="604">
        <v>1201.8175082469795</v>
      </c>
      <c r="O8" s="605">
        <v>12.701201254135748</v>
      </c>
      <c r="P8" s="604">
        <v>979.63994381443581</v>
      </c>
      <c r="Q8" s="605">
        <v>-196.87562987421222</v>
      </c>
      <c r="R8" s="605">
        <v>58.368738013338543</v>
      </c>
      <c r="S8" s="605">
        <v>606.45119509526955</v>
      </c>
      <c r="T8" s="604">
        <v>467.94430323439587</v>
      </c>
      <c r="U8" s="606">
        <v>11559.76406118191</v>
      </c>
      <c r="V8" s="607"/>
    </row>
    <row r="9" spans="1:22" s="607" customFormat="1" ht="15.75" x14ac:dyDescent="0.25">
      <c r="A9" s="601" t="s">
        <v>1300</v>
      </c>
      <c r="B9" s="602" t="s">
        <v>1303</v>
      </c>
      <c r="C9" s="603">
        <v>150.31707700000001</v>
      </c>
      <c r="D9" s="603">
        <v>134.01805999999999</v>
      </c>
      <c r="E9" s="603">
        <v>333.370701</v>
      </c>
      <c r="F9" s="604">
        <v>449.97409093000005</v>
      </c>
      <c r="G9" s="604">
        <v>348.86096125</v>
      </c>
      <c r="H9" s="604">
        <v>261.98968125999994</v>
      </c>
      <c r="I9" s="604">
        <v>197.79729755000002</v>
      </c>
      <c r="J9" s="604">
        <v>-84.911297000000033</v>
      </c>
      <c r="K9" s="604">
        <v>577.56518719000007</v>
      </c>
      <c r="L9" s="604">
        <v>483.47852432827335</v>
      </c>
      <c r="M9" s="604">
        <v>59.323322530164234</v>
      </c>
      <c r="N9" s="604">
        <v>6.7146343594076958</v>
      </c>
      <c r="O9" s="605">
        <v>5.9036076999999976</v>
      </c>
      <c r="P9" s="604">
        <v>-218.83131408378404</v>
      </c>
      <c r="Q9" s="605">
        <v>0.20149631999999998</v>
      </c>
      <c r="R9" s="605">
        <v>46.733652042881751</v>
      </c>
      <c r="S9" s="605">
        <v>79.343772574134221</v>
      </c>
      <c r="T9" s="604">
        <v>126.27892093701597</v>
      </c>
      <c r="U9" s="606">
        <v>2825.9458472510755</v>
      </c>
    </row>
    <row r="10" spans="1:22" s="607" customFormat="1" ht="15.75" x14ac:dyDescent="0.25">
      <c r="A10" s="601" t="s">
        <v>1300</v>
      </c>
      <c r="B10" s="602" t="s">
        <v>1304</v>
      </c>
      <c r="C10" s="603">
        <v>206.01869299999998</v>
      </c>
      <c r="D10" s="603">
        <v>217.09774400000003</v>
      </c>
      <c r="E10" s="603">
        <v>337.55547766999996</v>
      </c>
      <c r="F10" s="604">
        <v>521.13831151756892</v>
      </c>
      <c r="G10" s="604">
        <v>155.40662088999997</v>
      </c>
      <c r="H10" s="604">
        <v>457.82138080102516</v>
      </c>
      <c r="I10" s="604">
        <v>295.7067882748608</v>
      </c>
      <c r="J10" s="604">
        <v>444.52867868010907</v>
      </c>
      <c r="K10" s="604">
        <v>2437.7774201369057</v>
      </c>
      <c r="L10" s="604">
        <v>1040.8777591335565</v>
      </c>
      <c r="M10" s="604">
        <v>830.46565936662773</v>
      </c>
      <c r="N10" s="604">
        <v>88.283616101563695</v>
      </c>
      <c r="O10" s="605">
        <v>334.14229241106563</v>
      </c>
      <c r="P10" s="604">
        <v>1673.5394602168255</v>
      </c>
      <c r="Q10" s="605">
        <v>258.50059808462436</v>
      </c>
      <c r="R10" s="605">
        <v>913.60599920993968</v>
      </c>
      <c r="S10" s="605">
        <v>58.799641619928295</v>
      </c>
      <c r="T10" s="604">
        <v>1230.9062389144926</v>
      </c>
      <c r="U10" s="606">
        <v>9937.1238487035389</v>
      </c>
    </row>
    <row r="11" spans="1:22" s="607" customFormat="1" ht="15.75" x14ac:dyDescent="0.25">
      <c r="A11" s="601" t="s">
        <v>1300</v>
      </c>
      <c r="B11" s="602" t="s">
        <v>1305</v>
      </c>
      <c r="C11" s="603">
        <v>9203.6755844016152</v>
      </c>
      <c r="D11" s="603">
        <v>10125.412339468121</v>
      </c>
      <c r="E11" s="603">
        <v>5944.9964668270832</v>
      </c>
      <c r="F11" s="604">
        <v>8639.0305337315804</v>
      </c>
      <c r="G11" s="604">
        <v>9675.8426704787671</v>
      </c>
      <c r="H11" s="604">
        <v>13876.942024648361</v>
      </c>
      <c r="I11" s="604">
        <v>11040.281977661496</v>
      </c>
      <c r="J11" s="604">
        <v>10101.726464638276</v>
      </c>
      <c r="K11" s="604">
        <v>13725.956469247016</v>
      </c>
      <c r="L11" s="604">
        <v>7940.6456436008011</v>
      </c>
      <c r="M11" s="604">
        <v>5705.9783382460228</v>
      </c>
      <c r="N11" s="604">
        <v>11840.238185712138</v>
      </c>
      <c r="O11" s="605">
        <v>2217.5723636672428</v>
      </c>
      <c r="P11" s="604">
        <v>9628.2998336357068</v>
      </c>
      <c r="Q11" s="605">
        <v>2030.2581079968493</v>
      </c>
      <c r="R11" s="605">
        <v>1692.6916514277364</v>
      </c>
      <c r="S11" s="605">
        <v>1347.8896139264814</v>
      </c>
      <c r="T11" s="604">
        <v>5070.8393733510638</v>
      </c>
      <c r="U11" s="606">
        <v>132519.86590564798</v>
      </c>
    </row>
    <row r="12" spans="1:22" s="607" customFormat="1" ht="15.75" x14ac:dyDescent="0.25">
      <c r="A12" s="608" t="s">
        <v>1306</v>
      </c>
      <c r="B12" s="609" t="s">
        <v>1307</v>
      </c>
      <c r="C12" s="610">
        <v>521.49449500000014</v>
      </c>
      <c r="D12" s="610">
        <v>624.72931400000004</v>
      </c>
      <c r="E12" s="610">
        <v>-241.19626262873584</v>
      </c>
      <c r="F12" s="611">
        <v>497.75261499999999</v>
      </c>
      <c r="G12" s="611">
        <v>3093.1495911391248</v>
      </c>
      <c r="H12" s="611">
        <v>3959.4513730000012</v>
      </c>
      <c r="I12" s="611">
        <v>1891.50584357</v>
      </c>
      <c r="J12" s="611">
        <v>1154.64409058</v>
      </c>
      <c r="K12" s="611">
        <v>1258.2666209520341</v>
      </c>
      <c r="L12" s="611">
        <v>983.00304309058504</v>
      </c>
      <c r="M12" s="611">
        <v>779.16554850488808</v>
      </c>
      <c r="N12" s="611">
        <v>6295.9668200136939</v>
      </c>
      <c r="O12" s="612">
        <v>215.44881542232213</v>
      </c>
      <c r="P12" s="611">
        <v>2273.094683391972</v>
      </c>
      <c r="Q12" s="612">
        <v>129.09342261083719</v>
      </c>
      <c r="R12" s="612">
        <v>27.040431246191666</v>
      </c>
      <c r="S12" s="612">
        <v>-0.94498760115995672</v>
      </c>
      <c r="T12" s="611">
        <v>155.18886625586896</v>
      </c>
      <c r="U12" s="613">
        <v>23246.216641869447</v>
      </c>
      <c r="V12" s="589"/>
    </row>
    <row r="13" spans="1:22" s="607" customFormat="1" ht="15.75" x14ac:dyDescent="0.25">
      <c r="A13" s="608" t="s">
        <v>1306</v>
      </c>
      <c r="B13" s="609" t="s">
        <v>1308</v>
      </c>
      <c r="C13" s="610">
        <v>593.44371500000011</v>
      </c>
      <c r="D13" s="610">
        <v>879.50394899999992</v>
      </c>
      <c r="E13" s="610">
        <v>472.6122160000001</v>
      </c>
      <c r="F13" s="611">
        <v>1825.9608609999996</v>
      </c>
      <c r="G13" s="611">
        <v>304.86208799999991</v>
      </c>
      <c r="H13" s="611">
        <v>-26.036379999999987</v>
      </c>
      <c r="I13" s="611">
        <v>549.43815438999991</v>
      </c>
      <c r="J13" s="611">
        <v>753.95094199999994</v>
      </c>
      <c r="K13" s="611">
        <v>167.71964111396801</v>
      </c>
      <c r="L13" s="611">
        <v>441.51212693050195</v>
      </c>
      <c r="M13" s="611">
        <v>246.00711198999997</v>
      </c>
      <c r="N13" s="611">
        <v>802.56363810503092</v>
      </c>
      <c r="O13" s="612">
        <v>958.0031071418756</v>
      </c>
      <c r="P13" s="611">
        <v>992.96330981952735</v>
      </c>
      <c r="Q13" s="612">
        <v>146.08869303447946</v>
      </c>
      <c r="R13" s="612">
        <v>25.305218202369598</v>
      </c>
      <c r="S13" s="612">
        <v>100.66928001827176</v>
      </c>
      <c r="T13" s="611">
        <v>272.06319125512084</v>
      </c>
      <c r="U13" s="613">
        <v>8276.5645646041521</v>
      </c>
      <c r="V13" s="589"/>
    </row>
    <row r="14" spans="1:22" s="607" customFormat="1" ht="15.75" x14ac:dyDescent="0.25">
      <c r="A14" s="608" t="s">
        <v>1306</v>
      </c>
      <c r="B14" s="609" t="s">
        <v>1309</v>
      </c>
      <c r="C14" s="610">
        <v>41.187820000000002</v>
      </c>
      <c r="D14" s="610">
        <v>21.374817999999998</v>
      </c>
      <c r="E14" s="610">
        <v>39.869284999999998</v>
      </c>
      <c r="F14" s="611">
        <v>153.47438299999999</v>
      </c>
      <c r="G14" s="611">
        <v>41.399284999999999</v>
      </c>
      <c r="H14" s="611">
        <v>68.819718999999992</v>
      </c>
      <c r="I14" s="611">
        <v>-6.2419200000000039</v>
      </c>
      <c r="J14" s="611">
        <v>67.399382000000003</v>
      </c>
      <c r="K14" s="611">
        <v>-13.607957000000004</v>
      </c>
      <c r="L14" s="611">
        <v>71.06846213999998</v>
      </c>
      <c r="M14" s="611">
        <v>12.237247597721989</v>
      </c>
      <c r="N14" s="611">
        <v>44.509363412325428</v>
      </c>
      <c r="O14" s="612">
        <v>9.5008968199999995</v>
      </c>
      <c r="P14" s="611">
        <v>-1.7138204933474581</v>
      </c>
      <c r="Q14" s="612">
        <v>0.73227449635315811</v>
      </c>
      <c r="R14" s="612">
        <v>1.8277244524899694</v>
      </c>
      <c r="S14" s="612">
        <v>3.974581479163505</v>
      </c>
      <c r="T14" s="611">
        <v>6.5345804280066329</v>
      </c>
      <c r="U14" s="613">
        <v>546.3106480847066</v>
      </c>
      <c r="V14" s="589"/>
    </row>
    <row r="15" spans="1:22" s="589" customFormat="1" ht="15.75" x14ac:dyDescent="0.25">
      <c r="A15" s="608" t="s">
        <v>1306</v>
      </c>
      <c r="B15" s="609" t="s">
        <v>1310</v>
      </c>
      <c r="C15" s="610">
        <v>138.741446</v>
      </c>
      <c r="D15" s="610">
        <v>254.35871399999999</v>
      </c>
      <c r="E15" s="610">
        <v>195.92869400000012</v>
      </c>
      <c r="F15" s="611">
        <v>142.14366300000003</v>
      </c>
      <c r="G15" s="611">
        <v>82.936668999999981</v>
      </c>
      <c r="H15" s="611">
        <v>224.15594700000014</v>
      </c>
      <c r="I15" s="611">
        <v>317.5785640000002</v>
      </c>
      <c r="J15" s="611">
        <v>239.84571400000004</v>
      </c>
      <c r="K15" s="611">
        <v>259.60805700000003</v>
      </c>
      <c r="L15" s="611">
        <v>134.44945666999996</v>
      </c>
      <c r="M15" s="611">
        <v>170.25598039000002</v>
      </c>
      <c r="N15" s="611">
        <v>160.14458113735543</v>
      </c>
      <c r="O15" s="612">
        <v>13.110369221800388</v>
      </c>
      <c r="P15" s="611">
        <v>23.111950732073993</v>
      </c>
      <c r="Q15" s="612">
        <v>3.5180924238819768</v>
      </c>
      <c r="R15" s="612">
        <v>7.71111529926835</v>
      </c>
      <c r="S15" s="612">
        <v>18.796698633623695</v>
      </c>
      <c r="T15" s="611">
        <v>30.025906356774019</v>
      </c>
      <c r="U15" s="613">
        <v>2373.2853432862034</v>
      </c>
      <c r="V15" s="607"/>
    </row>
    <row r="16" spans="1:22" s="589" customFormat="1" ht="15.75" x14ac:dyDescent="0.25">
      <c r="A16" s="608" t="s">
        <v>1306</v>
      </c>
      <c r="B16" s="609" t="s">
        <v>1311</v>
      </c>
      <c r="C16" s="610">
        <v>298.16138499999983</v>
      </c>
      <c r="D16" s="610">
        <v>238.32018300000004</v>
      </c>
      <c r="E16" s="610">
        <v>149.01062997719714</v>
      </c>
      <c r="F16" s="611">
        <v>138.69516200000007</v>
      </c>
      <c r="G16" s="611">
        <v>131.50361013999998</v>
      </c>
      <c r="H16" s="611">
        <v>58.255089640000001</v>
      </c>
      <c r="I16" s="611">
        <v>89.382840320000042</v>
      </c>
      <c r="J16" s="611">
        <v>188.26645522999996</v>
      </c>
      <c r="K16" s="611">
        <v>-11.287595146089023</v>
      </c>
      <c r="L16" s="611">
        <v>119.72426564000001</v>
      </c>
      <c r="M16" s="611">
        <v>142.70757739999996</v>
      </c>
      <c r="N16" s="611">
        <v>101.548307746291</v>
      </c>
      <c r="O16" s="612">
        <v>6.043410552769461</v>
      </c>
      <c r="P16" s="611">
        <v>72.016297105642835</v>
      </c>
      <c r="Q16" s="612">
        <v>22.85052176882127</v>
      </c>
      <c r="R16" s="612">
        <v>17.745943699421989</v>
      </c>
      <c r="S16" s="612">
        <v>9.4129740180742445</v>
      </c>
      <c r="T16" s="611">
        <v>50.009439486317518</v>
      </c>
      <c r="U16" s="613">
        <v>1766.3136475393592</v>
      </c>
      <c r="V16" s="607"/>
    </row>
    <row r="17" spans="1:22" s="607" customFormat="1" ht="15.75" x14ac:dyDescent="0.25">
      <c r="A17" s="608" t="s">
        <v>1306</v>
      </c>
      <c r="B17" s="609" t="s">
        <v>1312</v>
      </c>
      <c r="C17" s="610">
        <v>48.511229</v>
      </c>
      <c r="D17" s="610">
        <v>51.980662000000002</v>
      </c>
      <c r="E17" s="610">
        <v>15.114893</v>
      </c>
      <c r="F17" s="611">
        <v>7.7787780000000009</v>
      </c>
      <c r="G17" s="611">
        <v>26.244619</v>
      </c>
      <c r="H17" s="611">
        <v>61.208189999999995</v>
      </c>
      <c r="I17" s="611">
        <v>17.251164452121387</v>
      </c>
      <c r="J17" s="611">
        <v>34.415914859684221</v>
      </c>
      <c r="K17" s="611">
        <v>39.740122932305979</v>
      </c>
      <c r="L17" s="611">
        <v>18.667794306472363</v>
      </c>
      <c r="M17" s="611">
        <v>34.073804894429081</v>
      </c>
      <c r="N17" s="611">
        <v>20.530104755915467</v>
      </c>
      <c r="O17" s="612">
        <v>-6.0988812500000007</v>
      </c>
      <c r="P17" s="611">
        <v>-3.6590885423356867</v>
      </c>
      <c r="Q17" s="612">
        <v>2.0141943043521304</v>
      </c>
      <c r="R17" s="612">
        <v>4.0762983911789004</v>
      </c>
      <c r="S17" s="612">
        <v>0.55619976726257359</v>
      </c>
      <c r="T17" s="611">
        <v>6.6466924627936042</v>
      </c>
      <c r="U17" s="613">
        <v>378.5048811213864</v>
      </c>
      <c r="V17" s="589"/>
    </row>
    <row r="18" spans="1:22" s="607" customFormat="1" ht="15.75" x14ac:dyDescent="0.25">
      <c r="A18" s="608" t="s">
        <v>1306</v>
      </c>
      <c r="B18" s="609" t="s">
        <v>1313</v>
      </c>
      <c r="C18" s="610">
        <v>1.9376050000000007</v>
      </c>
      <c r="D18" s="610">
        <v>0.66201199999999938</v>
      </c>
      <c r="E18" s="610">
        <v>-1.6443800000000008</v>
      </c>
      <c r="F18" s="611">
        <v>-23.940431999999998</v>
      </c>
      <c r="G18" s="611">
        <v>8.0469550000000005</v>
      </c>
      <c r="H18" s="611">
        <v>-2.7514640000000004</v>
      </c>
      <c r="I18" s="611">
        <v>-0.50010847000000092</v>
      </c>
      <c r="J18" s="611">
        <v>6.7965599999999995</v>
      </c>
      <c r="K18" s="611">
        <v>2.2201070000000001</v>
      </c>
      <c r="L18" s="611">
        <v>-5.2927792834421714</v>
      </c>
      <c r="M18" s="611">
        <v>-6.7137139308830642</v>
      </c>
      <c r="N18" s="611">
        <v>-17.123066749526231</v>
      </c>
      <c r="O18" s="612">
        <v>0.36788340999999997</v>
      </c>
      <c r="P18" s="611">
        <v>-28.798271344045489</v>
      </c>
      <c r="Q18" s="612">
        <v>0.4699003399923159</v>
      </c>
      <c r="R18" s="612">
        <v>3.4480141071654464</v>
      </c>
      <c r="S18" s="612">
        <v>0.41611826627960052</v>
      </c>
      <c r="T18" s="611">
        <v>4.3340327134373631</v>
      </c>
      <c r="U18" s="613">
        <v>-62.766944064459622</v>
      </c>
      <c r="V18" s="589"/>
    </row>
    <row r="19" spans="1:22" s="589" customFormat="1" ht="15.75" x14ac:dyDescent="0.25">
      <c r="A19" s="608" t="s">
        <v>1306</v>
      </c>
      <c r="B19" s="609" t="s">
        <v>1314</v>
      </c>
      <c r="C19" s="610">
        <v>36.366119000000012</v>
      </c>
      <c r="D19" s="610">
        <v>136.076977</v>
      </c>
      <c r="E19" s="610">
        <v>129.42677499999999</v>
      </c>
      <c r="F19" s="611">
        <v>240.26503299999999</v>
      </c>
      <c r="G19" s="611">
        <v>103.07123899999998</v>
      </c>
      <c r="H19" s="611">
        <v>483.96899099999996</v>
      </c>
      <c r="I19" s="611">
        <v>102.86370344331159</v>
      </c>
      <c r="J19" s="611">
        <v>45.964567397351281</v>
      </c>
      <c r="K19" s="611">
        <v>149.86649500000001</v>
      </c>
      <c r="L19" s="611">
        <v>142.28763283999999</v>
      </c>
      <c r="M19" s="611">
        <v>94.877924858550671</v>
      </c>
      <c r="N19" s="611">
        <v>29.111757668614789</v>
      </c>
      <c r="O19" s="612">
        <v>17.425066470000001</v>
      </c>
      <c r="P19" s="611">
        <v>86.758026182068022</v>
      </c>
      <c r="Q19" s="612">
        <v>33.516684284636547</v>
      </c>
      <c r="R19" s="612">
        <v>9.1618491885768236</v>
      </c>
      <c r="S19" s="612">
        <v>141.45194435894007</v>
      </c>
      <c r="T19" s="611">
        <v>184.13047783215345</v>
      </c>
      <c r="U19" s="613">
        <v>1965.0357192220499</v>
      </c>
      <c r="V19" s="607"/>
    </row>
    <row r="20" spans="1:22" s="607" customFormat="1" ht="15.75" x14ac:dyDescent="0.25">
      <c r="A20" s="608" t="s">
        <v>1306</v>
      </c>
      <c r="B20" s="609" t="s">
        <v>1315</v>
      </c>
      <c r="C20" s="610">
        <v>63.335534999999993</v>
      </c>
      <c r="D20" s="610">
        <v>114.25624905000001</v>
      </c>
      <c r="E20" s="610">
        <v>43.500644000000015</v>
      </c>
      <c r="F20" s="611">
        <v>180.501068</v>
      </c>
      <c r="G20" s="611">
        <v>76.676134999999988</v>
      </c>
      <c r="H20" s="611">
        <v>43.816741000000007</v>
      </c>
      <c r="I20" s="611">
        <v>59.18228400000001</v>
      </c>
      <c r="J20" s="611">
        <v>21.220127999999995</v>
      </c>
      <c r="K20" s="611">
        <v>40.996659607896795</v>
      </c>
      <c r="L20" s="611">
        <v>36.861844192699181</v>
      </c>
      <c r="M20" s="611">
        <v>14.154564580000001</v>
      </c>
      <c r="N20" s="611">
        <v>19.660009726517462</v>
      </c>
      <c r="O20" s="612">
        <v>20.340142089999997</v>
      </c>
      <c r="P20" s="611">
        <v>23.148627557604122</v>
      </c>
      <c r="Q20" s="612">
        <v>-0.44918618704164748</v>
      </c>
      <c r="R20" s="612">
        <v>-1.5611009583431674</v>
      </c>
      <c r="S20" s="612">
        <v>0.26531540674082643</v>
      </c>
      <c r="T20" s="611">
        <v>-1.7449717386439887</v>
      </c>
      <c r="U20" s="613">
        <v>735.56551797607369</v>
      </c>
      <c r="V20" s="589"/>
    </row>
    <row r="21" spans="1:22" s="589" customFormat="1" ht="15.75" x14ac:dyDescent="0.25">
      <c r="A21" s="608" t="s">
        <v>1306</v>
      </c>
      <c r="B21" s="609" t="s">
        <v>1316</v>
      </c>
      <c r="C21" s="610">
        <v>8.1997750000000007</v>
      </c>
      <c r="D21" s="610">
        <v>29.522937999999996</v>
      </c>
      <c r="E21" s="610">
        <v>1.5380830000000003</v>
      </c>
      <c r="F21" s="611">
        <v>18.630634999999991</v>
      </c>
      <c r="G21" s="611">
        <v>108.49862099999999</v>
      </c>
      <c r="H21" s="611">
        <v>41.421323000000001</v>
      </c>
      <c r="I21" s="611">
        <v>45.765819000000008</v>
      </c>
      <c r="J21" s="611">
        <v>44.021980999999997</v>
      </c>
      <c r="K21" s="611">
        <v>89.150366000000005</v>
      </c>
      <c r="L21" s="611">
        <v>40.078232</v>
      </c>
      <c r="M21" s="611">
        <v>-102.85427668311193</v>
      </c>
      <c r="N21" s="611">
        <v>-3.6059332865715588</v>
      </c>
      <c r="O21" s="612">
        <v>-1.0933534413916526</v>
      </c>
      <c r="P21" s="611">
        <v>97.046840442026294</v>
      </c>
      <c r="Q21" s="612">
        <v>-6.3666391347779321</v>
      </c>
      <c r="R21" s="612">
        <v>-0.89495697501180083</v>
      </c>
      <c r="S21" s="612">
        <v>0</v>
      </c>
      <c r="T21" s="611">
        <v>-7.2615961097897328</v>
      </c>
      <c r="U21" s="613">
        <v>410.15280736255306</v>
      </c>
      <c r="V21" s="607"/>
    </row>
    <row r="22" spans="1:22" s="607" customFormat="1" ht="15.75" x14ac:dyDescent="0.25">
      <c r="A22" s="608" t="s">
        <v>1306</v>
      </c>
      <c r="B22" s="609" t="s">
        <v>1317</v>
      </c>
      <c r="C22" s="610">
        <v>725.80926243000022</v>
      </c>
      <c r="D22" s="610">
        <v>1300.463872</v>
      </c>
      <c r="E22" s="610">
        <v>346.22335853167556</v>
      </c>
      <c r="F22" s="611">
        <v>1186.1571960000001</v>
      </c>
      <c r="G22" s="611">
        <v>502.49566499999997</v>
      </c>
      <c r="H22" s="611">
        <v>1592.4380050000002</v>
      </c>
      <c r="I22" s="611">
        <v>531.65095974999986</v>
      </c>
      <c r="J22" s="611">
        <v>1871.1060583161873</v>
      </c>
      <c r="K22" s="611">
        <v>2698.7575032999998</v>
      </c>
      <c r="L22" s="611">
        <v>1127.6570907199473</v>
      </c>
      <c r="M22" s="611">
        <v>-27.039839105769826</v>
      </c>
      <c r="N22" s="611">
        <v>183.19320599788904</v>
      </c>
      <c r="O22" s="612">
        <v>76.796475776043806</v>
      </c>
      <c r="P22" s="611">
        <v>1924.9304774788848</v>
      </c>
      <c r="Q22" s="612">
        <v>226.60206643895677</v>
      </c>
      <c r="R22" s="612">
        <v>682.37886671455158</v>
      </c>
      <c r="S22" s="612">
        <v>123.13190749002374</v>
      </c>
      <c r="T22" s="611">
        <v>1032.1128406435323</v>
      </c>
      <c r="U22" s="613">
        <v>14995.955656062346</v>
      </c>
      <c r="V22" s="589"/>
    </row>
    <row r="23" spans="1:22" s="607" customFormat="1" ht="15.75" x14ac:dyDescent="0.25">
      <c r="A23" s="608" t="s">
        <v>1306</v>
      </c>
      <c r="B23" s="609" t="s">
        <v>1318</v>
      </c>
      <c r="C23" s="610">
        <v>80.751876999999993</v>
      </c>
      <c r="D23" s="610">
        <v>94.188995000000006</v>
      </c>
      <c r="E23" s="610">
        <v>48.629556739999998</v>
      </c>
      <c r="F23" s="611">
        <v>131.23717300000001</v>
      </c>
      <c r="G23" s="611">
        <v>164.13208499999996</v>
      </c>
      <c r="H23" s="611">
        <v>131.40506464396455</v>
      </c>
      <c r="I23" s="611">
        <v>92.627090430285406</v>
      </c>
      <c r="J23" s="611">
        <v>256.7558299896134</v>
      </c>
      <c r="K23" s="611">
        <v>182.92751457651059</v>
      </c>
      <c r="L23" s="611">
        <v>90.612029860813891</v>
      </c>
      <c r="M23" s="611">
        <v>139.8740355826354</v>
      </c>
      <c r="N23" s="611">
        <v>231.53087262642509</v>
      </c>
      <c r="O23" s="612">
        <v>209.35453219647036</v>
      </c>
      <c r="P23" s="611">
        <v>512.29192205487959</v>
      </c>
      <c r="Q23" s="612">
        <v>166.64247639288936</v>
      </c>
      <c r="R23" s="612">
        <v>80.289049150631811</v>
      </c>
      <c r="S23" s="612">
        <v>125.51131332066868</v>
      </c>
      <c r="T23" s="611">
        <v>372.44283886418981</v>
      </c>
      <c r="U23" s="613">
        <v>2529.406885369317</v>
      </c>
      <c r="V23" s="589"/>
    </row>
    <row r="24" spans="1:22" s="589" customFormat="1" ht="15.75" x14ac:dyDescent="0.25">
      <c r="A24" s="608" t="s">
        <v>1306</v>
      </c>
      <c r="B24" s="609" t="s">
        <v>1319</v>
      </c>
      <c r="C24" s="610">
        <v>248.70293500000002</v>
      </c>
      <c r="D24" s="610">
        <v>154.806017</v>
      </c>
      <c r="E24" s="610">
        <v>109.20653900000001</v>
      </c>
      <c r="F24" s="611">
        <v>-64.372742000000031</v>
      </c>
      <c r="G24" s="611">
        <v>78.628913000000011</v>
      </c>
      <c r="H24" s="611">
        <v>1382.6485040700002</v>
      </c>
      <c r="I24" s="611">
        <v>121.83806508999999</v>
      </c>
      <c r="J24" s="611">
        <v>208.31016623884037</v>
      </c>
      <c r="K24" s="611">
        <v>19.258218134473498</v>
      </c>
      <c r="L24" s="611">
        <v>220.29889508707561</v>
      </c>
      <c r="M24" s="611">
        <v>55.436115716304286</v>
      </c>
      <c r="N24" s="611">
        <v>-19.998094572762145</v>
      </c>
      <c r="O24" s="612">
        <v>12.771552160868277</v>
      </c>
      <c r="P24" s="611">
        <v>52.577263200957844</v>
      </c>
      <c r="Q24" s="612">
        <v>1.9719116724296915</v>
      </c>
      <c r="R24" s="612">
        <v>7.1648935964125551</v>
      </c>
      <c r="S24" s="612">
        <v>2.6124631685434179</v>
      </c>
      <c r="T24" s="611">
        <v>11.749268437385663</v>
      </c>
      <c r="U24" s="613">
        <v>2579.0900634022746</v>
      </c>
      <c r="V24" s="607"/>
    </row>
    <row r="25" spans="1:22" s="607" customFormat="1" ht="15.75" x14ac:dyDescent="0.25">
      <c r="A25" s="608" t="s">
        <v>1306</v>
      </c>
      <c r="B25" s="609" t="s">
        <v>1320</v>
      </c>
      <c r="C25" s="610">
        <v>311.70528099999996</v>
      </c>
      <c r="D25" s="610">
        <v>356.29453599999994</v>
      </c>
      <c r="E25" s="610">
        <v>502.23531500000007</v>
      </c>
      <c r="F25" s="611">
        <v>360.84451899999999</v>
      </c>
      <c r="G25" s="611">
        <v>723.93833399999994</v>
      </c>
      <c r="H25" s="611">
        <v>251.39457299999992</v>
      </c>
      <c r="I25" s="611">
        <v>1856.3765121400015</v>
      </c>
      <c r="J25" s="611">
        <v>381.55184899999995</v>
      </c>
      <c r="K25" s="611">
        <v>3675.0020035325724</v>
      </c>
      <c r="L25" s="611">
        <v>363.30013885467957</v>
      </c>
      <c r="M25" s="611">
        <v>9.8398204285435789</v>
      </c>
      <c r="N25" s="611">
        <v>142.16259189921973</v>
      </c>
      <c r="O25" s="612">
        <v>30.077444805058057</v>
      </c>
      <c r="P25" s="611">
        <v>68.175836389281059</v>
      </c>
      <c r="Q25" s="612">
        <v>-11.77307234629937</v>
      </c>
      <c r="R25" s="612">
        <v>39.429278206943124</v>
      </c>
      <c r="S25" s="612">
        <v>48.472169647521923</v>
      </c>
      <c r="T25" s="611">
        <v>76.128375508165689</v>
      </c>
      <c r="U25" s="613">
        <v>9078.9496857524591</v>
      </c>
    </row>
    <row r="26" spans="1:22" s="589" customFormat="1" ht="15.75" x14ac:dyDescent="0.25">
      <c r="A26" s="608" t="s">
        <v>1306</v>
      </c>
      <c r="B26" s="609" t="s">
        <v>1321</v>
      </c>
      <c r="C26" s="610">
        <v>156.34722099999996</v>
      </c>
      <c r="D26" s="610">
        <v>210.14259800000002</v>
      </c>
      <c r="E26" s="610">
        <v>286.40912400000002</v>
      </c>
      <c r="F26" s="611">
        <v>184.53735400000002</v>
      </c>
      <c r="G26" s="611">
        <v>152.36142000000001</v>
      </c>
      <c r="H26" s="611">
        <v>35.931517564401659</v>
      </c>
      <c r="I26" s="611">
        <v>198.49160050000003</v>
      </c>
      <c r="J26" s="611">
        <v>183.74191195169186</v>
      </c>
      <c r="K26" s="611">
        <v>273.8194205201782</v>
      </c>
      <c r="L26" s="611">
        <v>311.69006609686505</v>
      </c>
      <c r="M26" s="611">
        <v>152.47693620048207</v>
      </c>
      <c r="N26" s="611">
        <v>111.60673121190307</v>
      </c>
      <c r="O26" s="612">
        <v>90.175202909300111</v>
      </c>
      <c r="P26" s="611">
        <v>341.36187204533257</v>
      </c>
      <c r="Q26" s="612">
        <v>33.250532006663583</v>
      </c>
      <c r="R26" s="612">
        <v>50.110977874815987</v>
      </c>
      <c r="S26" s="612">
        <v>49.897454183872739</v>
      </c>
      <c r="T26" s="611">
        <v>133.2589640653523</v>
      </c>
      <c r="U26" s="613">
        <v>2732.1767371562073</v>
      </c>
      <c r="V26" s="607"/>
    </row>
    <row r="27" spans="1:22" s="589" customFormat="1" ht="15.75" x14ac:dyDescent="0.25">
      <c r="A27" s="608" t="s">
        <v>1306</v>
      </c>
      <c r="B27" s="609" t="s">
        <v>1322</v>
      </c>
      <c r="C27" s="610">
        <v>561.76847412547784</v>
      </c>
      <c r="D27" s="610">
        <v>521.70288287811127</v>
      </c>
      <c r="E27" s="610">
        <v>283.14563999999996</v>
      </c>
      <c r="F27" s="611">
        <v>348.24677200000002</v>
      </c>
      <c r="G27" s="611">
        <v>510.23203948999998</v>
      </c>
      <c r="H27" s="611">
        <v>428.77484680999993</v>
      </c>
      <c r="I27" s="611">
        <v>1002.5043494600001</v>
      </c>
      <c r="J27" s="611">
        <v>759.5643371435666</v>
      </c>
      <c r="K27" s="611">
        <v>856.91595999999981</v>
      </c>
      <c r="L27" s="611">
        <v>434.54153313503031</v>
      </c>
      <c r="M27" s="611">
        <v>150.71763556374898</v>
      </c>
      <c r="N27" s="611">
        <v>364.63701293644442</v>
      </c>
      <c r="O27" s="612">
        <v>45.318919436567441</v>
      </c>
      <c r="P27" s="611">
        <v>242.45843518549964</v>
      </c>
      <c r="Q27" s="612">
        <v>65.01885603956319</v>
      </c>
      <c r="R27" s="612">
        <v>45.106017033201937</v>
      </c>
      <c r="S27" s="612">
        <v>54.830381849928884</v>
      </c>
      <c r="T27" s="611">
        <v>164.95525492269402</v>
      </c>
      <c r="U27" s="613">
        <v>6630.1651736505719</v>
      </c>
      <c r="V27" s="607"/>
    </row>
    <row r="28" spans="1:22" s="607" customFormat="1" ht="15.75" x14ac:dyDescent="0.25">
      <c r="A28" s="608" t="s">
        <v>1306</v>
      </c>
      <c r="B28" s="609" t="s">
        <v>1323</v>
      </c>
      <c r="C28" s="610">
        <v>1603.566501</v>
      </c>
      <c r="D28" s="610">
        <v>974.86723100000074</v>
      </c>
      <c r="E28" s="610">
        <v>573.82519599999841</v>
      </c>
      <c r="F28" s="611">
        <v>673.34050783000009</v>
      </c>
      <c r="G28" s="611">
        <v>618.06626199999994</v>
      </c>
      <c r="H28" s="611">
        <v>843.46290699999975</v>
      </c>
      <c r="I28" s="611">
        <v>1021.9176452200007</v>
      </c>
      <c r="J28" s="611">
        <v>1005.4519419613424</v>
      </c>
      <c r="K28" s="611">
        <v>782.65877883673932</v>
      </c>
      <c r="L28" s="611">
        <v>647.17481304004582</v>
      </c>
      <c r="M28" s="611">
        <v>1369.5222982618104</v>
      </c>
      <c r="N28" s="611">
        <v>1343.1488772439366</v>
      </c>
      <c r="O28" s="612">
        <v>10.036527916099345</v>
      </c>
      <c r="P28" s="611">
        <v>621.84549731898699</v>
      </c>
      <c r="Q28" s="612">
        <v>279.23225052678032</v>
      </c>
      <c r="R28" s="612">
        <v>119.90610523500982</v>
      </c>
      <c r="S28" s="612">
        <v>71.688373873503011</v>
      </c>
      <c r="T28" s="611">
        <v>470.82672963529313</v>
      </c>
      <c r="U28" s="613">
        <v>12549.675186348151</v>
      </c>
      <c r="V28" s="589"/>
    </row>
    <row r="29" spans="1:22" s="607" customFormat="1" ht="15.75" x14ac:dyDescent="0.25">
      <c r="A29" s="608" t="s">
        <v>1306</v>
      </c>
      <c r="B29" s="609" t="s">
        <v>1324</v>
      </c>
      <c r="C29" s="610">
        <v>688.57339183110344</v>
      </c>
      <c r="D29" s="610">
        <v>985.03050854000003</v>
      </c>
      <c r="E29" s="610">
        <v>656.40415413746712</v>
      </c>
      <c r="F29" s="611">
        <v>733.95368159999987</v>
      </c>
      <c r="G29" s="611">
        <v>1095.21660028</v>
      </c>
      <c r="H29" s="611">
        <v>553.29689637000013</v>
      </c>
      <c r="I29" s="611">
        <v>184.91710252000016</v>
      </c>
      <c r="J29" s="611">
        <v>473.97282015999986</v>
      </c>
      <c r="K29" s="611">
        <v>700.49352757999998</v>
      </c>
      <c r="L29" s="611">
        <v>788.68973778026907</v>
      </c>
      <c r="M29" s="611">
        <v>421.05953916716811</v>
      </c>
      <c r="N29" s="611">
        <v>544.03918350475465</v>
      </c>
      <c r="O29" s="612">
        <v>72.923940881654218</v>
      </c>
      <c r="P29" s="611">
        <v>736.83967058237408</v>
      </c>
      <c r="Q29" s="612">
        <v>158.22738379056571</v>
      </c>
      <c r="R29" s="612">
        <v>72.099905098858969</v>
      </c>
      <c r="S29" s="612">
        <v>114.93007766795152</v>
      </c>
      <c r="T29" s="611">
        <v>345.25736655737626</v>
      </c>
      <c r="U29" s="613">
        <v>8907.7441806105107</v>
      </c>
      <c r="V29" s="589"/>
    </row>
    <row r="30" spans="1:22" s="607" customFormat="1" ht="15.75" x14ac:dyDescent="0.25">
      <c r="A30" s="608" t="s">
        <v>1306</v>
      </c>
      <c r="B30" s="609" t="s">
        <v>1325</v>
      </c>
      <c r="C30" s="610">
        <v>2389.228110015029</v>
      </c>
      <c r="D30" s="610">
        <v>1798.0694899999996</v>
      </c>
      <c r="E30" s="610">
        <v>1704.1549530694829</v>
      </c>
      <c r="F30" s="611">
        <v>1342.3465453015799</v>
      </c>
      <c r="G30" s="611">
        <v>1391.9421984296455</v>
      </c>
      <c r="H30" s="611">
        <v>3190.3000623899998</v>
      </c>
      <c r="I30" s="611">
        <v>2298.3177816500001</v>
      </c>
      <c r="J30" s="611">
        <v>1728.8501437700002</v>
      </c>
      <c r="K30" s="611">
        <v>2021.1642558899998</v>
      </c>
      <c r="L30" s="611">
        <v>1538.0801211052922</v>
      </c>
      <c r="M30" s="611">
        <v>1375.0019151169165</v>
      </c>
      <c r="N30" s="611">
        <v>907.87535488515971</v>
      </c>
      <c r="O30" s="612">
        <v>248.10267455624913</v>
      </c>
      <c r="P30" s="611">
        <v>1211.3530469452489</v>
      </c>
      <c r="Q30" s="612">
        <v>755.66462712043892</v>
      </c>
      <c r="R30" s="612">
        <v>492.66506658754508</v>
      </c>
      <c r="S30" s="612">
        <v>356.16329286148596</v>
      </c>
      <c r="T30" s="611">
        <v>1604.4929865694703</v>
      </c>
      <c r="U30" s="613">
        <v>24501.176965137816</v>
      </c>
      <c r="V30" s="589"/>
    </row>
    <row r="31" spans="1:22" s="607" customFormat="1" ht="15.75" x14ac:dyDescent="0.25">
      <c r="A31" s="608" t="s">
        <v>1306</v>
      </c>
      <c r="B31" s="609" t="s">
        <v>1326</v>
      </c>
      <c r="C31" s="610">
        <v>27.562058000000004</v>
      </c>
      <c r="D31" s="610">
        <v>53.993150000000007</v>
      </c>
      <c r="E31" s="610">
        <v>49.826946999999997</v>
      </c>
      <c r="F31" s="611">
        <v>58.832987000000003</v>
      </c>
      <c r="G31" s="611">
        <v>25.508233000000001</v>
      </c>
      <c r="H31" s="611">
        <v>13.385653000000001</v>
      </c>
      <c r="I31" s="611">
        <v>34.125897000000002</v>
      </c>
      <c r="J31" s="611">
        <v>17.295112999999997</v>
      </c>
      <c r="K31" s="611">
        <v>35.978881567242951</v>
      </c>
      <c r="L31" s="611">
        <v>23.30121924985141</v>
      </c>
      <c r="M31" s="611">
        <v>30.033178393753403</v>
      </c>
      <c r="N31" s="611">
        <v>21.540349100135451</v>
      </c>
      <c r="O31" s="612">
        <v>5.3424491029515178</v>
      </c>
      <c r="P31" s="611">
        <v>9.4985508304366686</v>
      </c>
      <c r="Q31" s="612">
        <v>0.93674165710619284</v>
      </c>
      <c r="R31" s="612">
        <v>4.8310872085201799</v>
      </c>
      <c r="S31" s="612">
        <v>1.7834930268613232</v>
      </c>
      <c r="T31" s="611">
        <v>7.551321892487695</v>
      </c>
      <c r="U31" s="613">
        <v>408.43353903390749</v>
      </c>
      <c r="V31" s="589"/>
    </row>
    <row r="32" spans="1:22" s="607" customFormat="1" ht="15.75" x14ac:dyDescent="0.25">
      <c r="A32" s="608" t="s">
        <v>1306</v>
      </c>
      <c r="B32" s="609" t="s">
        <v>1327</v>
      </c>
      <c r="C32" s="610">
        <v>658.28134899999907</v>
      </c>
      <c r="D32" s="610">
        <v>1325.0672430000002</v>
      </c>
      <c r="E32" s="610">
        <v>580.7751059999996</v>
      </c>
      <c r="F32" s="611">
        <v>502.6447739999997</v>
      </c>
      <c r="G32" s="611">
        <v>436.93210799999929</v>
      </c>
      <c r="H32" s="611">
        <v>541.59446515999969</v>
      </c>
      <c r="I32" s="611">
        <v>631.28862919577068</v>
      </c>
      <c r="J32" s="611">
        <v>658.60055803999978</v>
      </c>
      <c r="K32" s="611">
        <v>496.30788784918565</v>
      </c>
      <c r="L32" s="611">
        <v>412.93992014411879</v>
      </c>
      <c r="M32" s="611">
        <v>645.14493331883489</v>
      </c>
      <c r="N32" s="611">
        <v>557.19651834937918</v>
      </c>
      <c r="O32" s="612">
        <v>183.62518748860387</v>
      </c>
      <c r="P32" s="611">
        <v>372.99870675264162</v>
      </c>
      <c r="Q32" s="612">
        <v>23.01637675621944</v>
      </c>
      <c r="R32" s="612">
        <v>4.8498680679373223</v>
      </c>
      <c r="S32" s="612">
        <v>124.27056248892404</v>
      </c>
      <c r="T32" s="611">
        <v>152.13680731308079</v>
      </c>
      <c r="U32" s="613">
        <v>7971.909006123009</v>
      </c>
      <c r="V32" s="589"/>
    </row>
    <row r="33" spans="1:22" s="589" customFormat="1" ht="15.75" x14ac:dyDescent="0.25">
      <c r="A33" s="601" t="s">
        <v>1300</v>
      </c>
      <c r="B33" s="602" t="s">
        <v>1328</v>
      </c>
      <c r="C33" s="603">
        <v>1502.9564176172642</v>
      </c>
      <c r="D33" s="603">
        <v>2512.9473721434233</v>
      </c>
      <c r="E33" s="603">
        <v>2513.5898173626483</v>
      </c>
      <c r="F33" s="604">
        <v>1836.3661210694074</v>
      </c>
      <c r="G33" s="604">
        <v>1507.9287360553672</v>
      </c>
      <c r="H33" s="604">
        <v>1370.2156566922931</v>
      </c>
      <c r="I33" s="604">
        <v>2921.6651017308577</v>
      </c>
      <c r="J33" s="604">
        <v>728.75028368632672</v>
      </c>
      <c r="K33" s="604">
        <v>1591.2068620145867</v>
      </c>
      <c r="L33" s="604">
        <v>1942.1809142663012</v>
      </c>
      <c r="M33" s="604">
        <v>1540.7827070261121</v>
      </c>
      <c r="N33" s="604">
        <v>2735.0216554804047</v>
      </c>
      <c r="O33" s="605">
        <v>235.70367036034375</v>
      </c>
      <c r="P33" s="604">
        <v>2142.3532308385193</v>
      </c>
      <c r="Q33" s="605">
        <v>493.35769552181131</v>
      </c>
      <c r="R33" s="605">
        <v>411.07259186517678</v>
      </c>
      <c r="S33" s="605">
        <v>1043.8061033363858</v>
      </c>
      <c r="T33" s="604">
        <v>1948.2363907233744</v>
      </c>
      <c r="U33" s="606">
        <v>26794.201266706892</v>
      </c>
      <c r="V33" s="607"/>
    </row>
    <row r="34" spans="1:22" s="589" customFormat="1" ht="15.75" x14ac:dyDescent="0.25">
      <c r="A34" s="601" t="s">
        <v>1300</v>
      </c>
      <c r="B34" s="602" t="s">
        <v>1329</v>
      </c>
      <c r="C34" s="603">
        <v>344.11137500000007</v>
      </c>
      <c r="D34" s="603">
        <v>82.180595000000011</v>
      </c>
      <c r="E34" s="603">
        <v>148.69149409000673</v>
      </c>
      <c r="F34" s="604">
        <v>635.52558300000021</v>
      </c>
      <c r="G34" s="604">
        <v>366.93415853999994</v>
      </c>
      <c r="H34" s="604">
        <v>99.685921999999991</v>
      </c>
      <c r="I34" s="604">
        <v>1404.1587689098812</v>
      </c>
      <c r="J34" s="604">
        <v>-180.03020935000004</v>
      </c>
      <c r="K34" s="604">
        <v>296.35631563999993</v>
      </c>
      <c r="L34" s="604">
        <v>381.71680842999996</v>
      </c>
      <c r="M34" s="604">
        <v>101.12926748000002</v>
      </c>
      <c r="N34" s="604">
        <v>156.66119527491696</v>
      </c>
      <c r="O34" s="605">
        <v>63.234103297488325</v>
      </c>
      <c r="P34" s="604">
        <v>285.15783634450815</v>
      </c>
      <c r="Q34" s="605">
        <v>254.51304729872169</v>
      </c>
      <c r="R34" s="605">
        <v>-38.239834376343126</v>
      </c>
      <c r="S34" s="605">
        <v>-11.21546443652997</v>
      </c>
      <c r="T34" s="604">
        <v>205.05774848584858</v>
      </c>
      <c r="U34" s="606">
        <v>4327.3368588451613</v>
      </c>
      <c r="V34" s="607"/>
    </row>
    <row r="35" spans="1:22" s="607" customFormat="1" ht="15.75" x14ac:dyDescent="0.25">
      <c r="A35" s="601" t="s">
        <v>1300</v>
      </c>
      <c r="B35" s="602" t="s">
        <v>1330</v>
      </c>
      <c r="C35" s="603">
        <v>328.9466220000001</v>
      </c>
      <c r="D35" s="603">
        <v>-1704.3426164428661</v>
      </c>
      <c r="E35" s="603">
        <v>3011.7421160000004</v>
      </c>
      <c r="F35" s="604">
        <v>3447.6881996499997</v>
      </c>
      <c r="G35" s="604">
        <v>2297.9603305100004</v>
      </c>
      <c r="H35" s="604">
        <v>1716.6690153300008</v>
      </c>
      <c r="I35" s="604">
        <v>1603.0571910000001</v>
      </c>
      <c r="J35" s="604">
        <v>676.60421317999999</v>
      </c>
      <c r="K35" s="604">
        <v>302.76174431000015</v>
      </c>
      <c r="L35" s="604">
        <v>1489.1714305105356</v>
      </c>
      <c r="M35" s="604">
        <v>171.72768273514237</v>
      </c>
      <c r="N35" s="604">
        <v>199.6200331914317</v>
      </c>
      <c r="O35" s="605">
        <v>29.572743627237312</v>
      </c>
      <c r="P35" s="604">
        <v>1130.8784865326293</v>
      </c>
      <c r="Q35" s="605">
        <v>221.4167960819336</v>
      </c>
      <c r="R35" s="605">
        <v>-45.909291106836946</v>
      </c>
      <c r="S35" s="605">
        <v>12.728725205392326</v>
      </c>
      <c r="T35" s="604">
        <v>188.23623018048895</v>
      </c>
      <c r="U35" s="606">
        <v>14860.720678687361</v>
      </c>
      <c r="V35" s="589"/>
    </row>
    <row r="36" spans="1:22" s="589" customFormat="1" ht="15.75" x14ac:dyDescent="0.25">
      <c r="A36" s="601" t="s">
        <v>1300</v>
      </c>
      <c r="B36" s="602" t="s">
        <v>1331</v>
      </c>
      <c r="C36" s="603">
        <v>413.44453600000003</v>
      </c>
      <c r="D36" s="603">
        <v>4467.1796599999998</v>
      </c>
      <c r="E36" s="603">
        <v>16044.843938498334</v>
      </c>
      <c r="F36" s="604">
        <v>6637.4730516500013</v>
      </c>
      <c r="G36" s="604">
        <v>2831.1412901799999</v>
      </c>
      <c r="H36" s="604">
        <v>5565.8901856399989</v>
      </c>
      <c r="I36" s="604">
        <v>2255.8635811400004</v>
      </c>
      <c r="J36" s="604">
        <v>3932.1154002619542</v>
      </c>
      <c r="K36" s="604">
        <v>6522.171900338154</v>
      </c>
      <c r="L36" s="604">
        <v>6412.6774987296358</v>
      </c>
      <c r="M36" s="604">
        <v>2534.2723945195744</v>
      </c>
      <c r="N36" s="604">
        <v>1922.8203940388817</v>
      </c>
      <c r="O36" s="605">
        <v>198.921232544193</v>
      </c>
      <c r="P36" s="604">
        <v>2469.9560934008632</v>
      </c>
      <c r="Q36" s="605">
        <v>963.48587154910115</v>
      </c>
      <c r="R36" s="605">
        <v>940.35610360942792</v>
      </c>
      <c r="S36" s="605">
        <v>26.354594754487572</v>
      </c>
      <c r="T36" s="604">
        <v>1930.1965699130167</v>
      </c>
      <c r="U36" s="606">
        <v>63940.046494310409</v>
      </c>
    </row>
    <row r="37" spans="1:22" s="607" customFormat="1" ht="15.75" x14ac:dyDescent="0.25">
      <c r="A37" s="601" t="s">
        <v>1300</v>
      </c>
      <c r="B37" s="602" t="s">
        <v>1332</v>
      </c>
      <c r="C37" s="603">
        <v>294.16315830546847</v>
      </c>
      <c r="D37" s="603">
        <v>426.85347727770761</v>
      </c>
      <c r="E37" s="603">
        <v>215.44777733490128</v>
      </c>
      <c r="F37" s="604">
        <v>374.18414231057164</v>
      </c>
      <c r="G37" s="604">
        <v>189.46203326351338</v>
      </c>
      <c r="H37" s="604">
        <v>272.27535209232292</v>
      </c>
      <c r="I37" s="604">
        <v>1281.2128012905678</v>
      </c>
      <c r="J37" s="604">
        <v>1124.9361338821404</v>
      </c>
      <c r="K37" s="604">
        <v>1659.8438027434256</v>
      </c>
      <c r="L37" s="604">
        <v>1812.156464599904</v>
      </c>
      <c r="M37" s="604">
        <v>1179.6602263105381</v>
      </c>
      <c r="N37" s="604">
        <v>1372.6420978495144</v>
      </c>
      <c r="O37" s="605">
        <v>240.5625862869351</v>
      </c>
      <c r="P37" s="604">
        <v>932.73770034800373</v>
      </c>
      <c r="Q37" s="605">
        <v>295.63238539037724</v>
      </c>
      <c r="R37" s="605">
        <v>241.78876758738124</v>
      </c>
      <c r="S37" s="605">
        <v>94.882430792595343</v>
      </c>
      <c r="T37" s="604">
        <v>632.30358377035384</v>
      </c>
      <c r="U37" s="606">
        <v>11767.878751378932</v>
      </c>
      <c r="V37" s="589"/>
    </row>
    <row r="38" spans="1:22" s="607" customFormat="1" ht="15.75" x14ac:dyDescent="0.25">
      <c r="A38" s="601" t="s">
        <v>1300</v>
      </c>
      <c r="B38" s="602" t="s">
        <v>1333</v>
      </c>
      <c r="C38" s="603">
        <v>49.096847000000004</v>
      </c>
      <c r="D38" s="603">
        <v>74.120372449999991</v>
      </c>
      <c r="E38" s="603">
        <v>378.09061984016495</v>
      </c>
      <c r="F38" s="604">
        <v>133.44196385999999</v>
      </c>
      <c r="G38" s="604">
        <v>224.66037666000003</v>
      </c>
      <c r="H38" s="604">
        <v>62.235553644603279</v>
      </c>
      <c r="I38" s="604">
        <v>67.251864848306539</v>
      </c>
      <c r="J38" s="604">
        <v>692.64784530221971</v>
      </c>
      <c r="K38" s="604">
        <v>411.52308690747793</v>
      </c>
      <c r="L38" s="604">
        <v>497.46249757147774</v>
      </c>
      <c r="M38" s="604">
        <v>285.11271470080698</v>
      </c>
      <c r="N38" s="604">
        <v>253.4528414158894</v>
      </c>
      <c r="O38" s="605">
        <v>124.3219575535213</v>
      </c>
      <c r="P38" s="604">
        <v>707.4730256567176</v>
      </c>
      <c r="Q38" s="605">
        <v>333.41843694576539</v>
      </c>
      <c r="R38" s="605">
        <v>-22.236709044665062</v>
      </c>
      <c r="S38" s="605">
        <v>23.818791815694084</v>
      </c>
      <c r="T38" s="604">
        <v>335.00051971679437</v>
      </c>
      <c r="U38" s="606">
        <v>4171.5701295744584</v>
      </c>
    </row>
    <row r="39" spans="1:22" s="607" customFormat="1" ht="15.75" x14ac:dyDescent="0.25">
      <c r="A39" s="601" t="s">
        <v>1300</v>
      </c>
      <c r="B39" s="602" t="s">
        <v>1334</v>
      </c>
      <c r="C39" s="603">
        <v>0</v>
      </c>
      <c r="D39" s="603">
        <v>0</v>
      </c>
      <c r="E39" s="603">
        <v>0</v>
      </c>
      <c r="F39" s="604">
        <v>0</v>
      </c>
      <c r="G39" s="604">
        <v>0</v>
      </c>
      <c r="H39" s="604">
        <v>0</v>
      </c>
      <c r="I39" s="604">
        <v>0</v>
      </c>
      <c r="J39" s="604">
        <v>0</v>
      </c>
      <c r="K39" s="604">
        <v>0</v>
      </c>
      <c r="L39" s="604">
        <v>0</v>
      </c>
      <c r="M39" s="604">
        <v>3.66994E-3</v>
      </c>
      <c r="N39" s="604">
        <v>-30.30216493</v>
      </c>
      <c r="O39" s="605">
        <v>125.10284263007927</v>
      </c>
      <c r="P39" s="604">
        <v>155.82990838725678</v>
      </c>
      <c r="Q39" s="605">
        <v>20.117815169999997</v>
      </c>
      <c r="R39" s="605">
        <v>4.1412600000000008E-3</v>
      </c>
      <c r="S39" s="605">
        <v>2.2838524022320852E-4</v>
      </c>
      <c r="T39" s="604">
        <v>20.122184815240221</v>
      </c>
      <c r="U39" s="606">
        <v>145.65359821249706</v>
      </c>
      <c r="V39" s="589"/>
    </row>
    <row r="40" spans="1:22" s="607" customFormat="1" ht="15.75" x14ac:dyDescent="0.25">
      <c r="A40" s="601" t="s">
        <v>1300</v>
      </c>
      <c r="B40" s="602" t="s">
        <v>1335</v>
      </c>
      <c r="C40" s="603">
        <v>668.11140637999961</v>
      </c>
      <c r="D40" s="603">
        <v>1019.4682658199987</v>
      </c>
      <c r="E40" s="603">
        <v>596.12561559000039</v>
      </c>
      <c r="F40" s="604">
        <v>347.92092683999988</v>
      </c>
      <c r="G40" s="604">
        <v>228.60994402999978</v>
      </c>
      <c r="H40" s="604">
        <v>107.29159734969816</v>
      </c>
      <c r="I40" s="604">
        <v>2028.0923003465564</v>
      </c>
      <c r="J40" s="604">
        <v>1364.9353334588197</v>
      </c>
      <c r="K40" s="604">
        <v>919.88551291359477</v>
      </c>
      <c r="L40" s="604">
        <v>584.12107075527535</v>
      </c>
      <c r="M40" s="604">
        <v>2873.1357010371257</v>
      </c>
      <c r="N40" s="604">
        <v>639.5258907353616</v>
      </c>
      <c r="O40" s="605">
        <v>19.426672783517184</v>
      </c>
      <c r="P40" s="604">
        <v>61.27376338999207</v>
      </c>
      <c r="Q40" s="605">
        <v>20.347039920960125</v>
      </c>
      <c r="R40" s="605">
        <v>41.966885222955142</v>
      </c>
      <c r="S40" s="605">
        <v>197.42962859816413</v>
      </c>
      <c r="T40" s="604">
        <v>259.74355374207943</v>
      </c>
      <c r="U40" s="606">
        <v>11698.240882388503</v>
      </c>
      <c r="V40" s="589"/>
    </row>
    <row r="41" spans="1:22" s="607" customFormat="1" ht="15.75" x14ac:dyDescent="0.25">
      <c r="A41" s="601" t="s">
        <v>1300</v>
      </c>
      <c r="B41" s="602" t="s">
        <v>1336</v>
      </c>
      <c r="C41" s="603">
        <v>2.7000209999999996</v>
      </c>
      <c r="D41" s="603">
        <v>38.476753000000009</v>
      </c>
      <c r="E41" s="603">
        <v>5.0692969999999997</v>
      </c>
      <c r="F41" s="604">
        <v>-21.151365000000006</v>
      </c>
      <c r="G41" s="604">
        <v>1.5799270000000003</v>
      </c>
      <c r="H41" s="604">
        <v>3.6347079999999998</v>
      </c>
      <c r="I41" s="604">
        <v>17.580207202504372</v>
      </c>
      <c r="J41" s="604">
        <v>1.2890299999999995</v>
      </c>
      <c r="K41" s="604">
        <v>39.36290000000001</v>
      </c>
      <c r="L41" s="604">
        <v>168.77011199999998</v>
      </c>
      <c r="M41" s="604">
        <v>1.6417062820719484</v>
      </c>
      <c r="N41" s="604">
        <v>7.4278769914536724</v>
      </c>
      <c r="O41" s="605">
        <v>0.24682915000000002</v>
      </c>
      <c r="P41" s="604">
        <v>3.8205633499309544</v>
      </c>
      <c r="Q41" s="605">
        <v>0.4037850720439527</v>
      </c>
      <c r="R41" s="605">
        <v>0.47703765339707477</v>
      </c>
      <c r="S41" s="605">
        <v>0.66745826298752542</v>
      </c>
      <c r="T41" s="604">
        <v>1.5482809884285529</v>
      </c>
      <c r="U41" s="606">
        <v>271.75001781438942</v>
      </c>
      <c r="V41" s="589"/>
    </row>
    <row r="42" spans="1:22" s="589" customFormat="1" ht="15.75" x14ac:dyDescent="0.25">
      <c r="A42" s="601" t="s">
        <v>1300</v>
      </c>
      <c r="B42" s="602" t="s">
        <v>1337</v>
      </c>
      <c r="C42" s="603">
        <v>10.19335966821162</v>
      </c>
      <c r="D42" s="603">
        <v>1.1288469999999999</v>
      </c>
      <c r="E42" s="603">
        <v>-5.6719000000000061E-2</v>
      </c>
      <c r="F42" s="604">
        <v>2.0620969999999996</v>
      </c>
      <c r="G42" s="604">
        <v>12.645710000000003</v>
      </c>
      <c r="H42" s="604">
        <v>8.7313499999999991</v>
      </c>
      <c r="I42" s="604">
        <v>3.2322479999999998</v>
      </c>
      <c r="J42" s="604">
        <v>4.8849480000000005</v>
      </c>
      <c r="K42" s="604">
        <v>25.223810069999995</v>
      </c>
      <c r="L42" s="604">
        <v>26.37065883</v>
      </c>
      <c r="M42" s="604">
        <v>17.146715081496762</v>
      </c>
      <c r="N42" s="604">
        <v>5.0046812244113434</v>
      </c>
      <c r="O42" s="605">
        <v>1.3059168478433127</v>
      </c>
      <c r="P42" s="604">
        <v>3.3010227557385377</v>
      </c>
      <c r="Q42" s="605">
        <v>0.49154054991854923</v>
      </c>
      <c r="R42" s="605">
        <v>1.5082907352466366</v>
      </c>
      <c r="S42" s="605">
        <v>0.56494946878319729</v>
      </c>
      <c r="T42" s="604">
        <v>2.5647807539483827</v>
      </c>
      <c r="U42" s="606">
        <v>122.43350938380664</v>
      </c>
      <c r="V42" s="607"/>
    </row>
    <row r="43" spans="1:22" s="589" customFormat="1" ht="15.75" x14ac:dyDescent="0.25">
      <c r="A43" s="601" t="s">
        <v>1300</v>
      </c>
      <c r="B43" s="602" t="s">
        <v>1338</v>
      </c>
      <c r="C43" s="603">
        <v>72.869450999999998</v>
      </c>
      <c r="D43" s="603">
        <v>13.238233999999997</v>
      </c>
      <c r="E43" s="603">
        <v>6.6332500000000012</v>
      </c>
      <c r="F43" s="604">
        <v>16.228771000000002</v>
      </c>
      <c r="G43" s="604">
        <v>1.7873699999999999</v>
      </c>
      <c r="H43" s="604">
        <v>3.2375059999999993</v>
      </c>
      <c r="I43" s="604">
        <v>38.522458603815885</v>
      </c>
      <c r="J43" s="604">
        <v>54.638342640974521</v>
      </c>
      <c r="K43" s="604">
        <v>266.64946251598906</v>
      </c>
      <c r="L43" s="604">
        <v>-14.657943405358283</v>
      </c>
      <c r="M43" s="604">
        <v>5.1056366494247998</v>
      </c>
      <c r="N43" s="604">
        <v>31.430346033021287</v>
      </c>
      <c r="O43" s="605">
        <v>1.89621328</v>
      </c>
      <c r="P43" s="604">
        <v>73.779336112895791</v>
      </c>
      <c r="Q43" s="605">
        <v>-3.6320680906131861</v>
      </c>
      <c r="R43" s="605">
        <v>1.402832139251829</v>
      </c>
      <c r="S43" s="605">
        <v>-1.4478537701948371</v>
      </c>
      <c r="T43" s="604">
        <v>-3.6770897215561948</v>
      </c>
      <c r="U43" s="606">
        <v>565.78513142920701</v>
      </c>
      <c r="V43" s="607"/>
    </row>
    <row r="44" spans="1:22" s="607" customFormat="1" ht="15.75" x14ac:dyDescent="0.25">
      <c r="A44" s="601" t="s">
        <v>1300</v>
      </c>
      <c r="B44" s="602" t="s">
        <v>1339</v>
      </c>
      <c r="C44" s="603">
        <v>338.22180099999986</v>
      </c>
      <c r="D44" s="603">
        <v>455.91173171562173</v>
      </c>
      <c r="E44" s="603">
        <v>391.46559168576982</v>
      </c>
      <c r="F44" s="604">
        <v>457.43846312730136</v>
      </c>
      <c r="G44" s="604">
        <v>518.12197306890471</v>
      </c>
      <c r="H44" s="604">
        <v>683.64553291515836</v>
      </c>
      <c r="I44" s="604">
        <v>1036.8177173257786</v>
      </c>
      <c r="J44" s="604">
        <v>915.86478750532569</v>
      </c>
      <c r="K44" s="604">
        <v>1250.7221213011394</v>
      </c>
      <c r="L44" s="604">
        <v>-149.95856502565866</v>
      </c>
      <c r="M44" s="604">
        <v>111.62361205366288</v>
      </c>
      <c r="N44" s="604">
        <v>348.00712041304649</v>
      </c>
      <c r="O44" s="605">
        <v>167.68261103109458</v>
      </c>
      <c r="P44" s="604">
        <v>667.78737356330873</v>
      </c>
      <c r="Q44" s="605">
        <v>158.17126436780612</v>
      </c>
      <c r="R44" s="605">
        <v>302.63725942631868</v>
      </c>
      <c r="S44" s="605">
        <v>79.221312233233334</v>
      </c>
      <c r="T44" s="604">
        <v>540.02983602735821</v>
      </c>
      <c r="U44" s="606">
        <v>7565.6990966767144</v>
      </c>
    </row>
    <row r="45" spans="1:22" s="607" customFormat="1" ht="15.75" x14ac:dyDescent="0.25">
      <c r="A45" s="601" t="s">
        <v>1300</v>
      </c>
      <c r="B45" s="602" t="s">
        <v>1340</v>
      </c>
      <c r="C45" s="603">
        <v>14.305708000000001</v>
      </c>
      <c r="D45" s="603">
        <v>32.095166999999996</v>
      </c>
      <c r="E45" s="603">
        <v>-2.1642309999999978</v>
      </c>
      <c r="F45" s="604">
        <v>58.156710999999994</v>
      </c>
      <c r="G45" s="604">
        <v>156.97478099999995</v>
      </c>
      <c r="H45" s="604">
        <v>16.626893240000001</v>
      </c>
      <c r="I45" s="604">
        <v>15.111991999999997</v>
      </c>
      <c r="J45" s="604">
        <v>-2.4776870000000022</v>
      </c>
      <c r="K45" s="604">
        <v>43.759655009999996</v>
      </c>
      <c r="L45" s="604">
        <v>58.830915395292763</v>
      </c>
      <c r="M45" s="604">
        <v>72.68134316505342</v>
      </c>
      <c r="N45" s="604">
        <v>112.43756465165011</v>
      </c>
      <c r="O45" s="605">
        <v>66.841140768297493</v>
      </c>
      <c r="P45" s="604">
        <v>103.95577666145947</v>
      </c>
      <c r="Q45" s="605">
        <v>6.832775303708992</v>
      </c>
      <c r="R45" s="605">
        <v>37.085074824595701</v>
      </c>
      <c r="S45" s="605">
        <v>9.595709878805355</v>
      </c>
      <c r="T45" s="604">
        <v>53.513560007110051</v>
      </c>
      <c r="U45" s="606">
        <v>733.80814913056611</v>
      </c>
    </row>
    <row r="46" spans="1:22" ht="15.75" x14ac:dyDescent="0.25">
      <c r="A46" s="614"/>
      <c r="B46" s="614" t="s">
        <v>251</v>
      </c>
      <c r="C46" s="615">
        <v>13933.706558372563</v>
      </c>
      <c r="D46" s="615">
        <v>18159.483303432011</v>
      </c>
      <c r="E46" s="615">
        <v>30033.06670673496</v>
      </c>
      <c r="F46" s="616">
        <v>23899.289726786432</v>
      </c>
      <c r="G46" s="616">
        <v>18671.65732792655</v>
      </c>
      <c r="H46" s="616">
        <v>24850.808151653469</v>
      </c>
      <c r="I46" s="616">
        <v>24435.38800294332</v>
      </c>
      <c r="J46" s="616">
        <v>20229.910955145617</v>
      </c>
      <c r="K46" s="616">
        <v>31839.995914584877</v>
      </c>
      <c r="L46" s="616">
        <v>27475.201207575155</v>
      </c>
      <c r="M46" s="616">
        <v>16282.245714400075</v>
      </c>
      <c r="N46" s="616">
        <v>20956.2592113752</v>
      </c>
      <c r="O46" s="616">
        <v>3854.2310295094526</v>
      </c>
      <c r="P46" s="616">
        <v>20823.297853963591</v>
      </c>
      <c r="Q46" s="616">
        <v>4875.9607177623238</v>
      </c>
      <c r="R46" s="616">
        <v>4593.5493825294434</v>
      </c>
      <c r="S46" s="616">
        <v>3575.5502422419472</v>
      </c>
      <c r="T46" s="616">
        <v>13045.060342533712</v>
      </c>
      <c r="U46" s="616">
        <v>304635.370977427</v>
      </c>
    </row>
    <row r="47" spans="1:22" x14ac:dyDescent="0.2">
      <c r="B47" s="581" t="s">
        <v>1341</v>
      </c>
    </row>
    <row r="48" spans="1:22" x14ac:dyDescent="0.2">
      <c r="B48" s="581" t="s">
        <v>1342</v>
      </c>
    </row>
    <row r="49" spans="1:21" ht="23.25" x14ac:dyDescent="0.35">
      <c r="A49" s="617" t="s">
        <v>1343</v>
      </c>
    </row>
    <row r="50" spans="1:21" ht="15.75" x14ac:dyDescent="0.25">
      <c r="A50" s="601" t="s">
        <v>1300</v>
      </c>
      <c r="B50" s="602" t="s">
        <v>1301</v>
      </c>
      <c r="C50" s="618">
        <f>(C7/C$46)*100</f>
        <v>0.634971453068506</v>
      </c>
      <c r="D50" s="618">
        <f t="shared" ref="D50:U50" si="1">(D7/D$46)*100</f>
        <v>0.53689702163262332</v>
      </c>
      <c r="E50" s="618">
        <f t="shared" si="1"/>
        <v>0.31712223985010179</v>
      </c>
      <c r="F50" s="618">
        <f t="shared" si="1"/>
        <v>0.41296650288891645</v>
      </c>
      <c r="G50" s="618">
        <f t="shared" si="1"/>
        <v>7.8730124176033339E-2</v>
      </c>
      <c r="H50" s="618">
        <f t="shared" si="1"/>
        <v>0.16634229099406406</v>
      </c>
      <c r="I50" s="618">
        <f t="shared" si="1"/>
        <v>6.4351792073471165E-2</v>
      </c>
      <c r="J50" s="618">
        <f t="shared" si="1"/>
        <v>0.10465034199577182</v>
      </c>
      <c r="K50" s="618">
        <f t="shared" si="1"/>
        <v>0.45073319530251932</v>
      </c>
      <c r="L50" s="618">
        <f t="shared" si="1"/>
        <v>0.18783552320545394</v>
      </c>
      <c r="M50" s="618">
        <f t="shared" si="1"/>
        <v>0.21842775851580623</v>
      </c>
      <c r="N50" s="618">
        <f t="shared" si="1"/>
        <v>0.31234455503200992</v>
      </c>
      <c r="O50" s="618">
        <f t="shared" si="1"/>
        <v>0.23592369649953238</v>
      </c>
      <c r="P50" s="618">
        <f t="shared" si="1"/>
        <v>0.10731159490339412</v>
      </c>
      <c r="Q50" s="618">
        <f t="shared" si="1"/>
        <v>0.39622468825796231</v>
      </c>
      <c r="R50" s="618">
        <f t="shared" si="1"/>
        <v>0.22283840201151126</v>
      </c>
      <c r="S50" s="618">
        <f t="shared" si="1"/>
        <v>0.18624838276394745</v>
      </c>
      <c r="T50" s="618">
        <f t="shared" si="1"/>
        <v>0.27761739496274906</v>
      </c>
      <c r="U50" s="618">
        <f t="shared" si="1"/>
        <v>0.2716515641137911</v>
      </c>
    </row>
    <row r="51" spans="1:21" ht="15.75" x14ac:dyDescent="0.25">
      <c r="A51" s="601" t="s">
        <v>1300</v>
      </c>
      <c r="B51" s="602" t="s">
        <v>1302</v>
      </c>
      <c r="C51" s="618">
        <f t="shared" ref="C51:U64" si="2">(C8/C$46)*100</f>
        <v>1.7662166270619672</v>
      </c>
      <c r="D51" s="618">
        <f t="shared" si="2"/>
        <v>0.91522194339411345</v>
      </c>
      <c r="E51" s="618">
        <f t="shared" si="2"/>
        <v>4.1367603652722913E-2</v>
      </c>
      <c r="F51" s="618">
        <f t="shared" si="2"/>
        <v>1.1093052016640341</v>
      </c>
      <c r="G51" s="618">
        <f t="shared" si="2"/>
        <v>0.74465926381394298</v>
      </c>
      <c r="H51" s="618">
        <f t="shared" si="2"/>
        <v>1.2175796721921401</v>
      </c>
      <c r="I51" s="618">
        <f t="shared" si="2"/>
        <v>0.87295972936051303</v>
      </c>
      <c r="J51" s="618">
        <f t="shared" si="2"/>
        <v>2.1415715433451958</v>
      </c>
      <c r="K51" s="618">
        <f t="shared" si="2"/>
        <v>5.1058933475926871</v>
      </c>
      <c r="L51" s="618">
        <f t="shared" si="2"/>
        <v>17.287404718279369</v>
      </c>
      <c r="M51" s="618">
        <f t="shared" si="2"/>
        <v>4.6485606850710504</v>
      </c>
      <c r="N51" s="618">
        <f t="shared" si="2"/>
        <v>5.7348856784259699</v>
      </c>
      <c r="O51" s="618">
        <f t="shared" si="2"/>
        <v>0.32953917803293425</v>
      </c>
      <c r="P51" s="618">
        <f t="shared" si="2"/>
        <v>4.7045379203850128</v>
      </c>
      <c r="Q51" s="618">
        <f t="shared" si="2"/>
        <v>-4.0376787523539033</v>
      </c>
      <c r="R51" s="618">
        <f t="shared" si="2"/>
        <v>1.2706674763382588</v>
      </c>
      <c r="S51" s="618">
        <f t="shared" si="2"/>
        <v>16.961059249862799</v>
      </c>
      <c r="T51" s="618">
        <f t="shared" si="2"/>
        <v>3.587137897006524</v>
      </c>
      <c r="U51" s="618">
        <f t="shared" si="2"/>
        <v>3.7946230682577138</v>
      </c>
    </row>
    <row r="52" spans="1:21" ht="15.75" x14ac:dyDescent="0.25">
      <c r="A52" s="601" t="s">
        <v>1300</v>
      </c>
      <c r="B52" s="602" t="s">
        <v>1303</v>
      </c>
      <c r="C52" s="618">
        <f t="shared" si="2"/>
        <v>1.0788017988628922</v>
      </c>
      <c r="D52" s="618">
        <f t="shared" si="2"/>
        <v>0.73800590997361448</v>
      </c>
      <c r="E52" s="618">
        <f t="shared" si="2"/>
        <v>1.1100121884164467</v>
      </c>
      <c r="F52" s="618">
        <f t="shared" si="2"/>
        <v>1.8827927359936016</v>
      </c>
      <c r="G52" s="618">
        <f t="shared" si="2"/>
        <v>1.8683984775589297</v>
      </c>
      <c r="H52" s="618">
        <f t="shared" si="2"/>
        <v>1.0542501461569902</v>
      </c>
      <c r="I52" s="618">
        <f t="shared" si="2"/>
        <v>0.80947066412931401</v>
      </c>
      <c r="J52" s="618">
        <f t="shared" si="2"/>
        <v>-0.4197314421614014</v>
      </c>
      <c r="K52" s="618">
        <f t="shared" si="2"/>
        <v>1.8139612477947462</v>
      </c>
      <c r="L52" s="618">
        <f t="shared" si="2"/>
        <v>1.7596905685079169</v>
      </c>
      <c r="M52" s="618">
        <f t="shared" si="2"/>
        <v>0.36434361433139706</v>
      </c>
      <c r="N52" s="618">
        <f t="shared" si="2"/>
        <v>3.2041187750545416E-2</v>
      </c>
      <c r="O52" s="618">
        <f t="shared" si="2"/>
        <v>0.15317212836489927</v>
      </c>
      <c r="P52" s="618">
        <f t="shared" si="2"/>
        <v>-1.0508965276224524</v>
      </c>
      <c r="Q52" s="618">
        <f t="shared" si="2"/>
        <v>4.1324434642383808E-3</v>
      </c>
      <c r="R52" s="618">
        <f t="shared" si="2"/>
        <v>1.0173756315894402</v>
      </c>
      <c r="S52" s="618">
        <f t="shared" si="2"/>
        <v>2.2190646809198231</v>
      </c>
      <c r="T52" s="618">
        <f t="shared" si="2"/>
        <v>0.9680209797518583</v>
      </c>
      <c r="U52" s="618">
        <f t="shared" si="2"/>
        <v>0.92764863061829861</v>
      </c>
    </row>
    <row r="53" spans="1:21" ht="15.75" x14ac:dyDescent="0.25">
      <c r="A53" s="601" t="s">
        <v>1300</v>
      </c>
      <c r="B53" s="602" t="s">
        <v>1304</v>
      </c>
      <c r="C53" s="618">
        <f t="shared" si="2"/>
        <v>1.4785634542892416</v>
      </c>
      <c r="D53" s="618">
        <f t="shared" si="2"/>
        <v>1.1955061736749424</v>
      </c>
      <c r="E53" s="618">
        <f t="shared" si="2"/>
        <v>1.1239460857132602</v>
      </c>
      <c r="F53" s="618">
        <f t="shared" si="2"/>
        <v>2.1805598303345173</v>
      </c>
      <c r="G53" s="618">
        <f t="shared" si="2"/>
        <v>0.83231294448384974</v>
      </c>
      <c r="H53" s="618">
        <f t="shared" si="2"/>
        <v>1.8422796474349814</v>
      </c>
      <c r="I53" s="618">
        <f t="shared" si="2"/>
        <v>1.2101579407670628</v>
      </c>
      <c r="J53" s="618">
        <f t="shared" si="2"/>
        <v>2.1973832690896753</v>
      </c>
      <c r="K53" s="618">
        <f t="shared" si="2"/>
        <v>7.6563371009109913</v>
      </c>
      <c r="L53" s="618">
        <f t="shared" si="2"/>
        <v>3.7884263386088595</v>
      </c>
      <c r="M53" s="618">
        <f t="shared" si="2"/>
        <v>5.100436843501023</v>
      </c>
      <c r="N53" s="618">
        <f t="shared" si="2"/>
        <v>0.42127564471832235</v>
      </c>
      <c r="O53" s="618">
        <f t="shared" si="2"/>
        <v>8.6694930805326837</v>
      </c>
      <c r="P53" s="618">
        <f t="shared" si="2"/>
        <v>8.0368607890717811</v>
      </c>
      <c r="Q53" s="618">
        <f t="shared" si="2"/>
        <v>5.3015315964902907</v>
      </c>
      <c r="R53" s="618">
        <f t="shared" si="2"/>
        <v>19.888890335752993</v>
      </c>
      <c r="S53" s="618">
        <f t="shared" si="2"/>
        <v>1.6444921099209517</v>
      </c>
      <c r="T53" s="618">
        <f t="shared" si="2"/>
        <v>9.4358033354671047</v>
      </c>
      <c r="U53" s="618">
        <f t="shared" si="2"/>
        <v>3.261973098140289</v>
      </c>
    </row>
    <row r="54" spans="1:21" ht="15.75" x14ac:dyDescent="0.25">
      <c r="A54" s="601" t="s">
        <v>1300</v>
      </c>
      <c r="B54" s="602" t="s">
        <v>1305</v>
      </c>
      <c r="C54" s="618">
        <f t="shared" si="2"/>
        <v>66.05331859002915</v>
      </c>
      <c r="D54" s="618">
        <f t="shared" si="2"/>
        <v>55.758262337532983</v>
      </c>
      <c r="E54" s="618">
        <f t="shared" si="2"/>
        <v>19.794836554250082</v>
      </c>
      <c r="F54" s="618">
        <f t="shared" si="2"/>
        <v>36.147645526255602</v>
      </c>
      <c r="G54" s="618">
        <f t="shared" si="2"/>
        <v>51.821016745026405</v>
      </c>
      <c r="H54" s="618">
        <f t="shared" si="2"/>
        <v>55.84100903263802</v>
      </c>
      <c r="I54" s="618">
        <f t="shared" si="2"/>
        <v>45.181529249020556</v>
      </c>
      <c r="J54" s="618">
        <f t="shared" si="2"/>
        <v>49.934606667504049</v>
      </c>
      <c r="K54" s="618">
        <f t="shared" si="2"/>
        <v>43.10916529659351</v>
      </c>
      <c r="L54" s="618">
        <f t="shared" si="2"/>
        <v>28.901137369692837</v>
      </c>
      <c r="M54" s="618">
        <f t="shared" si="2"/>
        <v>35.044172888262189</v>
      </c>
      <c r="N54" s="618">
        <f t="shared" si="2"/>
        <v>56.499769669222154</v>
      </c>
      <c r="O54" s="618">
        <f t="shared" si="2"/>
        <v>57.536051852851287</v>
      </c>
      <c r="P54" s="618">
        <f t="shared" si="2"/>
        <v>46.238112239282103</v>
      </c>
      <c r="Q54" s="618">
        <f t="shared" si="2"/>
        <v>41.638114527890934</v>
      </c>
      <c r="R54" s="618">
        <f t="shared" si="2"/>
        <v>36.849318696028774</v>
      </c>
      <c r="S54" s="618">
        <f t="shared" si="2"/>
        <v>37.697403828992918</v>
      </c>
      <c r="T54" s="618">
        <f t="shared" si="2"/>
        <v>38.871720330932305</v>
      </c>
      <c r="U54" s="618">
        <f t="shared" si="2"/>
        <v>43.501142195161407</v>
      </c>
    </row>
    <row r="55" spans="1:21" ht="15.75" x14ac:dyDescent="0.25">
      <c r="A55" s="608" t="s">
        <v>1306</v>
      </c>
      <c r="B55" s="609" t="s">
        <v>1307</v>
      </c>
      <c r="C55" s="618">
        <f t="shared" si="2"/>
        <v>3.7426832036063056</v>
      </c>
      <c r="D55" s="618">
        <f t="shared" si="2"/>
        <v>3.4402372774666485</v>
      </c>
      <c r="E55" s="618">
        <f t="shared" si="2"/>
        <v>-0.80310234377312917</v>
      </c>
      <c r="F55" s="618">
        <f t="shared" si="2"/>
        <v>2.0827088197609345</v>
      </c>
      <c r="G55" s="618">
        <f t="shared" si="2"/>
        <v>16.566015200551096</v>
      </c>
      <c r="H55" s="618">
        <f t="shared" si="2"/>
        <v>15.932887771042392</v>
      </c>
      <c r="I55" s="618">
        <f t="shared" si="2"/>
        <v>7.7408463632423681</v>
      </c>
      <c r="J55" s="618">
        <f t="shared" si="2"/>
        <v>5.7076083683220977</v>
      </c>
      <c r="K55" s="618">
        <f t="shared" si="2"/>
        <v>3.9518429095515768</v>
      </c>
      <c r="L55" s="618">
        <f t="shared" si="2"/>
        <v>3.577782872867779</v>
      </c>
      <c r="M55" s="618">
        <f t="shared" si="2"/>
        <v>4.7853690588626314</v>
      </c>
      <c r="N55" s="618">
        <f t="shared" si="2"/>
        <v>30.043371560303093</v>
      </c>
      <c r="O55" s="618">
        <f t="shared" si="2"/>
        <v>5.5899299697595808</v>
      </c>
      <c r="P55" s="618">
        <f t="shared" si="2"/>
        <v>10.916112804674222</v>
      </c>
      <c r="Q55" s="618">
        <f t="shared" si="2"/>
        <v>2.647548454206595</v>
      </c>
      <c r="R55" s="618">
        <f t="shared" si="2"/>
        <v>0.58866094591328466</v>
      </c>
      <c r="S55" s="618">
        <f t="shared" si="2"/>
        <v>-2.6429151798673348E-2</v>
      </c>
      <c r="T55" s="618">
        <f t="shared" si="2"/>
        <v>1.189637013405543</v>
      </c>
      <c r="U55" s="618">
        <f t="shared" si="2"/>
        <v>7.630833073416138</v>
      </c>
    </row>
    <row r="56" spans="1:21" ht="15.75" x14ac:dyDescent="0.25">
      <c r="A56" s="608" t="s">
        <v>1306</v>
      </c>
      <c r="B56" s="609" t="s">
        <v>1308</v>
      </c>
      <c r="C56" s="618">
        <f t="shared" si="2"/>
        <v>4.2590513336410716</v>
      </c>
      <c r="D56" s="618">
        <f t="shared" si="2"/>
        <v>4.8432212211334233</v>
      </c>
      <c r="E56" s="618">
        <f t="shared" si="2"/>
        <v>1.573639550748962</v>
      </c>
      <c r="F56" s="618">
        <f t="shared" si="2"/>
        <v>7.6402306590452955</v>
      </c>
      <c r="G56" s="618">
        <f t="shared" si="2"/>
        <v>1.6327532293773852</v>
      </c>
      <c r="H56" s="618">
        <f t="shared" si="2"/>
        <v>-0.10477075771987575</v>
      </c>
      <c r="I56" s="618">
        <f t="shared" si="2"/>
        <v>2.2485346020444541</v>
      </c>
      <c r="J56" s="618">
        <f t="shared" si="2"/>
        <v>3.7269118172179962</v>
      </c>
      <c r="K56" s="618">
        <f t="shared" si="2"/>
        <v>0.52675773440392004</v>
      </c>
      <c r="L56" s="618">
        <f t="shared" si="2"/>
        <v>1.6069477475155785</v>
      </c>
      <c r="M56" s="618">
        <f t="shared" si="2"/>
        <v>1.5108917793350238</v>
      </c>
      <c r="N56" s="618">
        <f t="shared" si="2"/>
        <v>3.8297084895256206</v>
      </c>
      <c r="O56" s="618">
        <f t="shared" si="2"/>
        <v>24.855881751951063</v>
      </c>
      <c r="P56" s="618">
        <f t="shared" si="2"/>
        <v>4.7685208980023441</v>
      </c>
      <c r="Q56" s="618">
        <f t="shared" si="2"/>
        <v>2.9961006966750645</v>
      </c>
      <c r="R56" s="618">
        <f t="shared" si="2"/>
        <v>0.55088595103848104</v>
      </c>
      <c r="S56" s="618">
        <f t="shared" si="2"/>
        <v>2.8154905734215037</v>
      </c>
      <c r="T56" s="618">
        <f t="shared" si="2"/>
        <v>2.0855648353580452</v>
      </c>
      <c r="U56" s="618">
        <f t="shared" si="2"/>
        <v>2.716875764639108</v>
      </c>
    </row>
    <row r="57" spans="1:21" ht="15.75" x14ac:dyDescent="0.25">
      <c r="A57" s="608" t="s">
        <v>1306</v>
      </c>
      <c r="B57" s="609" t="s">
        <v>1309</v>
      </c>
      <c r="C57" s="618">
        <f t="shared" si="2"/>
        <v>0.29559844559271869</v>
      </c>
      <c r="D57" s="618">
        <f t="shared" si="2"/>
        <v>0.11770609131791934</v>
      </c>
      <c r="E57" s="618">
        <f t="shared" si="2"/>
        <v>0.13275129506191671</v>
      </c>
      <c r="F57" s="618">
        <f t="shared" si="2"/>
        <v>0.64217131452231069</v>
      </c>
      <c r="G57" s="618">
        <f t="shared" si="2"/>
        <v>0.22172260487064813</v>
      </c>
      <c r="H57" s="618">
        <f t="shared" si="2"/>
        <v>0.27693151297142427</v>
      </c>
      <c r="I57" s="618">
        <f t="shared" si="2"/>
        <v>-2.5544591308507746E-2</v>
      </c>
      <c r="J57" s="618">
        <f t="shared" si="2"/>
        <v>0.33316697314901678</v>
      </c>
      <c r="K57" s="618">
        <f t="shared" si="2"/>
        <v>-4.2738563900903762E-2</v>
      </c>
      <c r="L57" s="618">
        <f t="shared" si="2"/>
        <v>0.2586640279831901</v>
      </c>
      <c r="M57" s="618">
        <f t="shared" si="2"/>
        <v>7.5157001143271812E-2</v>
      </c>
      <c r="N57" s="618">
        <f t="shared" si="2"/>
        <v>0.21239173920966506</v>
      </c>
      <c r="O57" s="618">
        <f t="shared" si="2"/>
        <v>0.24650563879688414</v>
      </c>
      <c r="P57" s="618">
        <f t="shared" si="2"/>
        <v>-8.2303029297601978E-3</v>
      </c>
      <c r="Q57" s="618">
        <f t="shared" si="2"/>
        <v>1.5018055696913276E-2</v>
      </c>
      <c r="R57" s="618">
        <f t="shared" si="2"/>
        <v>3.9788936621456994E-2</v>
      </c>
      <c r="S57" s="618">
        <f t="shared" si="2"/>
        <v>0.11115999524233665</v>
      </c>
      <c r="T57" s="618">
        <f t="shared" si="2"/>
        <v>5.0092374097346924E-2</v>
      </c>
      <c r="U57" s="618">
        <f t="shared" si="2"/>
        <v>0.17933263833804358</v>
      </c>
    </row>
    <row r="58" spans="1:21" ht="15.75" x14ac:dyDescent="0.25">
      <c r="A58" s="608" t="s">
        <v>1306</v>
      </c>
      <c r="B58" s="609" t="s">
        <v>1310</v>
      </c>
      <c r="C58" s="618">
        <f t="shared" si="2"/>
        <v>0.99572533280193309</v>
      </c>
      <c r="D58" s="618">
        <f t="shared" si="2"/>
        <v>1.4006935646232181</v>
      </c>
      <c r="E58" s="618">
        <f t="shared" si="2"/>
        <v>0.65237658182959657</v>
      </c>
      <c r="F58" s="618">
        <f t="shared" si="2"/>
        <v>0.59476103526492996</v>
      </c>
      <c r="G58" s="618">
        <f t="shared" si="2"/>
        <v>0.44418482807069559</v>
      </c>
      <c r="H58" s="618">
        <f t="shared" si="2"/>
        <v>0.90200666969088383</v>
      </c>
      <c r="I58" s="618">
        <f t="shared" si="2"/>
        <v>1.2996665490302297</v>
      </c>
      <c r="J58" s="618">
        <f t="shared" si="2"/>
        <v>1.185599454845814</v>
      </c>
      <c r="K58" s="618">
        <f t="shared" si="2"/>
        <v>0.81535204243252413</v>
      </c>
      <c r="L58" s="618">
        <f t="shared" si="2"/>
        <v>0.48934839695707505</v>
      </c>
      <c r="M58" s="618">
        <f t="shared" si="2"/>
        <v>1.0456541645199779</v>
      </c>
      <c r="N58" s="618">
        <f t="shared" si="2"/>
        <v>0.76418496031213368</v>
      </c>
      <c r="O58" s="618">
        <f t="shared" si="2"/>
        <v>0.34015525072115388</v>
      </c>
      <c r="P58" s="618">
        <f t="shared" si="2"/>
        <v>0.11099082812991973</v>
      </c>
      <c r="Q58" s="618">
        <f t="shared" si="2"/>
        <v>7.2151779465042531E-2</v>
      </c>
      <c r="R58" s="618">
        <f t="shared" si="2"/>
        <v>0.16786834443526141</v>
      </c>
      <c r="S58" s="618">
        <f t="shared" si="2"/>
        <v>0.52570086728351384</v>
      </c>
      <c r="T58" s="618">
        <f t="shared" si="2"/>
        <v>0.2301706973242115</v>
      </c>
      <c r="U58" s="618">
        <f t="shared" si="2"/>
        <v>0.77905770944177721</v>
      </c>
    </row>
    <row r="59" spans="1:21" ht="15.75" x14ac:dyDescent="0.25">
      <c r="A59" s="608" t="s">
        <v>1306</v>
      </c>
      <c r="B59" s="609" t="s">
        <v>1311</v>
      </c>
      <c r="C59" s="618">
        <f t="shared" si="2"/>
        <v>2.1398569271637125</v>
      </c>
      <c r="D59" s="618">
        <f t="shared" si="2"/>
        <v>1.3123731497082809</v>
      </c>
      <c r="E59" s="618">
        <f t="shared" si="2"/>
        <v>0.49615522594561173</v>
      </c>
      <c r="F59" s="618">
        <f t="shared" si="2"/>
        <v>0.5803317319700505</v>
      </c>
      <c r="G59" s="618">
        <f t="shared" si="2"/>
        <v>0.70429532756749236</v>
      </c>
      <c r="H59" s="618">
        <f t="shared" si="2"/>
        <v>0.23441929648522897</v>
      </c>
      <c r="I59" s="618">
        <f t="shared" si="2"/>
        <v>0.36579259682405529</v>
      </c>
      <c r="J59" s="618">
        <f t="shared" si="2"/>
        <v>0.93063412709739635</v>
      </c>
      <c r="K59" s="618">
        <f t="shared" si="2"/>
        <v>-3.5450994329174958E-2</v>
      </c>
      <c r="L59" s="618">
        <f t="shared" si="2"/>
        <v>0.43575391763460852</v>
      </c>
      <c r="M59" s="618">
        <f t="shared" si="2"/>
        <v>0.87646126893779086</v>
      </c>
      <c r="N59" s="618">
        <f t="shared" si="2"/>
        <v>0.4845726840941626</v>
      </c>
      <c r="O59" s="618">
        <f t="shared" si="2"/>
        <v>0.15679938505239618</v>
      </c>
      <c r="P59" s="618">
        <f t="shared" si="2"/>
        <v>0.34584482059807331</v>
      </c>
      <c r="Q59" s="618">
        <f t="shared" si="2"/>
        <v>0.46863629736762591</v>
      </c>
      <c r="R59" s="618">
        <f t="shared" si="2"/>
        <v>0.38632312884051684</v>
      </c>
      <c r="S59" s="618">
        <f t="shared" si="2"/>
        <v>0.2632594532407439</v>
      </c>
      <c r="T59" s="618">
        <f t="shared" si="2"/>
        <v>0.3833592039682685</v>
      </c>
      <c r="U59" s="618">
        <f t="shared" si="2"/>
        <v>0.57981239731686984</v>
      </c>
    </row>
    <row r="60" spans="1:21" ht="15.75" x14ac:dyDescent="0.25">
      <c r="A60" s="608" t="s">
        <v>1306</v>
      </c>
      <c r="B60" s="609" t="s">
        <v>1312</v>
      </c>
      <c r="C60" s="618">
        <f t="shared" si="2"/>
        <v>0.34815738939794383</v>
      </c>
      <c r="D60" s="618">
        <f t="shared" si="2"/>
        <v>0.28624526993108901</v>
      </c>
      <c r="E60" s="618">
        <f t="shared" si="2"/>
        <v>5.0327504505593701E-2</v>
      </c>
      <c r="F60" s="618">
        <f t="shared" si="2"/>
        <v>3.2548155568328505E-2</v>
      </c>
      <c r="G60" s="618">
        <f t="shared" si="2"/>
        <v>0.14055859391092634</v>
      </c>
      <c r="H60" s="618">
        <f t="shared" si="2"/>
        <v>0.24630261368754502</v>
      </c>
      <c r="I60" s="618">
        <f t="shared" si="2"/>
        <v>7.0599101802858333E-2</v>
      </c>
      <c r="J60" s="618">
        <f t="shared" si="2"/>
        <v>0.17012390680311074</v>
      </c>
      <c r="K60" s="618">
        <f t="shared" si="2"/>
        <v>0.12481195989759003</v>
      </c>
      <c r="L60" s="618">
        <f t="shared" si="2"/>
        <v>6.7944158681267408E-2</v>
      </c>
      <c r="M60" s="618">
        <f t="shared" si="2"/>
        <v>0.20926968854360237</v>
      </c>
      <c r="N60" s="618">
        <f t="shared" si="2"/>
        <v>9.7966457414172411E-2</v>
      </c>
      <c r="O60" s="618">
        <f t="shared" si="2"/>
        <v>-0.15823860073007184</v>
      </c>
      <c r="P60" s="618">
        <f t="shared" si="2"/>
        <v>-1.7572089531626235E-2</v>
      </c>
      <c r="Q60" s="618">
        <f t="shared" si="2"/>
        <v>4.1308665531589531E-2</v>
      </c>
      <c r="R60" s="618">
        <f t="shared" si="2"/>
        <v>8.8739622712715488E-2</v>
      </c>
      <c r="S60" s="618">
        <f t="shared" si="2"/>
        <v>1.5555641218282094E-2</v>
      </c>
      <c r="T60" s="618">
        <f t="shared" si="2"/>
        <v>5.0951795455647791E-2</v>
      </c>
      <c r="U60" s="618">
        <f t="shared" si="2"/>
        <v>0.12424850072627745</v>
      </c>
    </row>
    <row r="61" spans="1:21" ht="15.75" x14ac:dyDescent="0.25">
      <c r="A61" s="608" t="s">
        <v>1306</v>
      </c>
      <c r="B61" s="609" t="s">
        <v>1313</v>
      </c>
      <c r="C61" s="618">
        <f t="shared" si="2"/>
        <v>1.3905883491106835E-2</v>
      </c>
      <c r="D61" s="618">
        <f t="shared" si="2"/>
        <v>3.6455442533152027E-3</v>
      </c>
      <c r="E61" s="618">
        <f t="shared" si="2"/>
        <v>-5.4752317372612708E-3</v>
      </c>
      <c r="F61" s="618">
        <f t="shared" si="2"/>
        <v>-0.10017214851857065</v>
      </c>
      <c r="G61" s="618">
        <f t="shared" si="2"/>
        <v>4.3097165177535951E-2</v>
      </c>
      <c r="H61" s="618">
        <f t="shared" si="2"/>
        <v>-1.1071929666065726E-2</v>
      </c>
      <c r="I61" s="618">
        <f t="shared" si="2"/>
        <v>-2.0466565537644063E-3</v>
      </c>
      <c r="J61" s="618">
        <f t="shared" si="2"/>
        <v>3.359658880886595E-2</v>
      </c>
      <c r="K61" s="618">
        <f t="shared" si="2"/>
        <v>6.9726987589940007E-3</v>
      </c>
      <c r="L61" s="618">
        <f t="shared" si="2"/>
        <v>-1.9263841758446906E-2</v>
      </c>
      <c r="M61" s="618">
        <f t="shared" si="2"/>
        <v>-4.1233341202715247E-2</v>
      </c>
      <c r="N61" s="618">
        <f t="shared" si="2"/>
        <v>-8.1708603509884598E-2</v>
      </c>
      <c r="O61" s="618">
        <f t="shared" si="2"/>
        <v>9.5449236743554104E-3</v>
      </c>
      <c r="P61" s="618">
        <f t="shared" si="2"/>
        <v>-0.13829832116896848</v>
      </c>
      <c r="Q61" s="618">
        <f t="shared" si="2"/>
        <v>9.6370821504067113E-3</v>
      </c>
      <c r="R61" s="618">
        <f t="shared" si="2"/>
        <v>7.5062088594915546E-2</v>
      </c>
      <c r="S61" s="618">
        <f t="shared" si="2"/>
        <v>1.1637880552300263E-2</v>
      </c>
      <c r="T61" s="618">
        <f t="shared" si="2"/>
        <v>3.3223554354180736E-2</v>
      </c>
      <c r="U61" s="618">
        <f t="shared" si="2"/>
        <v>-2.0603958057487208E-2</v>
      </c>
    </row>
    <row r="62" spans="1:21" ht="15.75" x14ac:dyDescent="0.25">
      <c r="A62" s="608" t="s">
        <v>1306</v>
      </c>
      <c r="B62" s="609" t="s">
        <v>1314</v>
      </c>
      <c r="C62" s="618">
        <f t="shared" si="2"/>
        <v>0.26099386295851146</v>
      </c>
      <c r="D62" s="618">
        <f t="shared" si="2"/>
        <v>0.74934388124513673</v>
      </c>
      <c r="E62" s="618">
        <f t="shared" si="2"/>
        <v>0.43094758275542949</v>
      </c>
      <c r="F62" s="618">
        <f t="shared" si="2"/>
        <v>1.0053229018379983</v>
      </c>
      <c r="G62" s="618">
        <f t="shared" si="2"/>
        <v>0.55201976551829657</v>
      </c>
      <c r="H62" s="618">
        <f t="shared" si="2"/>
        <v>1.9474979970331416</v>
      </c>
      <c r="I62" s="618">
        <f t="shared" si="2"/>
        <v>0.42096202209239048</v>
      </c>
      <c r="J62" s="618">
        <f t="shared" si="2"/>
        <v>0.22721092297077009</v>
      </c>
      <c r="K62" s="618">
        <f t="shared" si="2"/>
        <v>0.47068628840919852</v>
      </c>
      <c r="L62" s="618">
        <f t="shared" si="2"/>
        <v>0.51787658174008211</v>
      </c>
      <c r="M62" s="618">
        <f t="shared" si="2"/>
        <v>0.58270785567767414</v>
      </c>
      <c r="N62" s="618">
        <f t="shared" si="2"/>
        <v>0.13891676646570933</v>
      </c>
      <c r="O62" s="618">
        <f t="shared" si="2"/>
        <v>0.45210228283118198</v>
      </c>
      <c r="P62" s="618">
        <f t="shared" si="2"/>
        <v>0.4166392220411626</v>
      </c>
      <c r="Q62" s="618">
        <f t="shared" si="2"/>
        <v>0.68738626549103998</v>
      </c>
      <c r="R62" s="618">
        <f t="shared" si="2"/>
        <v>0.19945032535019447</v>
      </c>
      <c r="S62" s="618">
        <f t="shared" si="2"/>
        <v>3.9560888471880808</v>
      </c>
      <c r="T62" s="618">
        <f t="shared" si="2"/>
        <v>1.4114957922562603</v>
      </c>
      <c r="U62" s="618">
        <f t="shared" si="2"/>
        <v>0.64504516101239473</v>
      </c>
    </row>
    <row r="63" spans="1:21" ht="15.75" x14ac:dyDescent="0.25">
      <c r="A63" s="608" t="s">
        <v>1306</v>
      </c>
      <c r="B63" s="609" t="s">
        <v>1315</v>
      </c>
      <c r="C63" s="618">
        <f t="shared" si="2"/>
        <v>0.45454908020825646</v>
      </c>
      <c r="D63" s="618">
        <f t="shared" si="2"/>
        <v>0.62918226879509509</v>
      </c>
      <c r="E63" s="618">
        <f t="shared" si="2"/>
        <v>0.14484249785335751</v>
      </c>
      <c r="F63" s="618">
        <f t="shared" si="2"/>
        <v>0.7552570392821909</v>
      </c>
      <c r="G63" s="618">
        <f t="shared" si="2"/>
        <v>0.4106552174418826</v>
      </c>
      <c r="H63" s="618">
        <f t="shared" si="2"/>
        <v>0.17631917937077077</v>
      </c>
      <c r="I63" s="618">
        <f t="shared" si="2"/>
        <v>0.24219907616310948</v>
      </c>
      <c r="J63" s="618">
        <f t="shared" si="2"/>
        <v>0.10489481662598475</v>
      </c>
      <c r="K63" s="618">
        <f t="shared" si="2"/>
        <v>0.12875836956096326</v>
      </c>
      <c r="L63" s="618">
        <f t="shared" si="2"/>
        <v>0.13416405548482771</v>
      </c>
      <c r="M63" s="618">
        <f t="shared" si="2"/>
        <v>8.6932508133578001E-2</v>
      </c>
      <c r="N63" s="618">
        <f t="shared" si="2"/>
        <v>9.3814499659585604E-2</v>
      </c>
      <c r="O63" s="618">
        <f t="shared" si="2"/>
        <v>0.52773541425690795</v>
      </c>
      <c r="P63" s="618">
        <f t="shared" si="2"/>
        <v>0.11116696173655279</v>
      </c>
      <c r="Q63" s="618">
        <f t="shared" si="2"/>
        <v>-9.212260168654271E-3</v>
      </c>
      <c r="R63" s="618">
        <f t="shared" si="2"/>
        <v>-3.3984634284774912E-2</v>
      </c>
      <c r="S63" s="618">
        <f t="shared" si="2"/>
        <v>7.4202678962907807E-3</v>
      </c>
      <c r="T63" s="618">
        <f t="shared" si="2"/>
        <v>-1.3376494188796269E-2</v>
      </c>
      <c r="U63" s="618">
        <f t="shared" si="2"/>
        <v>0.24145768615640431</v>
      </c>
    </row>
    <row r="64" spans="1:21" ht="15.75" x14ac:dyDescent="0.25">
      <c r="A64" s="608" t="s">
        <v>1306</v>
      </c>
      <c r="B64" s="609" t="s">
        <v>1316</v>
      </c>
      <c r="C64" s="618">
        <f t="shared" si="2"/>
        <v>5.8848483464529928E-2</v>
      </c>
      <c r="D64" s="618">
        <f t="shared" si="2"/>
        <v>0.16257587017588973</v>
      </c>
      <c r="E64" s="618">
        <f t="shared" si="2"/>
        <v>5.1212985174606991E-3</v>
      </c>
      <c r="F64" s="618">
        <f t="shared" si="2"/>
        <v>7.7954764400879631E-2</v>
      </c>
      <c r="G64" s="618">
        <f t="shared" si="2"/>
        <v>0.58108725484010659</v>
      </c>
      <c r="H64" s="618">
        <f t="shared" si="2"/>
        <v>0.16667998379458737</v>
      </c>
      <c r="I64" s="618">
        <f t="shared" si="2"/>
        <v>0.18729319540367997</v>
      </c>
      <c r="J64" s="618">
        <f t="shared" si="2"/>
        <v>0.21760837750401815</v>
      </c>
      <c r="K64" s="618">
        <f t="shared" ref="K64:U64" si="3">(K21/K$46)*100</f>
        <v>0.27999490401681582</v>
      </c>
      <c r="L64" s="618">
        <f t="shared" si="3"/>
        <v>0.14587056777931831</v>
      </c>
      <c r="M64" s="618">
        <f t="shared" si="3"/>
        <v>-0.63169588819156097</v>
      </c>
      <c r="N64" s="618">
        <f t="shared" si="3"/>
        <v>-1.7206951155739825E-2</v>
      </c>
      <c r="O64" s="618">
        <f t="shared" si="3"/>
        <v>-2.8367615563792737E-2</v>
      </c>
      <c r="P64" s="618">
        <f t="shared" si="3"/>
        <v>0.46604933148739452</v>
      </c>
      <c r="Q64" s="618">
        <f t="shared" si="3"/>
        <v>-0.13057199397823924</v>
      </c>
      <c r="R64" s="618">
        <f t="shared" si="3"/>
        <v>-1.9482907453124882E-2</v>
      </c>
      <c r="S64" s="618">
        <f t="shared" si="3"/>
        <v>0</v>
      </c>
      <c r="T64" s="618">
        <f t="shared" si="3"/>
        <v>-5.5665485012078755E-2</v>
      </c>
      <c r="U64" s="618">
        <f t="shared" si="3"/>
        <v>0.13463728983491702</v>
      </c>
    </row>
    <row r="65" spans="1:21" ht="15.75" x14ac:dyDescent="0.25">
      <c r="A65" s="608" t="s">
        <v>1306</v>
      </c>
      <c r="B65" s="609" t="s">
        <v>1317</v>
      </c>
      <c r="C65" s="618">
        <f t="shared" ref="C65:U78" si="4">(C22/C$46)*100</f>
        <v>5.2090178545770502</v>
      </c>
      <c r="D65" s="618">
        <f t="shared" si="4"/>
        <v>7.161348427541558</v>
      </c>
      <c r="E65" s="618">
        <f t="shared" si="4"/>
        <v>1.1528072105071923</v>
      </c>
      <c r="F65" s="618">
        <f t="shared" si="4"/>
        <v>4.9631483176278239</v>
      </c>
      <c r="G65" s="618">
        <f t="shared" si="4"/>
        <v>2.6912215459761817</v>
      </c>
      <c r="H65" s="618">
        <f t="shared" si="4"/>
        <v>6.4079928317906472</v>
      </c>
      <c r="I65" s="618">
        <f t="shared" si="4"/>
        <v>2.175741836740881</v>
      </c>
      <c r="J65" s="618">
        <f t="shared" si="4"/>
        <v>9.2492056068109321</v>
      </c>
      <c r="K65" s="618">
        <f t="shared" si="4"/>
        <v>8.4759982712930757</v>
      </c>
      <c r="L65" s="618">
        <f t="shared" si="4"/>
        <v>4.1042723661985132</v>
      </c>
      <c r="M65" s="618">
        <f t="shared" si="4"/>
        <v>-0.16606946965464167</v>
      </c>
      <c r="N65" s="618">
        <f t="shared" si="4"/>
        <v>0.87416940280281763</v>
      </c>
      <c r="O65" s="618">
        <f t="shared" si="4"/>
        <v>1.992523935074491</v>
      </c>
      <c r="P65" s="618">
        <f t="shared" si="4"/>
        <v>9.244119211945506</v>
      </c>
      <c r="Q65" s="618">
        <f t="shared" si="4"/>
        <v>4.6473316656035122</v>
      </c>
      <c r="R65" s="618">
        <f t="shared" si="4"/>
        <v>14.855154693880724</v>
      </c>
      <c r="S65" s="618">
        <f t="shared" si="4"/>
        <v>3.4437191242715519</v>
      </c>
      <c r="T65" s="618">
        <f t="shared" si="4"/>
        <v>7.911905453425196</v>
      </c>
      <c r="U65" s="618">
        <f t="shared" si="4"/>
        <v>4.9225917554969429</v>
      </c>
    </row>
    <row r="66" spans="1:21" ht="15.75" x14ac:dyDescent="0.25">
      <c r="A66" s="608" t="s">
        <v>1306</v>
      </c>
      <c r="B66" s="609" t="s">
        <v>1318</v>
      </c>
      <c r="C66" s="618">
        <f t="shared" si="4"/>
        <v>0.57954340190605891</v>
      </c>
      <c r="D66" s="618">
        <f t="shared" si="4"/>
        <v>0.51867662436297934</v>
      </c>
      <c r="E66" s="618">
        <f t="shared" si="4"/>
        <v>0.16192005037266058</v>
      </c>
      <c r="F66" s="618">
        <f t="shared" si="4"/>
        <v>0.54912582968065693</v>
      </c>
      <c r="G66" s="618">
        <f t="shared" si="4"/>
        <v>0.87904400834581142</v>
      </c>
      <c r="H66" s="618">
        <f t="shared" si="4"/>
        <v>0.52877582025525161</v>
      </c>
      <c r="I66" s="618">
        <f t="shared" si="4"/>
        <v>0.37906944804448439</v>
      </c>
      <c r="J66" s="618">
        <f t="shared" si="4"/>
        <v>1.2691891257401002</v>
      </c>
      <c r="K66" s="618">
        <f t="shared" si="4"/>
        <v>0.57452116221132243</v>
      </c>
      <c r="L66" s="618">
        <f t="shared" si="4"/>
        <v>0.32979569167206446</v>
      </c>
      <c r="M66" s="618">
        <f t="shared" si="4"/>
        <v>0.85905862149549994</v>
      </c>
      <c r="N66" s="618">
        <f t="shared" si="4"/>
        <v>1.104829207785083</v>
      </c>
      <c r="O66" s="618">
        <f t="shared" si="4"/>
        <v>5.4318106671232931</v>
      </c>
      <c r="P66" s="618">
        <f t="shared" si="4"/>
        <v>2.4601863050110859</v>
      </c>
      <c r="Q66" s="618">
        <f t="shared" si="4"/>
        <v>3.4176336939269878</v>
      </c>
      <c r="R66" s="618">
        <f t="shared" si="4"/>
        <v>1.7478651575183579</v>
      </c>
      <c r="S66" s="618">
        <f t="shared" si="4"/>
        <v>3.5102656882810397</v>
      </c>
      <c r="T66" s="618">
        <f t="shared" si="4"/>
        <v>2.855048800731351</v>
      </c>
      <c r="U66" s="618">
        <f t="shared" si="4"/>
        <v>0.83030636831621962</v>
      </c>
    </row>
    <row r="67" spans="1:21" ht="15.75" x14ac:dyDescent="0.25">
      <c r="A67" s="608" t="s">
        <v>1306</v>
      </c>
      <c r="B67" s="609" t="s">
        <v>1319</v>
      </c>
      <c r="C67" s="618">
        <f t="shared" si="4"/>
        <v>1.7849014830196637</v>
      </c>
      <c r="D67" s="618">
        <f t="shared" si="4"/>
        <v>0.85248029590546093</v>
      </c>
      <c r="E67" s="618">
        <f t="shared" si="4"/>
        <v>0.36362100502880135</v>
      </c>
      <c r="F67" s="618">
        <f t="shared" si="4"/>
        <v>-0.26935002142699987</v>
      </c>
      <c r="G67" s="618">
        <f t="shared" si="4"/>
        <v>0.42111373200062685</v>
      </c>
      <c r="H67" s="618">
        <f t="shared" si="4"/>
        <v>5.5637969422656566</v>
      </c>
      <c r="I67" s="618">
        <f t="shared" si="4"/>
        <v>0.49861317968564361</v>
      </c>
      <c r="J67" s="618">
        <f t="shared" si="4"/>
        <v>1.0297137080865659</v>
      </c>
      <c r="K67" s="618">
        <f t="shared" si="4"/>
        <v>6.0484361198212121E-2</v>
      </c>
      <c r="L67" s="618">
        <f t="shared" si="4"/>
        <v>0.80180994280157369</v>
      </c>
      <c r="M67" s="618">
        <f t="shared" si="4"/>
        <v>0.34046971584071101</v>
      </c>
      <c r="N67" s="618">
        <f t="shared" si="4"/>
        <v>-9.5427787808174486E-2</v>
      </c>
      <c r="O67" s="618">
        <f t="shared" si="4"/>
        <v>0.33136446837474026</v>
      </c>
      <c r="P67" s="618">
        <f t="shared" si="4"/>
        <v>0.25249248975685223</v>
      </c>
      <c r="Q67" s="618">
        <f t="shared" si="4"/>
        <v>4.04415003846594E-2</v>
      </c>
      <c r="R67" s="618">
        <f t="shared" si="4"/>
        <v>0.15597728466058633</v>
      </c>
      <c r="S67" s="618">
        <f t="shared" si="4"/>
        <v>7.3064647160582114E-2</v>
      </c>
      <c r="T67" s="618">
        <f t="shared" si="4"/>
        <v>9.0066800220746465E-2</v>
      </c>
      <c r="U67" s="618">
        <f t="shared" si="4"/>
        <v>0.84661543245199233</v>
      </c>
    </row>
    <row r="68" spans="1:21" ht="15.75" x14ac:dyDescent="0.25">
      <c r="A68" s="608" t="s">
        <v>1306</v>
      </c>
      <c r="B68" s="609" t="s">
        <v>1320</v>
      </c>
      <c r="C68" s="618">
        <f t="shared" si="4"/>
        <v>2.2370593186685186</v>
      </c>
      <c r="D68" s="618">
        <f t="shared" si="4"/>
        <v>1.962030141753333</v>
      </c>
      <c r="E68" s="618">
        <f t="shared" si="4"/>
        <v>1.6722744963216594</v>
      </c>
      <c r="F68" s="618">
        <f t="shared" si="4"/>
        <v>1.5098545736092057</v>
      </c>
      <c r="G68" s="618">
        <f t="shared" si="4"/>
        <v>3.8772044778115675</v>
      </c>
      <c r="H68" s="618">
        <f t="shared" si="4"/>
        <v>1.0116152821503843</v>
      </c>
      <c r="I68" s="618">
        <f t="shared" si="4"/>
        <v>7.5970821986391002</v>
      </c>
      <c r="J68" s="618">
        <f t="shared" si="4"/>
        <v>1.8860777481719444</v>
      </c>
      <c r="K68" s="618">
        <f t="shared" si="4"/>
        <v>11.542093200612417</v>
      </c>
      <c r="L68" s="618">
        <f t="shared" si="4"/>
        <v>1.3222838155395</v>
      </c>
      <c r="M68" s="618">
        <f t="shared" si="4"/>
        <v>6.0432821130080402E-2</v>
      </c>
      <c r="N68" s="618">
        <f t="shared" si="4"/>
        <v>0.67837771266950597</v>
      </c>
      <c r="O68" s="618">
        <f t="shared" si="4"/>
        <v>0.78037472519871665</v>
      </c>
      <c r="P68" s="618">
        <f t="shared" si="4"/>
        <v>0.32740172506490939</v>
      </c>
      <c r="Q68" s="618">
        <f t="shared" si="4"/>
        <v>-0.24145133703419719</v>
      </c>
      <c r="R68" s="618">
        <f t="shared" si="4"/>
        <v>0.85836190978818527</v>
      </c>
      <c r="S68" s="618">
        <f t="shared" si="4"/>
        <v>1.3556562308890625</v>
      </c>
      <c r="T68" s="618">
        <f t="shared" si="4"/>
        <v>0.58358009475776362</v>
      </c>
      <c r="U68" s="618">
        <f t="shared" si="4"/>
        <v>2.9802677399615538</v>
      </c>
    </row>
    <row r="69" spans="1:21" ht="15.75" x14ac:dyDescent="0.25">
      <c r="A69" s="608" t="s">
        <v>1306</v>
      </c>
      <c r="B69" s="609" t="s">
        <v>1321</v>
      </c>
      <c r="C69" s="618">
        <f t="shared" si="4"/>
        <v>1.1220791850683347</v>
      </c>
      <c r="D69" s="618">
        <f t="shared" si="4"/>
        <v>1.1572058218213983</v>
      </c>
      <c r="E69" s="618">
        <f t="shared" si="4"/>
        <v>0.95364594896921517</v>
      </c>
      <c r="F69" s="618">
        <f t="shared" si="4"/>
        <v>0.77214576713202365</v>
      </c>
      <c r="G69" s="618">
        <f t="shared" si="4"/>
        <v>0.81600372866804016</v>
      </c>
      <c r="H69" s="618">
        <f t="shared" si="4"/>
        <v>0.14458892984536975</v>
      </c>
      <c r="I69" s="618">
        <f t="shared" si="4"/>
        <v>0.81231204708552651</v>
      </c>
      <c r="J69" s="618">
        <f t="shared" si="4"/>
        <v>0.90826851566025224</v>
      </c>
      <c r="K69" s="618">
        <f t="shared" si="4"/>
        <v>0.85998572755705127</v>
      </c>
      <c r="L69" s="618">
        <f t="shared" si="4"/>
        <v>1.1344414322648504</v>
      </c>
      <c r="M69" s="618">
        <f t="shared" si="4"/>
        <v>0.93646133877976623</v>
      </c>
      <c r="N69" s="618">
        <f t="shared" si="4"/>
        <v>0.5325699118634788</v>
      </c>
      <c r="O69" s="618">
        <f t="shared" si="4"/>
        <v>2.3396418693867753</v>
      </c>
      <c r="P69" s="618">
        <f t="shared" si="4"/>
        <v>1.639326654400981</v>
      </c>
      <c r="Q69" s="618">
        <f t="shared" si="4"/>
        <v>0.68192780728395452</v>
      </c>
      <c r="R69" s="618">
        <f t="shared" si="4"/>
        <v>1.0908988605935552</v>
      </c>
      <c r="S69" s="618">
        <f t="shared" si="4"/>
        <v>1.3955181944971344</v>
      </c>
      <c r="T69" s="618">
        <f t="shared" si="4"/>
        <v>1.0215281536939962</v>
      </c>
      <c r="U69" s="618">
        <f t="shared" si="4"/>
        <v>0.89686786153228981</v>
      </c>
    </row>
    <row r="70" spans="1:21" ht="15.75" x14ac:dyDescent="0.25">
      <c r="A70" s="608" t="s">
        <v>1306</v>
      </c>
      <c r="B70" s="609" t="s">
        <v>1322</v>
      </c>
      <c r="C70" s="618">
        <f t="shared" si="4"/>
        <v>4.0317231583143913</v>
      </c>
      <c r="D70" s="618">
        <f t="shared" si="4"/>
        <v>2.8728949726202462</v>
      </c>
      <c r="E70" s="618">
        <f t="shared" si="4"/>
        <v>0.94277964606426323</v>
      </c>
      <c r="F70" s="618">
        <f t="shared" si="4"/>
        <v>1.457142768597359</v>
      </c>
      <c r="G70" s="618">
        <f t="shared" si="4"/>
        <v>2.7326553317088975</v>
      </c>
      <c r="H70" s="618">
        <f t="shared" si="4"/>
        <v>1.7253959879025949</v>
      </c>
      <c r="I70" s="618">
        <f t="shared" si="4"/>
        <v>4.1026741598670142</v>
      </c>
      <c r="J70" s="618">
        <f t="shared" si="4"/>
        <v>3.7546598145078152</v>
      </c>
      <c r="K70" s="618">
        <f t="shared" si="4"/>
        <v>2.6913193151745167</v>
      </c>
      <c r="L70" s="618">
        <f t="shared" si="4"/>
        <v>1.5815772552567271</v>
      </c>
      <c r="M70" s="618">
        <f t="shared" si="4"/>
        <v>0.9256563142911779</v>
      </c>
      <c r="N70" s="618">
        <f t="shared" si="4"/>
        <v>1.7399909461824035</v>
      </c>
      <c r="O70" s="618">
        <f t="shared" si="4"/>
        <v>1.1758225983234691</v>
      </c>
      <c r="P70" s="618">
        <f t="shared" si="4"/>
        <v>1.16436136526448</v>
      </c>
      <c r="Q70" s="618">
        <f t="shared" si="4"/>
        <v>1.3334573390370061</v>
      </c>
      <c r="R70" s="618">
        <f t="shared" si="4"/>
        <v>0.98194257374815153</v>
      </c>
      <c r="S70" s="618">
        <f t="shared" si="4"/>
        <v>1.533480950768267</v>
      </c>
      <c r="T70" s="618">
        <f t="shared" si="4"/>
        <v>1.2645035790662749</v>
      </c>
      <c r="U70" s="618">
        <f t="shared" si="4"/>
        <v>2.1764265759348924</v>
      </c>
    </row>
    <row r="71" spans="1:21" ht="15.75" x14ac:dyDescent="0.25">
      <c r="A71" s="608" t="s">
        <v>1306</v>
      </c>
      <c r="B71" s="609" t="s">
        <v>1323</v>
      </c>
      <c r="C71" s="618">
        <f t="shared" si="4"/>
        <v>11.508542212240288</v>
      </c>
      <c r="D71" s="618">
        <f t="shared" si="4"/>
        <v>5.3683643675905577</v>
      </c>
      <c r="E71" s="618">
        <f t="shared" si="4"/>
        <v>1.9106446957390377</v>
      </c>
      <c r="F71" s="618">
        <f t="shared" si="4"/>
        <v>2.8174080298098443</v>
      </c>
      <c r="G71" s="618">
        <f t="shared" si="4"/>
        <v>3.3101842602669214</v>
      </c>
      <c r="H71" s="618">
        <f t="shared" si="4"/>
        <v>3.3941065491823021</v>
      </c>
      <c r="I71" s="618">
        <f t="shared" si="4"/>
        <v>4.1821216225292082</v>
      </c>
      <c r="J71" s="618">
        <f t="shared" si="4"/>
        <v>4.9701253959578047</v>
      </c>
      <c r="K71" s="618">
        <f t="shared" si="4"/>
        <v>2.4580994951642832</v>
      </c>
      <c r="L71" s="618">
        <f t="shared" si="4"/>
        <v>2.3554870741460268</v>
      </c>
      <c r="M71" s="618">
        <f t="shared" si="4"/>
        <v>8.4111388704237537</v>
      </c>
      <c r="N71" s="618">
        <f t="shared" si="4"/>
        <v>6.4092969250679355</v>
      </c>
      <c r="O71" s="618">
        <f t="shared" si="4"/>
        <v>0.26040286218589093</v>
      </c>
      <c r="P71" s="618">
        <f t="shared" si="4"/>
        <v>2.98629689533362</v>
      </c>
      <c r="Q71" s="618">
        <f t="shared" si="4"/>
        <v>5.7267124714434861</v>
      </c>
      <c r="R71" s="618">
        <f t="shared" si="4"/>
        <v>2.610314927516538</v>
      </c>
      <c r="S71" s="618">
        <f t="shared" si="4"/>
        <v>2.0049606079245819</v>
      </c>
      <c r="T71" s="618">
        <f t="shared" si="4"/>
        <v>3.6092338193342961</v>
      </c>
      <c r="U71" s="618">
        <f t="shared" si="4"/>
        <v>4.1195725716558576</v>
      </c>
    </row>
    <row r="72" spans="1:21" ht="15.75" x14ac:dyDescent="0.25">
      <c r="A72" s="608" t="s">
        <v>1306</v>
      </c>
      <c r="B72" s="609" t="s">
        <v>1324</v>
      </c>
      <c r="C72" s="618">
        <f t="shared" si="4"/>
        <v>4.9417819224659185</v>
      </c>
      <c r="D72" s="618">
        <f t="shared" si="4"/>
        <v>5.4243311446743441</v>
      </c>
      <c r="E72" s="618">
        <f t="shared" si="4"/>
        <v>2.1856048220019684</v>
      </c>
      <c r="F72" s="618">
        <f t="shared" si="4"/>
        <v>3.0710271727338463</v>
      </c>
      <c r="G72" s="618">
        <f t="shared" si="4"/>
        <v>5.8656635618624087</v>
      </c>
      <c r="H72" s="618">
        <f t="shared" si="4"/>
        <v>2.226474459073823</v>
      </c>
      <c r="I72" s="618">
        <f t="shared" si="4"/>
        <v>0.75675942816101927</v>
      </c>
      <c r="J72" s="618">
        <f t="shared" si="4"/>
        <v>2.3429308275795533</v>
      </c>
      <c r="K72" s="618">
        <f t="shared" si="4"/>
        <v>2.2000427684072865</v>
      </c>
      <c r="L72" s="618">
        <f t="shared" si="4"/>
        <v>2.8705512721152351</v>
      </c>
      <c r="M72" s="618">
        <f t="shared" si="4"/>
        <v>2.5860040841588674</v>
      </c>
      <c r="N72" s="618">
        <f t="shared" si="4"/>
        <v>2.5960701192770439</v>
      </c>
      <c r="O72" s="618">
        <f t="shared" si="4"/>
        <v>1.8920490319163774</v>
      </c>
      <c r="P72" s="618">
        <f t="shared" si="4"/>
        <v>3.5385349417269221</v>
      </c>
      <c r="Q72" s="618">
        <f t="shared" si="4"/>
        <v>3.2450504208159292</v>
      </c>
      <c r="R72" s="618">
        <f t="shared" si="4"/>
        <v>1.5695902905294787</v>
      </c>
      <c r="S72" s="618">
        <f t="shared" si="4"/>
        <v>3.2143326168418729</v>
      </c>
      <c r="T72" s="618">
        <f t="shared" si="4"/>
        <v>2.6466521234222036</v>
      </c>
      <c r="U72" s="618">
        <f t="shared" si="4"/>
        <v>2.9240675999080099</v>
      </c>
    </row>
    <row r="73" spans="1:21" ht="15.75" x14ac:dyDescent="0.25">
      <c r="A73" s="608" t="s">
        <v>1306</v>
      </c>
      <c r="B73" s="609" t="s">
        <v>1325</v>
      </c>
      <c r="C73" s="618">
        <f t="shared" si="4"/>
        <v>17.147110856725888</v>
      </c>
      <c r="D73" s="618">
        <f t="shared" si="4"/>
        <v>9.9015454347215783</v>
      </c>
      <c r="E73" s="618">
        <f t="shared" si="4"/>
        <v>5.6742622047562117</v>
      </c>
      <c r="F73" s="618">
        <f t="shared" si="4"/>
        <v>5.6166796613920784</v>
      </c>
      <c r="G73" s="618">
        <f t="shared" si="4"/>
        <v>7.454840103281918</v>
      </c>
      <c r="H73" s="618">
        <f t="shared" si="4"/>
        <v>12.837812126354251</v>
      </c>
      <c r="I73" s="618">
        <f t="shared" si="4"/>
        <v>9.4056938296750623</v>
      </c>
      <c r="J73" s="618">
        <f t="shared" si="4"/>
        <v>8.54600965670714</v>
      </c>
      <c r="K73" s="618">
        <f t="shared" si="4"/>
        <v>6.3478785025979532</v>
      </c>
      <c r="L73" s="618">
        <f t="shared" si="4"/>
        <v>5.5980668148163728</v>
      </c>
      <c r="M73" s="618">
        <f t="shared" si="4"/>
        <v>8.4447928082847934</v>
      </c>
      <c r="N73" s="618">
        <f t="shared" si="4"/>
        <v>4.3322395744769118</v>
      </c>
      <c r="O73" s="618">
        <f t="shared" si="4"/>
        <v>6.437151085564957</v>
      </c>
      <c r="P73" s="618">
        <f t="shared" si="4"/>
        <v>5.8172968347310805</v>
      </c>
      <c r="Q73" s="618">
        <f t="shared" si="4"/>
        <v>15.497758715891145</v>
      </c>
      <c r="R73" s="618">
        <f t="shared" si="4"/>
        <v>10.725150108569387</v>
      </c>
      <c r="S73" s="618">
        <f t="shared" si="4"/>
        <v>9.9610764422698725</v>
      </c>
      <c r="T73" s="618">
        <f t="shared" si="4"/>
        <v>12.299621039988484</v>
      </c>
      <c r="U73" s="618">
        <f t="shared" si="4"/>
        <v>8.0427879686214503</v>
      </c>
    </row>
    <row r="74" spans="1:21" ht="15.75" x14ac:dyDescent="0.25">
      <c r="A74" s="608" t="s">
        <v>1306</v>
      </c>
      <c r="B74" s="609" t="s">
        <v>1326</v>
      </c>
      <c r="C74" s="618">
        <f t="shared" si="4"/>
        <v>0.19780851480210312</v>
      </c>
      <c r="D74" s="618">
        <f t="shared" si="4"/>
        <v>0.29732756762851115</v>
      </c>
      <c r="E74" s="618">
        <f t="shared" si="4"/>
        <v>0.1659069567771653</v>
      </c>
      <c r="F74" s="618">
        <f t="shared" si="4"/>
        <v>0.24617044135022861</v>
      </c>
      <c r="G74" s="618">
        <f t="shared" si="4"/>
        <v>0.13661472333175384</v>
      </c>
      <c r="H74" s="618">
        <f t="shared" si="4"/>
        <v>5.3864055117697957E-2</v>
      </c>
      <c r="I74" s="618">
        <f t="shared" si="4"/>
        <v>0.13965768415827662</v>
      </c>
      <c r="J74" s="618">
        <f t="shared" si="4"/>
        <v>8.5492778679783887E-2</v>
      </c>
      <c r="K74" s="618">
        <f t="shared" si="4"/>
        <v>0.1129990143961111</v>
      </c>
      <c r="L74" s="618">
        <f t="shared" si="4"/>
        <v>8.4808184201493886E-2</v>
      </c>
      <c r="M74" s="618">
        <f t="shared" si="4"/>
        <v>0.18445353866138964</v>
      </c>
      <c r="N74" s="618">
        <f t="shared" si="4"/>
        <v>0.10278718583726623</v>
      </c>
      <c r="O74" s="618">
        <f t="shared" si="4"/>
        <v>0.13861258087664449</v>
      </c>
      <c r="P74" s="618">
        <f t="shared" si="4"/>
        <v>4.5615016877015357E-2</v>
      </c>
      <c r="Q74" s="618">
        <f t="shared" si="4"/>
        <v>1.9211427477128701E-2</v>
      </c>
      <c r="R74" s="618">
        <f t="shared" si="4"/>
        <v>0.10517111728229503</v>
      </c>
      <c r="S74" s="618">
        <f t="shared" si="4"/>
        <v>4.9880239572386333E-2</v>
      </c>
      <c r="T74" s="618">
        <f t="shared" si="4"/>
        <v>5.788644662582694E-2</v>
      </c>
      <c r="U74" s="618">
        <f t="shared" si="4"/>
        <v>0.13407292059469081</v>
      </c>
    </row>
    <row r="75" spans="1:21" ht="15.75" x14ac:dyDescent="0.25">
      <c r="A75" s="608" t="s">
        <v>1306</v>
      </c>
      <c r="B75" s="609" t="s">
        <v>1327</v>
      </c>
      <c r="C75" s="618">
        <f t="shared" si="4"/>
        <v>4.7243807399148023</v>
      </c>
      <c r="D75" s="618">
        <f t="shared" si="4"/>
        <v>7.2968334002629476</v>
      </c>
      <c r="E75" s="618">
        <f t="shared" si="4"/>
        <v>1.9337855560043753</v>
      </c>
      <c r="F75" s="618">
        <f t="shared" si="4"/>
        <v>2.1031787126151835</v>
      </c>
      <c r="G75" s="618">
        <f t="shared" si="4"/>
        <v>2.3400820844462213</v>
      </c>
      <c r="H75" s="618">
        <f t="shared" si="4"/>
        <v>2.179383712010043</v>
      </c>
      <c r="I75" s="618">
        <f t="shared" si="4"/>
        <v>2.5835015556934473</v>
      </c>
      <c r="J75" s="618">
        <f t="shared" si="4"/>
        <v>3.2555781362570957</v>
      </c>
      <c r="K75" s="618">
        <f t="shared" si="4"/>
        <v>1.5587561291797873</v>
      </c>
      <c r="L75" s="618">
        <f t="shared" si="4"/>
        <v>1.5029550357952159</v>
      </c>
      <c r="M75" s="618">
        <f t="shared" si="4"/>
        <v>3.962260149091513</v>
      </c>
      <c r="N75" s="618">
        <f t="shared" si="4"/>
        <v>2.6588548687493287</v>
      </c>
      <c r="O75" s="618">
        <f t="shared" si="4"/>
        <v>4.764249628076259</v>
      </c>
      <c r="P75" s="618">
        <f t="shared" si="4"/>
        <v>1.791256646130351</v>
      </c>
      <c r="Q75" s="618">
        <f t="shared" si="4"/>
        <v>0.47203778062392016</v>
      </c>
      <c r="R75" s="618">
        <f t="shared" si="4"/>
        <v>0.10557997017258008</v>
      </c>
      <c r="S75" s="618">
        <f t="shared" si="4"/>
        <v>3.4755647122721931</v>
      </c>
      <c r="T75" s="618">
        <f t="shared" si="4"/>
        <v>1.166240732647555</v>
      </c>
      <c r="U75" s="618">
        <f t="shared" si="4"/>
        <v>2.6168691378630862</v>
      </c>
    </row>
    <row r="76" spans="1:21" ht="15.75" x14ac:dyDescent="0.25">
      <c r="A76" s="601" t="s">
        <v>1300</v>
      </c>
      <c r="B76" s="602" t="s">
        <v>1328</v>
      </c>
      <c r="C76" s="618">
        <f t="shared" si="4"/>
        <v>10.786479615606368</v>
      </c>
      <c r="D76" s="618">
        <f t="shared" si="4"/>
        <v>13.838209656926168</v>
      </c>
      <c r="E76" s="618">
        <f t="shared" si="4"/>
        <v>8.3694077661372219</v>
      </c>
      <c r="F76" s="618">
        <f t="shared" si="4"/>
        <v>7.6837686059397825</v>
      </c>
      <c r="G76" s="618">
        <f t="shared" si="4"/>
        <v>8.076030475345167</v>
      </c>
      <c r="H76" s="618">
        <f t="shared" si="4"/>
        <v>5.5137669903146582</v>
      </c>
      <c r="I76" s="618">
        <f t="shared" si="4"/>
        <v>11.95669617105705</v>
      </c>
      <c r="J76" s="618">
        <f t="shared" si="4"/>
        <v>3.6023405407079365</v>
      </c>
      <c r="K76" s="618">
        <f t="shared" si="4"/>
        <v>4.9975096299736208</v>
      </c>
      <c r="L76" s="618">
        <f t="shared" si="4"/>
        <v>7.0688505594303885</v>
      </c>
      <c r="M76" s="618">
        <f t="shared" si="4"/>
        <v>9.4629618914511191</v>
      </c>
      <c r="N76" s="618">
        <f t="shared" si="4"/>
        <v>13.051096705254611</v>
      </c>
      <c r="O76" s="618">
        <f t="shared" si="4"/>
        <v>6.1154525651344498</v>
      </c>
      <c r="P76" s="618">
        <f t="shared" si="4"/>
        <v>10.288251389684342</v>
      </c>
      <c r="Q76" s="618">
        <f t="shared" si="4"/>
        <v>10.118163867165505</v>
      </c>
      <c r="R76" s="618">
        <f t="shared" si="4"/>
        <v>8.9489098218602177</v>
      </c>
      <c r="S76" s="618">
        <f t="shared" si="4"/>
        <v>29.192880329431393</v>
      </c>
      <c r="T76" s="618">
        <f t="shared" si="4"/>
        <v>14.93466752599914</v>
      </c>
      <c r="U76" s="618">
        <f t="shared" si="4"/>
        <v>8.7954990849346579</v>
      </c>
    </row>
    <row r="77" spans="1:21" ht="15.75" x14ac:dyDescent="0.25">
      <c r="A77" s="601" t="s">
        <v>1300</v>
      </c>
      <c r="B77" s="602" t="s">
        <v>1329</v>
      </c>
      <c r="C77" s="618">
        <f t="shared" si="4"/>
        <v>2.4696327108541589</v>
      </c>
      <c r="D77" s="618">
        <f t="shared" si="4"/>
        <v>0.45254919221445289</v>
      </c>
      <c r="E77" s="618">
        <f t="shared" si="4"/>
        <v>0.4950926108943195</v>
      </c>
      <c r="F77" s="618">
        <f t="shared" si="4"/>
        <v>2.6591818847557644</v>
      </c>
      <c r="G77" s="618">
        <f t="shared" si="4"/>
        <v>1.9651932985680347</v>
      </c>
      <c r="H77" s="618">
        <f t="shared" si="4"/>
        <v>0.40113754607762048</v>
      </c>
      <c r="I77" s="618">
        <f t="shared" si="4"/>
        <v>5.746414866589169</v>
      </c>
      <c r="J77" s="618">
        <f t="shared" si="4"/>
        <v>-0.88992091833309872</v>
      </c>
      <c r="K77" s="618">
        <f t="shared" si="4"/>
        <v>0.9307674424174428</v>
      </c>
      <c r="L77" s="618">
        <f t="shared" si="4"/>
        <v>1.3893139691539629</v>
      </c>
      <c r="M77" s="618">
        <f t="shared" si="4"/>
        <v>0.62110146999293192</v>
      </c>
      <c r="N77" s="618">
        <f t="shared" si="4"/>
        <v>0.74756278634824391</v>
      </c>
      <c r="O77" s="618">
        <f t="shared" si="4"/>
        <v>1.6406412281294007</v>
      </c>
      <c r="P77" s="618">
        <f t="shared" si="4"/>
        <v>1.3694172668726921</v>
      </c>
      <c r="Q77" s="618">
        <f t="shared" si="4"/>
        <v>5.2197517993033138</v>
      </c>
      <c r="R77" s="618">
        <f t="shared" si="4"/>
        <v>-0.83246812414338989</v>
      </c>
      <c r="S77" s="618">
        <f t="shared" si="4"/>
        <v>-0.3136710066056192</v>
      </c>
      <c r="T77" s="618">
        <f t="shared" si="4"/>
        <v>1.5719187424319776</v>
      </c>
      <c r="U77" s="618">
        <f t="shared" si="4"/>
        <v>1.4204971815849348</v>
      </c>
    </row>
    <row r="78" spans="1:21" ht="15.75" x14ac:dyDescent="0.25">
      <c r="A78" s="601" t="s">
        <v>1300</v>
      </c>
      <c r="B78" s="602" t="s">
        <v>1330</v>
      </c>
      <c r="C78" s="618">
        <f t="shared" si="4"/>
        <v>2.3607976859706494</v>
      </c>
      <c r="D78" s="618">
        <f t="shared" si="4"/>
        <v>-9.3854136043659224</v>
      </c>
      <c r="E78" s="618">
        <f t="shared" si="4"/>
        <v>10.028087192722856</v>
      </c>
      <c r="F78" s="618">
        <f t="shared" si="4"/>
        <v>14.425902355524043</v>
      </c>
      <c r="G78" s="618">
        <f t="shared" si="4"/>
        <v>12.307211353290105</v>
      </c>
      <c r="H78" s="618">
        <f t="shared" si="4"/>
        <v>6.9079001570247964</v>
      </c>
      <c r="I78" s="618">
        <f t="shared" si="4"/>
        <v>6.5603918006413755</v>
      </c>
      <c r="J78" s="618">
        <f t="shared" si="4"/>
        <v>3.3445733630770182</v>
      </c>
      <c r="K78" s="618">
        <f t="shared" ref="K78:U78" si="5">(K35/K$46)*100</f>
        <v>0.95088499735427023</v>
      </c>
      <c r="L78" s="618">
        <f t="shared" si="5"/>
        <v>5.4200565057189021</v>
      </c>
      <c r="M78" s="618">
        <f t="shared" si="5"/>
        <v>1.0546928583890969</v>
      </c>
      <c r="N78" s="618">
        <f t="shared" si="5"/>
        <v>0.95255565975761836</v>
      </c>
      <c r="O78" s="618">
        <f t="shared" si="5"/>
        <v>0.76727999439621508</v>
      </c>
      <c r="P78" s="618">
        <f t="shared" si="5"/>
        <v>5.4308327838540382</v>
      </c>
      <c r="Q78" s="618">
        <f t="shared" si="5"/>
        <v>4.5409881026183943</v>
      </c>
      <c r="R78" s="618">
        <f t="shared" si="5"/>
        <v>-0.99942957577516989</v>
      </c>
      <c r="S78" s="618">
        <f t="shared" si="5"/>
        <v>0.35599346514597263</v>
      </c>
      <c r="T78" s="618">
        <f t="shared" si="5"/>
        <v>1.4429694093996674</v>
      </c>
      <c r="U78" s="618">
        <f t="shared" si="5"/>
        <v>4.8781993473070848</v>
      </c>
    </row>
    <row r="79" spans="1:21" ht="15.75" x14ac:dyDescent="0.25">
      <c r="A79" s="601" t="s">
        <v>1300</v>
      </c>
      <c r="B79" s="602" t="s">
        <v>1331</v>
      </c>
      <c r="C79" s="618">
        <f t="shared" ref="C79:U89" si="6">(C36/C$46)*100</f>
        <v>2.9672258007440755</v>
      </c>
      <c r="D79" s="618">
        <f t="shared" si="6"/>
        <v>24.599706860358385</v>
      </c>
      <c r="E79" s="618">
        <f t="shared" si="6"/>
        <v>53.423928016316268</v>
      </c>
      <c r="F79" s="618">
        <f t="shared" si="6"/>
        <v>27.772679136194959</v>
      </c>
      <c r="G79" s="618">
        <f t="shared" si="6"/>
        <v>15.162774468582176</v>
      </c>
      <c r="H79" s="618">
        <f t="shared" si="6"/>
        <v>22.397220048836392</v>
      </c>
      <c r="I79" s="618">
        <f t="shared" si="6"/>
        <v>9.2319531855531594</v>
      </c>
      <c r="J79" s="618">
        <f t="shared" si="6"/>
        <v>19.437136470745532</v>
      </c>
      <c r="K79" s="618">
        <f t="shared" si="6"/>
        <v>20.484210858050258</v>
      </c>
      <c r="L79" s="618">
        <f t="shared" si="6"/>
        <v>23.339874566456693</v>
      </c>
      <c r="M79" s="618">
        <f t="shared" si="6"/>
        <v>15.564636715181463</v>
      </c>
      <c r="N79" s="618">
        <f t="shared" si="6"/>
        <v>9.1753989805354284</v>
      </c>
      <c r="O79" s="618">
        <f t="shared" si="6"/>
        <v>5.1611133588302494</v>
      </c>
      <c r="P79" s="618">
        <f t="shared" si="6"/>
        <v>11.861502970004926</v>
      </c>
      <c r="Q79" s="618">
        <f t="shared" si="6"/>
        <v>19.759918656425601</v>
      </c>
      <c r="R79" s="618">
        <f t="shared" si="6"/>
        <v>20.471230965446154</v>
      </c>
      <c r="S79" s="618">
        <f t="shared" si="6"/>
        <v>0.73707801510188464</v>
      </c>
      <c r="T79" s="618">
        <f t="shared" si="6"/>
        <v>14.796379006539107</v>
      </c>
      <c r="U79" s="618">
        <f t="shared" si="6"/>
        <v>20.989042174964069</v>
      </c>
    </row>
    <row r="80" spans="1:21" ht="15.75" x14ac:dyDescent="0.25">
      <c r="A80" s="601" t="s">
        <v>1300</v>
      </c>
      <c r="B80" s="602" t="s">
        <v>1332</v>
      </c>
      <c r="C80" s="618">
        <f t="shared" si="6"/>
        <v>2.1111622888936905</v>
      </c>
      <c r="D80" s="618">
        <f t="shared" si="6"/>
        <v>2.3505816225345764</v>
      </c>
      <c r="E80" s="618">
        <f t="shared" si="6"/>
        <v>0.71736855725954485</v>
      </c>
      <c r="F80" s="618">
        <f t="shared" si="6"/>
        <v>1.5656705558541533</v>
      </c>
      <c r="G80" s="618">
        <f t="shared" si="6"/>
        <v>1.0147038901583825</v>
      </c>
      <c r="H80" s="618">
        <f t="shared" si="6"/>
        <v>1.0956398296214236</v>
      </c>
      <c r="I80" s="618">
        <f t="shared" si="6"/>
        <v>5.2432676785661911</v>
      </c>
      <c r="J80" s="618">
        <f t="shared" si="6"/>
        <v>5.5607567249128458</v>
      </c>
      <c r="K80" s="618">
        <f t="shared" si="6"/>
        <v>5.2130779388168973</v>
      </c>
      <c r="L80" s="618">
        <f t="shared" si="6"/>
        <v>6.5956076205195417</v>
      </c>
      <c r="M80" s="618">
        <f t="shared" si="6"/>
        <v>7.2450707783339894</v>
      </c>
      <c r="N80" s="618">
        <f t="shared" si="6"/>
        <v>6.5500339731646138</v>
      </c>
      <c r="O80" s="618">
        <f t="shared" si="6"/>
        <v>6.2415196298586366</v>
      </c>
      <c r="P80" s="618">
        <f t="shared" si="6"/>
        <v>4.4792986533132773</v>
      </c>
      <c r="Q80" s="618">
        <f t="shared" si="6"/>
        <v>6.0630592103303256</v>
      </c>
      <c r="R80" s="618">
        <f t="shared" si="6"/>
        <v>5.2636588278983512</v>
      </c>
      <c r="S80" s="618">
        <f t="shared" si="6"/>
        <v>2.6536455752080834</v>
      </c>
      <c r="T80" s="618">
        <f t="shared" si="6"/>
        <v>4.8470728932446079</v>
      </c>
      <c r="U80" s="618">
        <f t="shared" si="6"/>
        <v>3.8629390650276498</v>
      </c>
    </row>
    <row r="81" spans="1:21" ht="15.75" x14ac:dyDescent="0.25">
      <c r="A81" s="601" t="s">
        <v>1300</v>
      </c>
      <c r="B81" s="602" t="s">
        <v>1333</v>
      </c>
      <c r="C81" s="618">
        <f t="shared" si="6"/>
        <v>0.35236027681735854</v>
      </c>
      <c r="D81" s="618">
        <f t="shared" si="6"/>
        <v>0.40816344392349407</v>
      </c>
      <c r="E81" s="618">
        <f t="shared" si="6"/>
        <v>1.2589144609577201</v>
      </c>
      <c r="F81" s="618">
        <f t="shared" si="6"/>
        <v>0.55835117020418246</v>
      </c>
      <c r="G81" s="618">
        <f t="shared" si="6"/>
        <v>1.2032160440518758</v>
      </c>
      <c r="H81" s="618">
        <f t="shared" si="6"/>
        <v>0.25043673938009287</v>
      </c>
      <c r="I81" s="618">
        <f t="shared" si="6"/>
        <v>0.27522323296117024</v>
      </c>
      <c r="J81" s="618">
        <f t="shared" si="6"/>
        <v>3.4238798521554537</v>
      </c>
      <c r="K81" s="618">
        <f t="shared" si="6"/>
        <v>1.2924721724570714</v>
      </c>
      <c r="L81" s="618">
        <f t="shared" si="6"/>
        <v>1.8105872776441139</v>
      </c>
      <c r="M81" s="618">
        <f t="shared" si="6"/>
        <v>1.7510650539357253</v>
      </c>
      <c r="N81" s="618">
        <f t="shared" si="6"/>
        <v>1.2094374232511567</v>
      </c>
      <c r="O81" s="618">
        <f t="shared" si="6"/>
        <v>3.225596924565894</v>
      </c>
      <c r="P81" s="618">
        <f t="shared" si="6"/>
        <v>3.3975071125540004</v>
      </c>
      <c r="Q81" s="618">
        <f t="shared" si="6"/>
        <v>6.8380049849699738</v>
      </c>
      <c r="R81" s="618">
        <f t="shared" si="6"/>
        <v>-0.48408555547998466</v>
      </c>
      <c r="S81" s="618">
        <f t="shared" si="6"/>
        <v>0.66615738003891645</v>
      </c>
      <c r="T81" s="618">
        <f t="shared" si="6"/>
        <v>2.5680258344571829</v>
      </c>
      <c r="U81" s="618">
        <f t="shared" si="6"/>
        <v>1.3693649940221699</v>
      </c>
    </row>
    <row r="82" spans="1:21" ht="15.75" x14ac:dyDescent="0.25">
      <c r="A82" s="601" t="s">
        <v>1300</v>
      </c>
      <c r="B82" s="602" t="s">
        <v>1334</v>
      </c>
      <c r="C82" s="618">
        <f t="shared" si="6"/>
        <v>0</v>
      </c>
      <c r="D82" s="618">
        <f t="shared" si="6"/>
        <v>0</v>
      </c>
      <c r="E82" s="618">
        <f t="shared" si="6"/>
        <v>0</v>
      </c>
      <c r="F82" s="618">
        <f t="shared" si="6"/>
        <v>0</v>
      </c>
      <c r="G82" s="618">
        <f t="shared" si="6"/>
        <v>0</v>
      </c>
      <c r="H82" s="618">
        <f t="shared" si="6"/>
        <v>0</v>
      </c>
      <c r="I82" s="618">
        <f t="shared" si="6"/>
        <v>0</v>
      </c>
      <c r="J82" s="618">
        <f t="shared" si="6"/>
        <v>0</v>
      </c>
      <c r="K82" s="618">
        <f t="shared" si="6"/>
        <v>0</v>
      </c>
      <c r="L82" s="618">
        <f t="shared" si="6"/>
        <v>0</v>
      </c>
      <c r="M82" s="618">
        <f t="shared" si="6"/>
        <v>2.2539519820378909E-5</v>
      </c>
      <c r="N82" s="618">
        <f t="shared" si="6"/>
        <v>-0.14459720422598982</v>
      </c>
      <c r="O82" s="618">
        <f t="shared" si="6"/>
        <v>3.2458573882116695</v>
      </c>
      <c r="P82" s="618">
        <f t="shared" si="6"/>
        <v>0.74834403983514775</v>
      </c>
      <c r="Q82" s="618">
        <f t="shared" si="6"/>
        <v>0.41259182209393319</v>
      </c>
      <c r="R82" s="618">
        <f t="shared" si="6"/>
        <v>9.0153814733120625E-5</v>
      </c>
      <c r="S82" s="618">
        <f t="shared" si="6"/>
        <v>6.3874152158467795E-6</v>
      </c>
      <c r="T82" s="618">
        <f t="shared" si="6"/>
        <v>0.15425137398277405</v>
      </c>
      <c r="U82" s="618">
        <f t="shared" si="6"/>
        <v>4.781243811090137E-2</v>
      </c>
    </row>
    <row r="83" spans="1:21" ht="15.75" x14ac:dyDescent="0.25">
      <c r="A83" s="601" t="s">
        <v>1300</v>
      </c>
      <c r="B83" s="602" t="s">
        <v>1335</v>
      </c>
      <c r="C83" s="618">
        <f t="shared" si="6"/>
        <v>4.7949295012140265</v>
      </c>
      <c r="D83" s="618">
        <f t="shared" si="6"/>
        <v>5.613971767728251</v>
      </c>
      <c r="E83" s="618">
        <f t="shared" si="6"/>
        <v>1.9848975844225669</v>
      </c>
      <c r="F83" s="618">
        <f t="shared" si="6"/>
        <v>1.4557793592085229</v>
      </c>
      <c r="G83" s="618">
        <f t="shared" si="6"/>
        <v>1.2243687853465253</v>
      </c>
      <c r="H83" s="618">
        <f t="shared" si="6"/>
        <v>0.43174289019071366</v>
      </c>
      <c r="I83" s="618">
        <f t="shared" si="6"/>
        <v>8.2998162341529671</v>
      </c>
      <c r="J83" s="618">
        <f t="shared" si="6"/>
        <v>6.7471148858993812</v>
      </c>
      <c r="K83" s="618">
        <f t="shared" si="6"/>
        <v>2.8890880368870424</v>
      </c>
      <c r="L83" s="618">
        <f t="shared" si="6"/>
        <v>2.1259937874239405</v>
      </c>
      <c r="M83" s="618">
        <f t="shared" si="6"/>
        <v>17.645819572026937</v>
      </c>
      <c r="N83" s="618">
        <f t="shared" si="6"/>
        <v>3.0517177912564786</v>
      </c>
      <c r="O83" s="618">
        <f t="shared" si="6"/>
        <v>0.50403498479409292</v>
      </c>
      <c r="P83" s="618">
        <f t="shared" si="6"/>
        <v>0.29425580818039815</v>
      </c>
      <c r="Q83" s="618">
        <f t="shared" si="6"/>
        <v>0.41729294181635224</v>
      </c>
      <c r="R83" s="618">
        <f t="shared" si="6"/>
        <v>0.91360474718236351</v>
      </c>
      <c r="S83" s="618">
        <f t="shared" si="6"/>
        <v>5.521657233779254</v>
      </c>
      <c r="T83" s="618">
        <f t="shared" si="6"/>
        <v>1.9911257358862475</v>
      </c>
      <c r="U83" s="618">
        <f t="shared" si="6"/>
        <v>3.8400796482872388</v>
      </c>
    </row>
    <row r="84" spans="1:21" ht="15.75" x14ac:dyDescent="0.25">
      <c r="A84" s="601" t="s">
        <v>1300</v>
      </c>
      <c r="B84" s="602" t="s">
        <v>1336</v>
      </c>
      <c r="C84" s="618">
        <f t="shared" si="6"/>
        <v>1.9377622089921189E-2</v>
      </c>
      <c r="D84" s="618">
        <f t="shared" si="6"/>
        <v>0.21188242174670344</v>
      </c>
      <c r="E84" s="618">
        <f t="shared" si="6"/>
        <v>1.6879052177722505E-2</v>
      </c>
      <c r="F84" s="618">
        <f t="shared" si="6"/>
        <v>-8.8502065299009544E-2</v>
      </c>
      <c r="G84" s="618">
        <f t="shared" si="6"/>
        <v>8.4616323674543779E-3</v>
      </c>
      <c r="H84" s="618">
        <f t="shared" si="6"/>
        <v>1.4626115890553692E-2</v>
      </c>
      <c r="I84" s="618">
        <f t="shared" si="6"/>
        <v>7.1945684678249341E-2</v>
      </c>
      <c r="J84" s="618">
        <f t="shared" si="6"/>
        <v>6.3719015019793046E-3</v>
      </c>
      <c r="K84" s="618">
        <f t="shared" si="6"/>
        <v>0.12362721435516622</v>
      </c>
      <c r="L84" s="618">
        <f t="shared" si="6"/>
        <v>0.61426342513360221</v>
      </c>
      <c r="M84" s="618">
        <f t="shared" si="6"/>
        <v>1.0082800068666312E-2</v>
      </c>
      <c r="N84" s="618">
        <f t="shared" si="6"/>
        <v>3.544467033229752E-2</v>
      </c>
      <c r="O84" s="618">
        <f t="shared" si="6"/>
        <v>6.4041088380582941E-3</v>
      </c>
      <c r="P84" s="618">
        <f t="shared" si="6"/>
        <v>1.8347542145941753E-2</v>
      </c>
      <c r="Q84" s="618">
        <f t="shared" si="6"/>
        <v>8.2811387420130365E-3</v>
      </c>
      <c r="R84" s="618">
        <f t="shared" si="6"/>
        <v>1.0384946664803099E-2</v>
      </c>
      <c r="S84" s="618">
        <f t="shared" si="6"/>
        <v>1.866728804708432E-2</v>
      </c>
      <c r="T84" s="618">
        <f t="shared" si="6"/>
        <v>1.186871465347192E-2</v>
      </c>
      <c r="U84" s="618">
        <f t="shared" si="6"/>
        <v>8.9205011533124198E-2</v>
      </c>
    </row>
    <row r="85" spans="1:21" ht="15.75" x14ac:dyDescent="0.25">
      <c r="A85" s="601" t="s">
        <v>1300</v>
      </c>
      <c r="B85" s="602" t="s">
        <v>1337</v>
      </c>
      <c r="C85" s="618">
        <f t="shared" si="6"/>
        <v>7.3156124147645246E-2</v>
      </c>
      <c r="D85" s="618">
        <f t="shared" si="6"/>
        <v>6.216294710250132E-3</v>
      </c>
      <c r="E85" s="618">
        <f t="shared" si="6"/>
        <v>-1.8885517271295088E-4</v>
      </c>
      <c r="F85" s="618">
        <f t="shared" si="6"/>
        <v>8.6282773403461941E-3</v>
      </c>
      <c r="G85" s="618">
        <f t="shared" si="6"/>
        <v>6.7726767784487205E-2</v>
      </c>
      <c r="H85" s="618">
        <f t="shared" si="6"/>
        <v>3.5135074669268053E-2</v>
      </c>
      <c r="I85" s="618">
        <f t="shared" si="6"/>
        <v>1.3227733480682463E-2</v>
      </c>
      <c r="J85" s="618">
        <f t="shared" si="6"/>
        <v>2.4147155223920944E-2</v>
      </c>
      <c r="K85" s="618">
        <f t="shared" si="6"/>
        <v>7.9220519178665405E-2</v>
      </c>
      <c r="L85" s="618">
        <f t="shared" si="6"/>
        <v>9.5979857001845637E-2</v>
      </c>
      <c r="M85" s="618">
        <f t="shared" si="6"/>
        <v>0.10530927601916822</v>
      </c>
      <c r="N85" s="618">
        <f t="shared" si="6"/>
        <v>2.3881558125100726E-2</v>
      </c>
      <c r="O85" s="618">
        <f t="shared" si="6"/>
        <v>3.3882682118552797E-2</v>
      </c>
      <c r="P85" s="618">
        <f t="shared" si="6"/>
        <v>1.5852545446398674E-2</v>
      </c>
      <c r="Q85" s="618">
        <f t="shared" si="6"/>
        <v>1.008089642986556E-2</v>
      </c>
      <c r="R85" s="618">
        <f t="shared" si="6"/>
        <v>3.2834973778296347E-2</v>
      </c>
      <c r="S85" s="618">
        <f t="shared" si="6"/>
        <v>1.5800350449808299E-2</v>
      </c>
      <c r="T85" s="618">
        <f t="shared" si="6"/>
        <v>1.966093438131411E-2</v>
      </c>
      <c r="U85" s="618">
        <f t="shared" si="6"/>
        <v>4.019018178715654E-2</v>
      </c>
    </row>
    <row r="86" spans="1:21" ht="15.75" x14ac:dyDescent="0.25">
      <c r="A86" s="601" t="s">
        <v>1300</v>
      </c>
      <c r="B86" s="602" t="s">
        <v>1338</v>
      </c>
      <c r="C86" s="618">
        <f t="shared" si="6"/>
        <v>0.52297248183552281</v>
      </c>
      <c r="D86" s="618">
        <f t="shared" si="6"/>
        <v>7.2899838496495464E-2</v>
      </c>
      <c r="E86" s="618">
        <f t="shared" si="6"/>
        <v>2.2086489084754322E-2</v>
      </c>
      <c r="F86" s="618">
        <f t="shared" si="6"/>
        <v>6.7904825563961102E-2</v>
      </c>
      <c r="G86" s="618">
        <f t="shared" si="6"/>
        <v>9.5726371184345418E-3</v>
      </c>
      <c r="H86" s="618">
        <f t="shared" si="6"/>
        <v>1.30277694803442E-2</v>
      </c>
      <c r="I86" s="618">
        <f t="shared" si="6"/>
        <v>0.15765028408460605</v>
      </c>
      <c r="J86" s="618">
        <f t="shared" si="6"/>
        <v>0.27008691616152114</v>
      </c>
      <c r="K86" s="618">
        <f t="shared" si="6"/>
        <v>0.83746701234294285</v>
      </c>
      <c r="L86" s="618">
        <f t="shared" si="6"/>
        <v>-5.3349721789542191E-2</v>
      </c>
      <c r="M86" s="618">
        <f t="shared" si="6"/>
        <v>3.1357078986403927E-2</v>
      </c>
      <c r="N86" s="618">
        <f t="shared" si="6"/>
        <v>0.14998070846518582</v>
      </c>
      <c r="O86" s="618">
        <f t="shared" si="6"/>
        <v>4.9198225676714058E-2</v>
      </c>
      <c r="P86" s="618">
        <f t="shared" si="6"/>
        <v>0.35431148625121517</v>
      </c>
      <c r="Q86" s="618">
        <f t="shared" si="6"/>
        <v>-7.4489281207335376E-2</v>
      </c>
      <c r="R86" s="618">
        <f t="shared" si="6"/>
        <v>3.0539176188835442E-2</v>
      </c>
      <c r="S86" s="618">
        <f t="shared" si="6"/>
        <v>-4.0493173696449065E-2</v>
      </c>
      <c r="T86" s="618">
        <f t="shared" si="6"/>
        <v>-2.8187602241799992E-2</v>
      </c>
      <c r="U86" s="618">
        <f t="shared" si="6"/>
        <v>0.18572535737195495</v>
      </c>
    </row>
    <row r="87" spans="1:21" ht="15.75" x14ac:dyDescent="0.25">
      <c r="A87" s="601" t="s">
        <v>1300</v>
      </c>
      <c r="B87" s="602" t="s">
        <v>1339</v>
      </c>
      <c r="C87" s="618">
        <f t="shared" si="6"/>
        <v>2.4273641732232925</v>
      </c>
      <c r="D87" s="618">
        <f t="shared" si="6"/>
        <v>2.5105985897156979</v>
      </c>
      <c r="E87" s="618">
        <f t="shared" si="6"/>
        <v>1.3034486138506229</v>
      </c>
      <c r="F87" s="618">
        <f t="shared" si="6"/>
        <v>1.9140253470152389</v>
      </c>
      <c r="G87" s="618">
        <f t="shared" si="6"/>
        <v>2.7749115355387741</v>
      </c>
      <c r="H87" s="618">
        <f t="shared" si="6"/>
        <v>2.7509991978658102</v>
      </c>
      <c r="I87" s="618">
        <f t="shared" si="6"/>
        <v>4.2430990545388134</v>
      </c>
      <c r="J87" s="618">
        <f t="shared" si="6"/>
        <v>4.5272803698247088</v>
      </c>
      <c r="K87" s="618">
        <f t="shared" si="6"/>
        <v>3.9281478699192416</v>
      </c>
      <c r="L87" s="618">
        <f t="shared" si="6"/>
        <v>-0.54579605766204087</v>
      </c>
      <c r="M87" s="618">
        <f t="shared" si="6"/>
        <v>0.68555415519213403</v>
      </c>
      <c r="N87" s="618">
        <f t="shared" si="6"/>
        <v>1.6606356931495956</v>
      </c>
      <c r="O87" s="618">
        <f t="shared" si="6"/>
        <v>4.3506113086437477</v>
      </c>
      <c r="P87" s="618">
        <f t="shared" si="6"/>
        <v>3.2069241781325206</v>
      </c>
      <c r="Q87" s="618">
        <f t="shared" si="6"/>
        <v>3.2438994799858456</v>
      </c>
      <c r="R87" s="618">
        <f t="shared" si="6"/>
        <v>6.5883096974494944</v>
      </c>
      <c r="S87" s="618">
        <f t="shared" si="6"/>
        <v>2.2156397439841276</v>
      </c>
      <c r="T87" s="618">
        <f t="shared" si="6"/>
        <v>4.1397266233148713</v>
      </c>
      <c r="U87" s="618">
        <f t="shared" si="6"/>
        <v>2.4835261487863538</v>
      </c>
    </row>
    <row r="88" spans="1:21" ht="15.75" x14ac:dyDescent="0.25">
      <c r="A88" s="601" t="s">
        <v>1300</v>
      </c>
      <c r="B88" s="602" t="s">
        <v>1340</v>
      </c>
      <c r="C88" s="618">
        <f t="shared" si="6"/>
        <v>0.10266979529150416</v>
      </c>
      <c r="D88" s="618">
        <f t="shared" si="6"/>
        <v>0.17674052980314833</v>
      </c>
      <c r="E88" s="618">
        <f t="shared" si="6"/>
        <v>-7.2061605334318591E-3</v>
      </c>
      <c r="F88" s="618">
        <f t="shared" si="6"/>
        <v>0.24334075056137625</v>
      </c>
      <c r="G88" s="618">
        <f t="shared" si="6"/>
        <v>0.8407115567894351</v>
      </c>
      <c r="H88" s="618">
        <f t="shared" si="6"/>
        <v>6.6906851232094514E-2</v>
      </c>
      <c r="I88" s="618">
        <f t="shared" si="6"/>
        <v>6.1844698345611335E-2</v>
      </c>
      <c r="J88" s="618">
        <f t="shared" si="6"/>
        <v>-1.2247641650492708E-2</v>
      </c>
      <c r="K88" s="618">
        <f t="shared" si="6"/>
        <v>0.13743612005287698</v>
      </c>
      <c r="L88" s="618">
        <f t="shared" si="6"/>
        <v>0.21412369267407791</v>
      </c>
      <c r="M88" s="618">
        <f t="shared" si="6"/>
        <v>0.44638402122118687</v>
      </c>
      <c r="N88" s="618">
        <f t="shared" si="6"/>
        <v>0.53653451943664754</v>
      </c>
      <c r="O88" s="618">
        <f t="shared" si="6"/>
        <v>1.7342276645207928</v>
      </c>
      <c r="P88" s="618">
        <f t="shared" si="6"/>
        <v>0.49922820770520798</v>
      </c>
      <c r="Q88" s="618">
        <f t="shared" si="6"/>
        <v>0.14013187757682941</v>
      </c>
      <c r="R88" s="618">
        <f t="shared" si="6"/>
        <v>0.80732940339426074</v>
      </c>
      <c r="S88" s="618">
        <f t="shared" si="6"/>
        <v>0.26837015923984436</v>
      </c>
      <c r="T88" s="618">
        <f t="shared" si="6"/>
        <v>0.41022086983091893</v>
      </c>
      <c r="U88" s="618">
        <f t="shared" si="6"/>
        <v>0.2408808099913454</v>
      </c>
    </row>
    <row r="89" spans="1:21" ht="15.75" x14ac:dyDescent="0.25">
      <c r="A89" s="614"/>
      <c r="B89" s="614" t="s">
        <v>251</v>
      </c>
      <c r="C89" s="618">
        <f t="shared" si="6"/>
        <v>100</v>
      </c>
      <c r="D89" s="618">
        <f t="shared" si="6"/>
        <v>100</v>
      </c>
      <c r="E89" s="618">
        <f t="shared" si="6"/>
        <v>100</v>
      </c>
      <c r="F89" s="618">
        <f t="shared" si="6"/>
        <v>100</v>
      </c>
      <c r="G89" s="618">
        <f t="shared" si="6"/>
        <v>100</v>
      </c>
      <c r="H89" s="618">
        <f t="shared" si="6"/>
        <v>100</v>
      </c>
      <c r="I89" s="618">
        <f t="shared" si="6"/>
        <v>100</v>
      </c>
      <c r="J89" s="618">
        <f t="shared" si="6"/>
        <v>100</v>
      </c>
      <c r="K89" s="618">
        <f t="shared" si="6"/>
        <v>100</v>
      </c>
      <c r="L89" s="618">
        <f t="shared" si="6"/>
        <v>100</v>
      </c>
      <c r="M89" s="618">
        <f t="shared" si="6"/>
        <v>100</v>
      </c>
      <c r="N89" s="618">
        <f t="shared" si="6"/>
        <v>100</v>
      </c>
      <c r="O89" s="618">
        <f t="shared" si="6"/>
        <v>100</v>
      </c>
      <c r="P89" s="618">
        <f t="shared" si="6"/>
        <v>100</v>
      </c>
      <c r="Q89" s="618">
        <f t="shared" si="6"/>
        <v>100</v>
      </c>
      <c r="R89" s="618">
        <f t="shared" si="6"/>
        <v>100</v>
      </c>
      <c r="S89" s="618">
        <f t="shared" si="6"/>
        <v>100</v>
      </c>
      <c r="T89" s="618">
        <f t="shared" si="6"/>
        <v>100</v>
      </c>
      <c r="U89" s="618">
        <f t="shared" si="6"/>
        <v>100</v>
      </c>
    </row>
    <row r="90" spans="1:21" x14ac:dyDescent="0.2"/>
    <row r="91" spans="1:21" ht="23.25" x14ac:dyDescent="0.35">
      <c r="A91" s="617" t="s">
        <v>1344</v>
      </c>
    </row>
    <row r="92" spans="1:21" ht="15.75" x14ac:dyDescent="0.25">
      <c r="A92" s="601" t="s">
        <v>1300</v>
      </c>
      <c r="B92" s="602" t="s">
        <v>1301</v>
      </c>
      <c r="C92" s="619" t="s">
        <v>293</v>
      </c>
      <c r="D92" s="618">
        <f>(D7/C7)*100-100</f>
        <v>10.197976810617334</v>
      </c>
      <c r="E92" s="618">
        <f t="shared" ref="E92:N92" si="7">(E7/D7)*100-100</f>
        <v>-2.314096214990542</v>
      </c>
      <c r="F92" s="618">
        <f t="shared" si="7"/>
        <v>3.6271225638519553</v>
      </c>
      <c r="G92" s="618">
        <f t="shared" si="7"/>
        <v>-85.105566675046944</v>
      </c>
      <c r="H92" s="618">
        <f t="shared" si="7"/>
        <v>181.20263793348931</v>
      </c>
      <c r="I92" s="618">
        <f t="shared" si="7"/>
        <v>-61.960334450719991</v>
      </c>
      <c r="J92" s="618">
        <f t="shared" si="7"/>
        <v>34.633996597008121</v>
      </c>
      <c r="K92" s="618">
        <f t="shared" si="7"/>
        <v>577.88796571445482</v>
      </c>
      <c r="L92" s="618">
        <f t="shared" si="7"/>
        <v>-64.039471712729011</v>
      </c>
      <c r="M92" s="618">
        <f t="shared" si="7"/>
        <v>-31.086624488059854</v>
      </c>
      <c r="N92" s="618">
        <f t="shared" si="7"/>
        <v>84.045654453904547</v>
      </c>
      <c r="O92" s="619" t="s">
        <v>293</v>
      </c>
      <c r="P92" s="618">
        <f>(P7/N7)*100-100</f>
        <v>-65.861183622479885</v>
      </c>
      <c r="Q92" s="619" t="s">
        <v>293</v>
      </c>
      <c r="R92" s="619" t="s">
        <v>293</v>
      </c>
      <c r="S92" s="618">
        <f>(S7/O7)*100-100</f>
        <v>-26.763751837872718</v>
      </c>
      <c r="T92" s="619" t="s">
        <v>293</v>
      </c>
      <c r="U92" s="618">
        <f>(P7/C7)^(1/13)*100-100</f>
        <v>-10.044262342203297</v>
      </c>
    </row>
    <row r="93" spans="1:21" ht="15.75" x14ac:dyDescent="0.25">
      <c r="A93" s="601" t="s">
        <v>1300</v>
      </c>
      <c r="B93" s="602" t="s">
        <v>1302</v>
      </c>
      <c r="C93" s="619" t="s">
        <v>293</v>
      </c>
      <c r="D93" s="618">
        <f t="shared" ref="D93:N108" si="8">(D8/C8)*100-100</f>
        <v>-32.466496206033653</v>
      </c>
      <c r="E93" s="618">
        <f t="shared" si="8"/>
        <v>-92.524674070167308</v>
      </c>
      <c r="F93" s="618">
        <f t="shared" si="8"/>
        <v>2033.9095111381557</v>
      </c>
      <c r="G93" s="618">
        <f t="shared" si="8"/>
        <v>-47.554959948577491</v>
      </c>
      <c r="H93" s="618">
        <f t="shared" si="8"/>
        <v>117.61931574392003</v>
      </c>
      <c r="I93" s="618">
        <f t="shared" si="8"/>
        <v>-29.502203351171005</v>
      </c>
      <c r="J93" s="618">
        <f t="shared" si="8"/>
        <v>103.10148998144308</v>
      </c>
      <c r="K93" s="618">
        <f t="shared" si="8"/>
        <v>275.2478250438009</v>
      </c>
      <c r="L93" s="618">
        <f t="shared" si="8"/>
        <v>192.16348663395883</v>
      </c>
      <c r="M93" s="618">
        <f t="shared" si="8"/>
        <v>-84.064630861789794</v>
      </c>
      <c r="N93" s="618">
        <f t="shared" si="8"/>
        <v>58.783626742592276</v>
      </c>
      <c r="O93" s="619" t="s">
        <v>293</v>
      </c>
      <c r="P93" s="618">
        <f t="shared" ref="P93:P131" si="9">(P8/N8)*100-100</f>
        <v>-18.48679711419922</v>
      </c>
      <c r="Q93" s="619" t="s">
        <v>293</v>
      </c>
      <c r="R93" s="619" t="s">
        <v>293</v>
      </c>
      <c r="S93" s="618">
        <f t="shared" ref="S93:S131" si="10">(S8/O8)*100-100</f>
        <v>4674.754631163707</v>
      </c>
      <c r="T93" s="619" t="s">
        <v>293</v>
      </c>
      <c r="U93" s="618">
        <f t="shared" ref="U93:U131" si="11">(P8/C8)^(1/13)*100-100</f>
        <v>11.211692559839847</v>
      </c>
    </row>
    <row r="94" spans="1:21" ht="15.75" x14ac:dyDescent="0.25">
      <c r="A94" s="601" t="s">
        <v>1300</v>
      </c>
      <c r="B94" s="602" t="s">
        <v>1303</v>
      </c>
      <c r="C94" s="619" t="s">
        <v>293</v>
      </c>
      <c r="D94" s="618">
        <f t="shared" si="8"/>
        <v>-10.84309070219615</v>
      </c>
      <c r="E94" s="618">
        <f t="shared" si="8"/>
        <v>148.75057958606476</v>
      </c>
      <c r="F94" s="618">
        <f t="shared" si="8"/>
        <v>34.977095941613669</v>
      </c>
      <c r="G94" s="618">
        <f t="shared" si="8"/>
        <v>-22.470878150122118</v>
      </c>
      <c r="H94" s="618">
        <f t="shared" si="8"/>
        <v>-24.90140475412683</v>
      </c>
      <c r="I94" s="618">
        <f t="shared" si="8"/>
        <v>-24.501874807158927</v>
      </c>
      <c r="J94" s="618">
        <f t="shared" si="8"/>
        <v>-142.92844141540195</v>
      </c>
      <c r="K94" s="618">
        <f t="shared" si="8"/>
        <v>-780.19828644237975</v>
      </c>
      <c r="L94" s="618">
        <f t="shared" si="8"/>
        <v>-16.290224021202178</v>
      </c>
      <c r="M94" s="618">
        <f t="shared" si="8"/>
        <v>-87.729895011865153</v>
      </c>
      <c r="N94" s="618">
        <f t="shared" si="8"/>
        <v>-88.681290809371816</v>
      </c>
      <c r="O94" s="619" t="s">
        <v>293</v>
      </c>
      <c r="P94" s="618">
        <f t="shared" si="9"/>
        <v>-3359.020556751319</v>
      </c>
      <c r="Q94" s="619" t="s">
        <v>293</v>
      </c>
      <c r="R94" s="619" t="s">
        <v>293</v>
      </c>
      <c r="S94" s="618">
        <f t="shared" si="10"/>
        <v>1243.9878902206569</v>
      </c>
      <c r="T94" s="619" t="s">
        <v>293</v>
      </c>
      <c r="U94" s="618">
        <f t="shared" si="11"/>
        <v>-202.93101183699875</v>
      </c>
    </row>
    <row r="95" spans="1:21" ht="15.75" x14ac:dyDescent="0.25">
      <c r="A95" s="601" t="s">
        <v>1300</v>
      </c>
      <c r="B95" s="602" t="s">
        <v>1304</v>
      </c>
      <c r="C95" s="619" t="s">
        <v>293</v>
      </c>
      <c r="D95" s="618">
        <f t="shared" si="8"/>
        <v>5.3776921106863114</v>
      </c>
      <c r="E95" s="618">
        <f t="shared" si="8"/>
        <v>55.485483842706316</v>
      </c>
      <c r="F95" s="618">
        <f t="shared" si="8"/>
        <v>54.38597385969328</v>
      </c>
      <c r="G95" s="618">
        <f t="shared" si="8"/>
        <v>-70.179390488975628</v>
      </c>
      <c r="H95" s="618">
        <f t="shared" si="8"/>
        <v>194.59580176129083</v>
      </c>
      <c r="I95" s="618">
        <f t="shared" si="8"/>
        <v>-35.410009083132223</v>
      </c>
      <c r="J95" s="618">
        <f t="shared" si="8"/>
        <v>50.327519119012464</v>
      </c>
      <c r="K95" s="618">
        <f t="shared" si="8"/>
        <v>448.39598366862049</v>
      </c>
      <c r="L95" s="618">
        <f t="shared" si="8"/>
        <v>-57.302182285571384</v>
      </c>
      <c r="M95" s="618">
        <f t="shared" si="8"/>
        <v>-20.214871335331367</v>
      </c>
      <c r="N95" s="618">
        <f t="shared" si="8"/>
        <v>-89.369383898559391</v>
      </c>
      <c r="O95" s="619" t="s">
        <v>293</v>
      </c>
      <c r="P95" s="618">
        <f t="shared" si="9"/>
        <v>1795.6399093253538</v>
      </c>
      <c r="Q95" s="619" t="s">
        <v>293</v>
      </c>
      <c r="R95" s="619" t="s">
        <v>293</v>
      </c>
      <c r="S95" s="618">
        <f t="shared" si="10"/>
        <v>-82.402813724761216</v>
      </c>
      <c r="T95" s="619" t="s">
        <v>293</v>
      </c>
      <c r="U95" s="618">
        <f t="shared" si="11"/>
        <v>17.484122969564027</v>
      </c>
    </row>
    <row r="96" spans="1:21" ht="15.75" x14ac:dyDescent="0.25">
      <c r="A96" s="601" t="s">
        <v>1300</v>
      </c>
      <c r="B96" s="602" t="s">
        <v>1305</v>
      </c>
      <c r="C96" s="619" t="s">
        <v>293</v>
      </c>
      <c r="D96" s="618">
        <f t="shared" si="8"/>
        <v>10.014876628514216</v>
      </c>
      <c r="E96" s="618">
        <f t="shared" si="8"/>
        <v>-41.286376618422551</v>
      </c>
      <c r="F96" s="618">
        <f t="shared" si="8"/>
        <v>45.315991051250137</v>
      </c>
      <c r="G96" s="618">
        <f t="shared" si="8"/>
        <v>12.001487119404146</v>
      </c>
      <c r="H96" s="618">
        <f t="shared" si="8"/>
        <v>43.418433900204377</v>
      </c>
      <c r="I96" s="618">
        <f t="shared" si="8"/>
        <v>-20.44153562037198</v>
      </c>
      <c r="J96" s="618">
        <f t="shared" si="8"/>
        <v>-8.5011914996578923</v>
      </c>
      <c r="K96" s="618">
        <f t="shared" si="8"/>
        <v>35.877332625225847</v>
      </c>
      <c r="L96" s="618">
        <f t="shared" si="8"/>
        <v>-42.148689882619074</v>
      </c>
      <c r="M96" s="618">
        <f t="shared" si="8"/>
        <v>-28.142136114028077</v>
      </c>
      <c r="N96" s="618">
        <f t="shared" si="8"/>
        <v>107.50583833011436</v>
      </c>
      <c r="O96" s="619" t="s">
        <v>293</v>
      </c>
      <c r="P96" s="618">
        <f t="shared" si="9"/>
        <v>-18.681535940261938</v>
      </c>
      <c r="Q96" s="619" t="s">
        <v>293</v>
      </c>
      <c r="R96" s="619" t="s">
        <v>293</v>
      </c>
      <c r="S96" s="618">
        <f t="shared" si="10"/>
        <v>-39.217784456086477</v>
      </c>
      <c r="T96" s="619" t="s">
        <v>293</v>
      </c>
      <c r="U96" s="618">
        <f t="shared" si="11"/>
        <v>0.34755439731767979</v>
      </c>
    </row>
    <row r="97" spans="1:21" ht="15.75" x14ac:dyDescent="0.25">
      <c r="A97" s="608" t="s">
        <v>1306</v>
      </c>
      <c r="B97" s="609" t="s">
        <v>1307</v>
      </c>
      <c r="C97" s="619" t="s">
        <v>293</v>
      </c>
      <c r="D97" s="618">
        <f t="shared" si="8"/>
        <v>19.795955660087998</v>
      </c>
      <c r="E97" s="618">
        <f t="shared" si="8"/>
        <v>-138.60812310605547</v>
      </c>
      <c r="F97" s="618">
        <f t="shared" si="8"/>
        <v>-306.36829508679887</v>
      </c>
      <c r="G97" s="618">
        <f t="shared" si="8"/>
        <v>521.4230720091997</v>
      </c>
      <c r="H97" s="618">
        <f t="shared" si="8"/>
        <v>28.007109140228835</v>
      </c>
      <c r="I97" s="618">
        <f t="shared" si="8"/>
        <v>-52.228082494751234</v>
      </c>
      <c r="J97" s="618">
        <f t="shared" si="8"/>
        <v>-38.956356148456727</v>
      </c>
      <c r="K97" s="618">
        <f t="shared" si="8"/>
        <v>8.9744130868917722</v>
      </c>
      <c r="L97" s="618">
        <f t="shared" si="8"/>
        <v>-21.876411030690633</v>
      </c>
      <c r="M97" s="618">
        <f t="shared" si="8"/>
        <v>-20.736201786804955</v>
      </c>
      <c r="N97" s="618">
        <f t="shared" si="8"/>
        <v>708.03968195138896</v>
      </c>
      <c r="O97" s="619" t="s">
        <v>293</v>
      </c>
      <c r="P97" s="618">
        <f t="shared" si="9"/>
        <v>-63.896018699364305</v>
      </c>
      <c r="Q97" s="619" t="s">
        <v>293</v>
      </c>
      <c r="R97" s="619" t="s">
        <v>293</v>
      </c>
      <c r="S97" s="618">
        <f t="shared" si="10"/>
        <v>-100.43861350516484</v>
      </c>
      <c r="T97" s="619" t="s">
        <v>293</v>
      </c>
      <c r="U97" s="618">
        <f t="shared" si="11"/>
        <v>11.990746178909873</v>
      </c>
    </row>
    <row r="98" spans="1:21" ht="15.75" x14ac:dyDescent="0.25">
      <c r="A98" s="608" t="s">
        <v>1306</v>
      </c>
      <c r="B98" s="609" t="s">
        <v>1308</v>
      </c>
      <c r="C98" s="619" t="s">
        <v>293</v>
      </c>
      <c r="D98" s="618">
        <f t="shared" si="8"/>
        <v>48.203431390287761</v>
      </c>
      <c r="E98" s="618">
        <f t="shared" si="8"/>
        <v>-46.263775559238553</v>
      </c>
      <c r="F98" s="618">
        <f t="shared" si="8"/>
        <v>286.35498600823286</v>
      </c>
      <c r="G98" s="618">
        <f t="shared" si="8"/>
        <v>-83.30401847534452</v>
      </c>
      <c r="H98" s="618">
        <f t="shared" si="8"/>
        <v>-108.54037974049433</v>
      </c>
      <c r="I98" s="618">
        <f t="shared" si="8"/>
        <v>-2210.270914735459</v>
      </c>
      <c r="J98" s="618">
        <f t="shared" si="8"/>
        <v>37.22216704026593</v>
      </c>
      <c r="K98" s="618">
        <f t="shared" si="8"/>
        <v>-77.754568398169326</v>
      </c>
      <c r="L98" s="618">
        <f t="shared" si="8"/>
        <v>163.24414004111054</v>
      </c>
      <c r="M98" s="618">
        <f t="shared" si="8"/>
        <v>-44.280780303748315</v>
      </c>
      <c r="N98" s="618">
        <f t="shared" si="8"/>
        <v>226.23594968980194</v>
      </c>
      <c r="O98" s="619" t="s">
        <v>293</v>
      </c>
      <c r="P98" s="618">
        <f t="shared" si="9"/>
        <v>23.723934486249306</v>
      </c>
      <c r="Q98" s="619" t="s">
        <v>293</v>
      </c>
      <c r="R98" s="619" t="s">
        <v>293</v>
      </c>
      <c r="S98" s="618">
        <f t="shared" si="10"/>
        <v>-89.491758506022975</v>
      </c>
      <c r="T98" s="619" t="s">
        <v>293</v>
      </c>
      <c r="U98" s="618">
        <f t="shared" si="11"/>
        <v>4.0390638923661299</v>
      </c>
    </row>
    <row r="99" spans="1:21" ht="15.75" x14ac:dyDescent="0.25">
      <c r="A99" s="608" t="s">
        <v>1306</v>
      </c>
      <c r="B99" s="609" t="s">
        <v>1309</v>
      </c>
      <c r="C99" s="619" t="s">
        <v>293</v>
      </c>
      <c r="D99" s="618">
        <f t="shared" si="8"/>
        <v>-48.10403172588402</v>
      </c>
      <c r="E99" s="618">
        <f t="shared" si="8"/>
        <v>86.524558945952208</v>
      </c>
      <c r="F99" s="618">
        <f t="shared" si="8"/>
        <v>284.94390606703882</v>
      </c>
      <c r="G99" s="618">
        <f t="shared" si="8"/>
        <v>-73.025280056020819</v>
      </c>
      <c r="H99" s="618">
        <f t="shared" si="8"/>
        <v>66.234076264843708</v>
      </c>
      <c r="I99" s="618">
        <f t="shared" si="8"/>
        <v>-109.06995856812493</v>
      </c>
      <c r="J99" s="618">
        <f t="shared" si="8"/>
        <v>-1179.7860594176145</v>
      </c>
      <c r="K99" s="618">
        <f t="shared" si="8"/>
        <v>-120.19003230623095</v>
      </c>
      <c r="L99" s="618">
        <f t="shared" si="8"/>
        <v>-622.25666306852645</v>
      </c>
      <c r="M99" s="618">
        <f t="shared" si="8"/>
        <v>-82.781043476619132</v>
      </c>
      <c r="N99" s="618">
        <f t="shared" si="8"/>
        <v>263.72037957792907</v>
      </c>
      <c r="O99" s="619" t="s">
        <v>293</v>
      </c>
      <c r="P99" s="618">
        <f t="shared" si="9"/>
        <v>-103.85047181526949</v>
      </c>
      <c r="Q99" s="619" t="s">
        <v>293</v>
      </c>
      <c r="R99" s="619" t="s">
        <v>293</v>
      </c>
      <c r="S99" s="618">
        <f t="shared" si="10"/>
        <v>-58.166249413457948</v>
      </c>
      <c r="T99" s="619" t="s">
        <v>293</v>
      </c>
      <c r="U99" s="618">
        <f t="shared" si="11"/>
        <v>-178.30407220176568</v>
      </c>
    </row>
    <row r="100" spans="1:21" ht="15.75" x14ac:dyDescent="0.25">
      <c r="A100" s="608" t="s">
        <v>1306</v>
      </c>
      <c r="B100" s="609" t="s">
        <v>1310</v>
      </c>
      <c r="C100" s="619" t="s">
        <v>293</v>
      </c>
      <c r="D100" s="618">
        <f t="shared" si="8"/>
        <v>83.332898231434029</v>
      </c>
      <c r="E100" s="618">
        <f t="shared" si="8"/>
        <v>-22.971503150467996</v>
      </c>
      <c r="F100" s="618">
        <f t="shared" si="8"/>
        <v>-27.451329308610639</v>
      </c>
      <c r="G100" s="618">
        <f t="shared" si="8"/>
        <v>-41.652925463163307</v>
      </c>
      <c r="H100" s="618">
        <f t="shared" si="8"/>
        <v>170.27363131740941</v>
      </c>
      <c r="I100" s="618">
        <f t="shared" si="8"/>
        <v>41.677509898945488</v>
      </c>
      <c r="J100" s="618">
        <f t="shared" si="8"/>
        <v>-24.476730740554672</v>
      </c>
      <c r="K100" s="618">
        <f t="shared" si="8"/>
        <v>8.2396064830243319</v>
      </c>
      <c r="L100" s="618">
        <f t="shared" si="8"/>
        <v>-48.210599384440542</v>
      </c>
      <c r="M100" s="618">
        <f t="shared" si="8"/>
        <v>26.631958660781734</v>
      </c>
      <c r="N100" s="618">
        <f t="shared" si="8"/>
        <v>-5.9389392545758</v>
      </c>
      <c r="O100" s="619" t="s">
        <v>293</v>
      </c>
      <c r="P100" s="618">
        <f t="shared" si="9"/>
        <v>-85.568071946030472</v>
      </c>
      <c r="Q100" s="619" t="s">
        <v>293</v>
      </c>
      <c r="R100" s="619" t="s">
        <v>293</v>
      </c>
      <c r="S100" s="618">
        <f t="shared" si="10"/>
        <v>43.372763311409074</v>
      </c>
      <c r="T100" s="619" t="s">
        <v>293</v>
      </c>
      <c r="U100" s="618">
        <f t="shared" si="11"/>
        <v>-12.878485928988198</v>
      </c>
    </row>
    <row r="101" spans="1:21" ht="15.75" x14ac:dyDescent="0.25">
      <c r="A101" s="608" t="s">
        <v>1306</v>
      </c>
      <c r="B101" s="609" t="s">
        <v>1311</v>
      </c>
      <c r="C101" s="619" t="s">
        <v>293</v>
      </c>
      <c r="D101" s="618">
        <f t="shared" si="8"/>
        <v>-20.070071112662632</v>
      </c>
      <c r="E101" s="618">
        <f t="shared" si="8"/>
        <v>-37.474607437173248</v>
      </c>
      <c r="F101" s="618">
        <f t="shared" si="8"/>
        <v>-6.922638994798973</v>
      </c>
      <c r="G101" s="618">
        <f t="shared" si="8"/>
        <v>-5.1851497603067713</v>
      </c>
      <c r="H101" s="618">
        <f t="shared" si="8"/>
        <v>-55.700767775134779</v>
      </c>
      <c r="I101" s="618">
        <f t="shared" si="8"/>
        <v>53.433529795183119</v>
      </c>
      <c r="J101" s="618">
        <f t="shared" si="8"/>
        <v>110.62930485984344</v>
      </c>
      <c r="K101" s="618">
        <f t="shared" si="8"/>
        <v>-105.99554239883004</v>
      </c>
      <c r="L101" s="618">
        <f t="shared" si="8"/>
        <v>-1160.6711535138875</v>
      </c>
      <c r="M101" s="618">
        <f t="shared" si="8"/>
        <v>19.196870105771779</v>
      </c>
      <c r="N101" s="618">
        <f t="shared" si="8"/>
        <v>-28.841684795995263</v>
      </c>
      <c r="O101" s="619" t="s">
        <v>293</v>
      </c>
      <c r="P101" s="618">
        <f t="shared" si="9"/>
        <v>-29.081735871395466</v>
      </c>
      <c r="Q101" s="619" t="s">
        <v>293</v>
      </c>
      <c r="R101" s="619" t="s">
        <v>293</v>
      </c>
      <c r="S101" s="618">
        <f t="shared" si="10"/>
        <v>55.755991354263415</v>
      </c>
      <c r="T101" s="619" t="s">
        <v>293</v>
      </c>
      <c r="U101" s="618">
        <f t="shared" si="11"/>
        <v>-10.352769735646035</v>
      </c>
    </row>
    <row r="102" spans="1:21" ht="15.75" x14ac:dyDescent="0.25">
      <c r="A102" s="608" t="s">
        <v>1306</v>
      </c>
      <c r="B102" s="609" t="s">
        <v>1312</v>
      </c>
      <c r="C102" s="619" t="s">
        <v>293</v>
      </c>
      <c r="D102" s="618">
        <f t="shared" si="8"/>
        <v>7.151814273763307</v>
      </c>
      <c r="E102" s="618">
        <f t="shared" si="8"/>
        <v>-70.922084447481637</v>
      </c>
      <c r="F102" s="618">
        <f t="shared" si="8"/>
        <v>-48.535672730200595</v>
      </c>
      <c r="G102" s="618">
        <f t="shared" si="8"/>
        <v>237.38742769108461</v>
      </c>
      <c r="H102" s="618">
        <f t="shared" si="8"/>
        <v>133.22186540410434</v>
      </c>
      <c r="I102" s="618">
        <f t="shared" si="8"/>
        <v>-71.815594527266057</v>
      </c>
      <c r="J102" s="618">
        <f t="shared" si="8"/>
        <v>99.499082831200269</v>
      </c>
      <c r="K102" s="618">
        <f t="shared" si="8"/>
        <v>15.470191899093422</v>
      </c>
      <c r="L102" s="618">
        <f t="shared" si="8"/>
        <v>-53.025323202267366</v>
      </c>
      <c r="M102" s="618">
        <f t="shared" si="8"/>
        <v>82.527214169138631</v>
      </c>
      <c r="N102" s="618">
        <f t="shared" si="8"/>
        <v>-39.748129627659956</v>
      </c>
      <c r="O102" s="619" t="s">
        <v>293</v>
      </c>
      <c r="P102" s="618">
        <f t="shared" si="9"/>
        <v>-117.82303882926544</v>
      </c>
      <c r="Q102" s="619" t="s">
        <v>293</v>
      </c>
      <c r="R102" s="619" t="s">
        <v>293</v>
      </c>
      <c r="S102" s="618">
        <f t="shared" si="10"/>
        <v>-109.11970153973031</v>
      </c>
      <c r="T102" s="619" t="s">
        <v>293</v>
      </c>
      <c r="U102" s="618">
        <f t="shared" si="11"/>
        <v>-181.97023934350068</v>
      </c>
    </row>
    <row r="103" spans="1:21" ht="15.75" x14ac:dyDescent="0.25">
      <c r="A103" s="608" t="s">
        <v>1306</v>
      </c>
      <c r="B103" s="609" t="s">
        <v>1313</v>
      </c>
      <c r="C103" s="619" t="s">
        <v>293</v>
      </c>
      <c r="D103" s="618">
        <f t="shared" si="8"/>
        <v>-65.833490314073345</v>
      </c>
      <c r="E103" s="618">
        <f t="shared" si="8"/>
        <v>-348.39126783200339</v>
      </c>
      <c r="F103" s="618">
        <f t="shared" si="8"/>
        <v>1355.8941363918307</v>
      </c>
      <c r="G103" s="618">
        <f t="shared" si="8"/>
        <v>-133.61240515626451</v>
      </c>
      <c r="H103" s="618">
        <f t="shared" si="8"/>
        <v>-134.19261074530675</v>
      </c>
      <c r="I103" s="618">
        <f t="shared" si="8"/>
        <v>-81.823913741920634</v>
      </c>
      <c r="J103" s="618">
        <f t="shared" si="8"/>
        <v>-1459.0171748140933</v>
      </c>
      <c r="K103" s="618">
        <f t="shared" si="8"/>
        <v>-67.334842920536261</v>
      </c>
      <c r="L103" s="618">
        <f t="shared" si="8"/>
        <v>-338.40199068973573</v>
      </c>
      <c r="M103" s="618">
        <f t="shared" si="8"/>
        <v>26.846663564568374</v>
      </c>
      <c r="N103" s="618">
        <f t="shared" si="8"/>
        <v>155.04611792826287</v>
      </c>
      <c r="O103" s="619" t="s">
        <v>293</v>
      </c>
      <c r="P103" s="618">
        <f t="shared" si="9"/>
        <v>68.184074531171774</v>
      </c>
      <c r="Q103" s="619" t="s">
        <v>293</v>
      </c>
      <c r="R103" s="619" t="s">
        <v>293</v>
      </c>
      <c r="S103" s="618">
        <f t="shared" si="10"/>
        <v>13.111451880801184</v>
      </c>
      <c r="T103" s="619" t="s">
        <v>293</v>
      </c>
      <c r="U103" s="618">
        <f t="shared" si="11"/>
        <v>-223.07267175268549</v>
      </c>
    </row>
    <row r="104" spans="1:21" ht="15.75" x14ac:dyDescent="0.25">
      <c r="A104" s="608" t="s">
        <v>1306</v>
      </c>
      <c r="B104" s="609" t="s">
        <v>1314</v>
      </c>
      <c r="C104" s="619" t="s">
        <v>293</v>
      </c>
      <c r="D104" s="618">
        <f t="shared" si="8"/>
        <v>274.18614012674806</v>
      </c>
      <c r="E104" s="618">
        <f t="shared" si="8"/>
        <v>-4.8870882838615728</v>
      </c>
      <c r="F104" s="618">
        <f t="shared" si="8"/>
        <v>85.637811805169378</v>
      </c>
      <c r="G104" s="618">
        <f t="shared" si="8"/>
        <v>-57.101023934681336</v>
      </c>
      <c r="H104" s="618">
        <f t="shared" si="8"/>
        <v>369.54804821934857</v>
      </c>
      <c r="I104" s="618">
        <f t="shared" si="8"/>
        <v>-78.74580699255759</v>
      </c>
      <c r="J104" s="618">
        <f t="shared" si="8"/>
        <v>-55.315076301250954</v>
      </c>
      <c r="K104" s="618">
        <f t="shared" si="8"/>
        <v>226.04787445173719</v>
      </c>
      <c r="L104" s="618">
        <f t="shared" si="8"/>
        <v>-5.0570757393105339</v>
      </c>
      <c r="M104" s="618">
        <f t="shared" si="8"/>
        <v>-33.319626614886985</v>
      </c>
      <c r="N104" s="618">
        <f t="shared" si="8"/>
        <v>-69.316616365697044</v>
      </c>
      <c r="O104" s="619" t="s">
        <v>293</v>
      </c>
      <c r="P104" s="618">
        <f t="shared" si="9"/>
        <v>198.01713510277443</v>
      </c>
      <c r="Q104" s="619" t="s">
        <v>293</v>
      </c>
      <c r="R104" s="619" t="s">
        <v>293</v>
      </c>
      <c r="S104" s="618">
        <f t="shared" si="10"/>
        <v>711.77276771065351</v>
      </c>
      <c r="T104" s="619" t="s">
        <v>293</v>
      </c>
      <c r="U104" s="618">
        <f t="shared" si="11"/>
        <v>6.9170903534572687</v>
      </c>
    </row>
    <row r="105" spans="1:21" ht="15.75" x14ac:dyDescent="0.25">
      <c r="A105" s="608" t="s">
        <v>1306</v>
      </c>
      <c r="B105" s="609" t="s">
        <v>1315</v>
      </c>
      <c r="C105" s="619" t="s">
        <v>293</v>
      </c>
      <c r="D105" s="618">
        <f t="shared" si="8"/>
        <v>80.398332547439651</v>
      </c>
      <c r="E105" s="618">
        <f t="shared" si="8"/>
        <v>-61.927120519278056</v>
      </c>
      <c r="F105" s="618">
        <f t="shared" si="8"/>
        <v>314.93884090543565</v>
      </c>
      <c r="G105" s="618">
        <f t="shared" si="8"/>
        <v>-57.520398161854651</v>
      </c>
      <c r="H105" s="618">
        <f t="shared" si="8"/>
        <v>-42.854786564294081</v>
      </c>
      <c r="I105" s="618">
        <f t="shared" si="8"/>
        <v>35.067744997283114</v>
      </c>
      <c r="J105" s="618">
        <f t="shared" si="8"/>
        <v>-64.144459176330557</v>
      </c>
      <c r="K105" s="618">
        <f t="shared" si="8"/>
        <v>93.197042015471368</v>
      </c>
      <c r="L105" s="618">
        <f t="shared" si="8"/>
        <v>-10.085737361882934</v>
      </c>
      <c r="M105" s="618">
        <f t="shared" si="8"/>
        <v>-61.601040615316151</v>
      </c>
      <c r="N105" s="618">
        <f t="shared" si="8"/>
        <v>38.89519253949004</v>
      </c>
      <c r="O105" s="619" t="s">
        <v>293</v>
      </c>
      <c r="P105" s="618">
        <f t="shared" si="9"/>
        <v>17.744741124828664</v>
      </c>
      <c r="Q105" s="619" t="s">
        <v>293</v>
      </c>
      <c r="R105" s="619" t="s">
        <v>293</v>
      </c>
      <c r="S105" s="618">
        <f t="shared" si="10"/>
        <v>-98.695606915788133</v>
      </c>
      <c r="T105" s="619" t="s">
        <v>293</v>
      </c>
      <c r="U105" s="618">
        <f t="shared" si="11"/>
        <v>-7.4502572989533604</v>
      </c>
    </row>
    <row r="106" spans="1:21" ht="15.75" x14ac:dyDescent="0.25">
      <c r="A106" s="608" t="s">
        <v>1306</v>
      </c>
      <c r="B106" s="609" t="s">
        <v>1316</v>
      </c>
      <c r="C106" s="619" t="s">
        <v>293</v>
      </c>
      <c r="D106" s="618">
        <f t="shared" si="8"/>
        <v>260.04570857127169</v>
      </c>
      <c r="E106" s="618">
        <f t="shared" si="8"/>
        <v>-94.790210242625577</v>
      </c>
      <c r="F106" s="618">
        <f t="shared" si="8"/>
        <v>1111.2893127353977</v>
      </c>
      <c r="G106" s="618">
        <f t="shared" si="8"/>
        <v>482.36673629213419</v>
      </c>
      <c r="H106" s="618">
        <f t="shared" si="8"/>
        <v>-61.823180222723742</v>
      </c>
      <c r="I106" s="618">
        <f t="shared" si="8"/>
        <v>10.488549581093793</v>
      </c>
      <c r="J106" s="618">
        <f t="shared" si="8"/>
        <v>-3.8103502528819746</v>
      </c>
      <c r="K106" s="618">
        <f t="shared" si="8"/>
        <v>102.51329898125215</v>
      </c>
      <c r="L106" s="618">
        <f t="shared" si="8"/>
        <v>-55.044231674831266</v>
      </c>
      <c r="M106" s="618">
        <f t="shared" si="8"/>
        <v>-356.63376738552722</v>
      </c>
      <c r="N106" s="618">
        <f t="shared" si="8"/>
        <v>-96.494133833947203</v>
      </c>
      <c r="O106" s="619" t="s">
        <v>293</v>
      </c>
      <c r="P106" s="618">
        <f t="shared" si="9"/>
        <v>-2791.3099253230021</v>
      </c>
      <c r="Q106" s="619" t="s">
        <v>293</v>
      </c>
      <c r="R106" s="619" t="s">
        <v>293</v>
      </c>
      <c r="S106" s="618">
        <f t="shared" si="10"/>
        <v>-100</v>
      </c>
      <c r="T106" s="619" t="s">
        <v>293</v>
      </c>
      <c r="U106" s="618">
        <f t="shared" si="11"/>
        <v>20.935071731166914</v>
      </c>
    </row>
    <row r="107" spans="1:21" ht="15.75" x14ac:dyDescent="0.25">
      <c r="A107" s="608" t="s">
        <v>1306</v>
      </c>
      <c r="B107" s="609" t="s">
        <v>1317</v>
      </c>
      <c r="C107" s="619" t="s">
        <v>293</v>
      </c>
      <c r="D107" s="618">
        <f t="shared" si="8"/>
        <v>79.174328479367063</v>
      </c>
      <c r="E107" s="618">
        <f t="shared" si="8"/>
        <v>-73.376933724485994</v>
      </c>
      <c r="F107" s="618">
        <f t="shared" si="8"/>
        <v>242.59883591634679</v>
      </c>
      <c r="G107" s="618">
        <f t="shared" si="8"/>
        <v>-57.636671876667521</v>
      </c>
      <c r="H107" s="618">
        <f t="shared" si="8"/>
        <v>216.90581947607456</v>
      </c>
      <c r="I107" s="618">
        <f t="shared" si="8"/>
        <v>-66.614024653977054</v>
      </c>
      <c r="J107" s="618">
        <f t="shared" si="8"/>
        <v>251.94257134343258</v>
      </c>
      <c r="K107" s="618">
        <f t="shared" si="8"/>
        <v>44.233272684105259</v>
      </c>
      <c r="L107" s="618">
        <f t="shared" si="8"/>
        <v>-58.215694098448445</v>
      </c>
      <c r="M107" s="618">
        <f t="shared" si="8"/>
        <v>-102.39787780596549</v>
      </c>
      <c r="N107" s="618">
        <f t="shared" si="8"/>
        <v>-777.49369839556039</v>
      </c>
      <c r="O107" s="619" t="s">
        <v>293</v>
      </c>
      <c r="P107" s="618">
        <f t="shared" si="9"/>
        <v>950.76521096588363</v>
      </c>
      <c r="Q107" s="619" t="s">
        <v>293</v>
      </c>
      <c r="R107" s="619" t="s">
        <v>293</v>
      </c>
      <c r="S107" s="618">
        <f t="shared" si="10"/>
        <v>60.335362066749923</v>
      </c>
      <c r="T107" s="619" t="s">
        <v>293</v>
      </c>
      <c r="U107" s="618">
        <f t="shared" si="11"/>
        <v>7.7913824124831592</v>
      </c>
    </row>
    <row r="108" spans="1:21" ht="15.75" x14ac:dyDescent="0.25">
      <c r="A108" s="608" t="s">
        <v>1306</v>
      </c>
      <c r="B108" s="609" t="s">
        <v>1318</v>
      </c>
      <c r="C108" s="619" t="s">
        <v>293</v>
      </c>
      <c r="D108" s="618">
        <f t="shared" si="8"/>
        <v>16.640007018041231</v>
      </c>
      <c r="E108" s="618">
        <f t="shared" si="8"/>
        <v>-48.370235036481709</v>
      </c>
      <c r="F108" s="618">
        <f t="shared" si="8"/>
        <v>169.87120960543638</v>
      </c>
      <c r="G108" s="618">
        <f t="shared" si="8"/>
        <v>25.065239709178996</v>
      </c>
      <c r="H108" s="618">
        <f t="shared" si="8"/>
        <v>-19.939441064210826</v>
      </c>
      <c r="I108" s="618">
        <f t="shared" si="8"/>
        <v>-29.51025846587126</v>
      </c>
      <c r="J108" s="618">
        <f t="shared" si="8"/>
        <v>177.19302074251959</v>
      </c>
      <c r="K108" s="618">
        <f t="shared" si="8"/>
        <v>-28.754289792013452</v>
      </c>
      <c r="L108" s="618">
        <f t="shared" si="8"/>
        <v>-50.465609249332019</v>
      </c>
      <c r="M108" s="618">
        <f t="shared" si="8"/>
        <v>54.365856054092632</v>
      </c>
      <c r="N108" s="618">
        <f t="shared" si="8"/>
        <v>65.528127977433144</v>
      </c>
      <c r="O108" s="619" t="s">
        <v>293</v>
      </c>
      <c r="P108" s="618">
        <f t="shared" si="9"/>
        <v>121.26289951900381</v>
      </c>
      <c r="Q108" s="619" t="s">
        <v>293</v>
      </c>
      <c r="R108" s="619" t="s">
        <v>293</v>
      </c>
      <c r="S108" s="618">
        <f t="shared" si="10"/>
        <v>-40.048437450171072</v>
      </c>
      <c r="T108" s="619" t="s">
        <v>293</v>
      </c>
      <c r="U108" s="618">
        <f t="shared" si="11"/>
        <v>15.271083545627647</v>
      </c>
    </row>
    <row r="109" spans="1:21" ht="15.75" x14ac:dyDescent="0.25">
      <c r="A109" s="608" t="s">
        <v>1306</v>
      </c>
      <c r="B109" s="609" t="s">
        <v>1319</v>
      </c>
      <c r="C109" s="619" t="s">
        <v>293</v>
      </c>
      <c r="D109" s="618">
        <f t="shared" ref="D109:N124" si="12">(D24/C24)*100-100</f>
        <v>-37.754648130710642</v>
      </c>
      <c r="E109" s="618">
        <f t="shared" si="12"/>
        <v>-29.455882196103516</v>
      </c>
      <c r="F109" s="618">
        <f t="shared" si="12"/>
        <v>-158.9458677012006</v>
      </c>
      <c r="G109" s="618">
        <f t="shared" si="12"/>
        <v>-222.14628514659199</v>
      </c>
      <c r="H109" s="618">
        <f t="shared" si="12"/>
        <v>1658.4479440406355</v>
      </c>
      <c r="I109" s="618">
        <f t="shared" si="12"/>
        <v>-91.188066617701153</v>
      </c>
      <c r="J109" s="618">
        <f t="shared" si="12"/>
        <v>70.972976372338735</v>
      </c>
      <c r="K109" s="618">
        <f t="shared" si="12"/>
        <v>-90.755027235496144</v>
      </c>
      <c r="L109" s="618">
        <f t="shared" si="12"/>
        <v>1043.921486135448</v>
      </c>
      <c r="M109" s="618">
        <f t="shared" si="12"/>
        <v>-74.835953809758081</v>
      </c>
      <c r="N109" s="618">
        <f t="shared" si="12"/>
        <v>-136.07412661287975</v>
      </c>
      <c r="O109" s="619" t="s">
        <v>293</v>
      </c>
      <c r="P109" s="618">
        <f t="shared" si="9"/>
        <v>-362.91136392848779</v>
      </c>
      <c r="Q109" s="619" t="s">
        <v>293</v>
      </c>
      <c r="R109" s="619" t="s">
        <v>293</v>
      </c>
      <c r="S109" s="618">
        <f t="shared" si="10"/>
        <v>-79.544669781422954</v>
      </c>
      <c r="T109" s="619" t="s">
        <v>293</v>
      </c>
      <c r="U109" s="618">
        <f t="shared" si="11"/>
        <v>-11.266844073863524</v>
      </c>
    </row>
    <row r="110" spans="1:21" ht="15.75" x14ac:dyDescent="0.25">
      <c r="A110" s="608" t="s">
        <v>1306</v>
      </c>
      <c r="B110" s="609" t="s">
        <v>1320</v>
      </c>
      <c r="C110" s="619" t="s">
        <v>293</v>
      </c>
      <c r="D110" s="618">
        <f t="shared" si="12"/>
        <v>14.304940505643856</v>
      </c>
      <c r="E110" s="618">
        <f t="shared" si="12"/>
        <v>40.960712066603264</v>
      </c>
      <c r="F110" s="618">
        <f t="shared" si="12"/>
        <v>-28.152300680010939</v>
      </c>
      <c r="G110" s="618">
        <f t="shared" si="12"/>
        <v>100.62334215474115</v>
      </c>
      <c r="H110" s="618">
        <f t="shared" si="12"/>
        <v>-65.274034929057933</v>
      </c>
      <c r="I110" s="618">
        <f t="shared" si="12"/>
        <v>638.43141878007134</v>
      </c>
      <c r="J110" s="618">
        <f t="shared" si="12"/>
        <v>-79.446419058591033</v>
      </c>
      <c r="K110" s="618">
        <f t="shared" si="12"/>
        <v>863.17237438746452</v>
      </c>
      <c r="L110" s="618">
        <f t="shared" si="12"/>
        <v>-90.11428732540935</v>
      </c>
      <c r="M110" s="618">
        <f t="shared" si="12"/>
        <v>-97.291545095588447</v>
      </c>
      <c r="N110" s="618">
        <f t="shared" si="12"/>
        <v>1344.7681533580753</v>
      </c>
      <c r="O110" s="619" t="s">
        <v>293</v>
      </c>
      <c r="P110" s="618">
        <f t="shared" si="9"/>
        <v>-52.043758151503397</v>
      </c>
      <c r="Q110" s="619" t="s">
        <v>293</v>
      </c>
      <c r="R110" s="619" t="s">
        <v>293</v>
      </c>
      <c r="S110" s="618">
        <f t="shared" si="10"/>
        <v>61.157870828742944</v>
      </c>
      <c r="T110" s="619" t="s">
        <v>293</v>
      </c>
      <c r="U110" s="618">
        <f t="shared" si="11"/>
        <v>-11.034418002041178</v>
      </c>
    </row>
    <row r="111" spans="1:21" ht="15.75" x14ac:dyDescent="0.25">
      <c r="A111" s="608" t="s">
        <v>1306</v>
      </c>
      <c r="B111" s="609" t="s">
        <v>1321</v>
      </c>
      <c r="C111" s="619" t="s">
        <v>293</v>
      </c>
      <c r="D111" s="618">
        <f t="shared" si="12"/>
        <v>34.40763235567843</v>
      </c>
      <c r="E111" s="618">
        <f t="shared" si="12"/>
        <v>36.292749174063232</v>
      </c>
      <c r="F111" s="618">
        <f t="shared" si="12"/>
        <v>-35.568618966203047</v>
      </c>
      <c r="G111" s="618">
        <f t="shared" si="12"/>
        <v>-17.436000518355769</v>
      </c>
      <c r="H111" s="618">
        <f t="shared" si="12"/>
        <v>-76.416918689520188</v>
      </c>
      <c r="I111" s="618">
        <f t="shared" si="12"/>
        <v>452.41641309536874</v>
      </c>
      <c r="J111" s="618">
        <f t="shared" si="12"/>
        <v>-7.4308880129706978</v>
      </c>
      <c r="K111" s="618">
        <f t="shared" si="12"/>
        <v>49.023931236858402</v>
      </c>
      <c r="L111" s="618">
        <f t="shared" si="12"/>
        <v>13.830518487236418</v>
      </c>
      <c r="M111" s="618">
        <f t="shared" si="12"/>
        <v>-51.080591656361527</v>
      </c>
      <c r="N111" s="618">
        <f t="shared" si="12"/>
        <v>-26.804188231354146</v>
      </c>
      <c r="O111" s="619" t="s">
        <v>293</v>
      </c>
      <c r="P111" s="618">
        <f t="shared" si="9"/>
        <v>205.86136547373917</v>
      </c>
      <c r="Q111" s="619" t="s">
        <v>293</v>
      </c>
      <c r="R111" s="619" t="s">
        <v>293</v>
      </c>
      <c r="S111" s="618">
        <f t="shared" si="10"/>
        <v>-44.66610268228559</v>
      </c>
      <c r="T111" s="619" t="s">
        <v>293</v>
      </c>
      <c r="U111" s="618">
        <f t="shared" si="11"/>
        <v>6.1907104940429463</v>
      </c>
    </row>
    <row r="112" spans="1:21" ht="15.75" x14ac:dyDescent="0.25">
      <c r="A112" s="608" t="s">
        <v>1306</v>
      </c>
      <c r="B112" s="609" t="s">
        <v>1322</v>
      </c>
      <c r="C112" s="619" t="s">
        <v>293</v>
      </c>
      <c r="D112" s="618">
        <f t="shared" si="12"/>
        <v>-7.1320469361934045</v>
      </c>
      <c r="E112" s="618">
        <f t="shared" si="12"/>
        <v>-45.726648386922363</v>
      </c>
      <c r="F112" s="618">
        <f t="shared" si="12"/>
        <v>22.992101167441632</v>
      </c>
      <c r="G112" s="618">
        <f t="shared" si="12"/>
        <v>46.51450652642373</v>
      </c>
      <c r="H112" s="618">
        <f t="shared" si="12"/>
        <v>-15.964734939307263</v>
      </c>
      <c r="I112" s="618">
        <f t="shared" si="12"/>
        <v>133.80670692752483</v>
      </c>
      <c r="J112" s="618">
        <f t="shared" si="12"/>
        <v>-24.233312548448623</v>
      </c>
      <c r="K112" s="618">
        <f t="shared" si="12"/>
        <v>12.816771153650492</v>
      </c>
      <c r="L112" s="618">
        <f t="shared" si="12"/>
        <v>-49.290064204775653</v>
      </c>
      <c r="M112" s="618">
        <f t="shared" si="12"/>
        <v>-65.315712291898535</v>
      </c>
      <c r="N112" s="618">
        <f t="shared" si="12"/>
        <v>141.93387294893839</v>
      </c>
      <c r="O112" s="619" t="s">
        <v>293</v>
      </c>
      <c r="P112" s="618">
        <f t="shared" si="9"/>
        <v>-33.506905063485775</v>
      </c>
      <c r="Q112" s="619" t="s">
        <v>293</v>
      </c>
      <c r="R112" s="619" t="s">
        <v>293</v>
      </c>
      <c r="S112" s="618">
        <f t="shared" si="10"/>
        <v>20.987840247767963</v>
      </c>
      <c r="T112" s="619" t="s">
        <v>293</v>
      </c>
      <c r="U112" s="618">
        <f t="shared" si="11"/>
        <v>-6.2590769265543855</v>
      </c>
    </row>
    <row r="113" spans="1:21" ht="15.75" x14ac:dyDescent="0.25">
      <c r="A113" s="608" t="s">
        <v>1306</v>
      </c>
      <c r="B113" s="609" t="s">
        <v>1323</v>
      </c>
      <c r="C113" s="619" t="s">
        <v>293</v>
      </c>
      <c r="D113" s="618">
        <f t="shared" si="12"/>
        <v>-39.206311032809438</v>
      </c>
      <c r="E113" s="618">
        <f t="shared" si="12"/>
        <v>-41.138118324955983</v>
      </c>
      <c r="F113" s="618">
        <f t="shared" si="12"/>
        <v>17.342443748322609</v>
      </c>
      <c r="G113" s="618">
        <f t="shared" si="12"/>
        <v>-8.2089589423536324</v>
      </c>
      <c r="H113" s="618">
        <f t="shared" si="12"/>
        <v>36.468038923632406</v>
      </c>
      <c r="I113" s="618">
        <f t="shared" si="12"/>
        <v>21.157390175546993</v>
      </c>
      <c r="J113" s="618">
        <f t="shared" si="12"/>
        <v>-1.6112554016144429</v>
      </c>
      <c r="K113" s="618">
        <f t="shared" si="12"/>
        <v>-22.158509405233119</v>
      </c>
      <c r="L113" s="618">
        <f t="shared" si="12"/>
        <v>-17.31073227058954</v>
      </c>
      <c r="M113" s="618">
        <f t="shared" si="12"/>
        <v>111.61551263538857</v>
      </c>
      <c r="N113" s="618">
        <f t="shared" si="12"/>
        <v>-1.9257387084056177</v>
      </c>
      <c r="O113" s="619" t="s">
        <v>293</v>
      </c>
      <c r="P113" s="618">
        <f t="shared" si="9"/>
        <v>-53.702414687269979</v>
      </c>
      <c r="Q113" s="619" t="s">
        <v>293</v>
      </c>
      <c r="R113" s="619" t="s">
        <v>293</v>
      </c>
      <c r="S113" s="618">
        <f t="shared" si="10"/>
        <v>614.27464231439512</v>
      </c>
      <c r="T113" s="619" t="s">
        <v>293</v>
      </c>
      <c r="U113" s="618">
        <f t="shared" si="11"/>
        <v>-7.0277157249465603</v>
      </c>
    </row>
    <row r="114" spans="1:21" ht="15.75" x14ac:dyDescent="0.25">
      <c r="A114" s="608" t="s">
        <v>1306</v>
      </c>
      <c r="B114" s="609" t="s">
        <v>1324</v>
      </c>
      <c r="C114" s="619" t="s">
        <v>293</v>
      </c>
      <c r="D114" s="618">
        <f t="shared" si="12"/>
        <v>43.053815355910984</v>
      </c>
      <c r="E114" s="618">
        <f t="shared" si="12"/>
        <v>-33.36204833793613</v>
      </c>
      <c r="F114" s="618">
        <f t="shared" si="12"/>
        <v>11.814295655156997</v>
      </c>
      <c r="G114" s="618">
        <f t="shared" si="12"/>
        <v>49.221487368583837</v>
      </c>
      <c r="H114" s="618">
        <f t="shared" si="12"/>
        <v>-49.480596237443272</v>
      </c>
      <c r="I114" s="618">
        <f t="shared" si="12"/>
        <v>-66.579045764908358</v>
      </c>
      <c r="J114" s="618">
        <f t="shared" si="12"/>
        <v>156.31637836675287</v>
      </c>
      <c r="K114" s="618">
        <f t="shared" si="12"/>
        <v>47.791919237802119</v>
      </c>
      <c r="L114" s="618">
        <f t="shared" si="12"/>
        <v>12.590581743840119</v>
      </c>
      <c r="M114" s="618">
        <f t="shared" si="12"/>
        <v>-46.612778257744189</v>
      </c>
      <c r="N114" s="618">
        <f t="shared" si="12"/>
        <v>29.207186371037523</v>
      </c>
      <c r="O114" s="619" t="s">
        <v>293</v>
      </c>
      <c r="P114" s="618">
        <f t="shared" si="9"/>
        <v>35.438713409497353</v>
      </c>
      <c r="Q114" s="619" t="s">
        <v>293</v>
      </c>
      <c r="R114" s="619" t="s">
        <v>293</v>
      </c>
      <c r="S114" s="618">
        <f t="shared" si="10"/>
        <v>57.602669683564727</v>
      </c>
      <c r="T114" s="619" t="s">
        <v>293</v>
      </c>
      <c r="U114" s="618">
        <f t="shared" si="11"/>
        <v>0.52250196689027462</v>
      </c>
    </row>
    <row r="115" spans="1:21" ht="15.75" x14ac:dyDescent="0.25">
      <c r="A115" s="608" t="s">
        <v>1306</v>
      </c>
      <c r="B115" s="609" t="s">
        <v>1325</v>
      </c>
      <c r="C115" s="619" t="s">
        <v>293</v>
      </c>
      <c r="D115" s="618">
        <f t="shared" si="12"/>
        <v>-24.742661344768408</v>
      </c>
      <c r="E115" s="618">
        <f t="shared" si="12"/>
        <v>-5.2230760520004651</v>
      </c>
      <c r="F115" s="618">
        <f t="shared" si="12"/>
        <v>-21.230957144843103</v>
      </c>
      <c r="G115" s="618">
        <f t="shared" si="12"/>
        <v>3.6946981613397867</v>
      </c>
      <c r="H115" s="618">
        <f t="shared" si="12"/>
        <v>129.19774010653725</v>
      </c>
      <c r="I115" s="618">
        <f t="shared" si="12"/>
        <v>-27.959197044047784</v>
      </c>
      <c r="J115" s="618">
        <f t="shared" si="12"/>
        <v>-24.77758482428699</v>
      </c>
      <c r="K115" s="618">
        <f t="shared" si="12"/>
        <v>16.908007508537892</v>
      </c>
      <c r="L115" s="618">
        <f t="shared" si="12"/>
        <v>-23.901280332705383</v>
      </c>
      <c r="M115" s="618">
        <f t="shared" si="12"/>
        <v>-10.602712027198208</v>
      </c>
      <c r="N115" s="618">
        <f t="shared" si="12"/>
        <v>-33.972793426403115</v>
      </c>
      <c r="O115" s="619" t="s">
        <v>293</v>
      </c>
      <c r="P115" s="618">
        <f t="shared" si="9"/>
        <v>33.427242013687788</v>
      </c>
      <c r="Q115" s="619" t="s">
        <v>293</v>
      </c>
      <c r="R115" s="619" t="s">
        <v>293</v>
      </c>
      <c r="S115" s="618">
        <f t="shared" si="10"/>
        <v>43.554797826549674</v>
      </c>
      <c r="T115" s="619" t="s">
        <v>293</v>
      </c>
      <c r="U115" s="618">
        <f t="shared" si="11"/>
        <v>-5.0907150184522862</v>
      </c>
    </row>
    <row r="116" spans="1:21" ht="15.75" x14ac:dyDescent="0.25">
      <c r="A116" s="608" t="s">
        <v>1306</v>
      </c>
      <c r="B116" s="609" t="s">
        <v>1326</v>
      </c>
      <c r="C116" s="619" t="s">
        <v>293</v>
      </c>
      <c r="D116" s="618">
        <f t="shared" si="12"/>
        <v>95.896656193089768</v>
      </c>
      <c r="E116" s="618">
        <f t="shared" si="12"/>
        <v>-7.7161695511375257</v>
      </c>
      <c r="F116" s="618">
        <f t="shared" si="12"/>
        <v>18.074637404535338</v>
      </c>
      <c r="G116" s="618">
        <f t="shared" si="12"/>
        <v>-56.642974799154764</v>
      </c>
      <c r="H116" s="618">
        <f t="shared" si="12"/>
        <v>-47.524185622735992</v>
      </c>
      <c r="I116" s="618">
        <f t="shared" si="12"/>
        <v>154.94383426792848</v>
      </c>
      <c r="J116" s="618">
        <f t="shared" si="12"/>
        <v>-49.319682351499814</v>
      </c>
      <c r="K116" s="618">
        <f t="shared" si="12"/>
        <v>108.02917892032832</v>
      </c>
      <c r="L116" s="618">
        <f t="shared" si="12"/>
        <v>-35.236399146253461</v>
      </c>
      <c r="M116" s="618">
        <f t="shared" si="12"/>
        <v>28.891016696239689</v>
      </c>
      <c r="N116" s="618">
        <f t="shared" si="12"/>
        <v>-28.278156851305397</v>
      </c>
      <c r="O116" s="619" t="s">
        <v>293</v>
      </c>
      <c r="P116" s="618">
        <f t="shared" si="9"/>
        <v>-55.903449910303735</v>
      </c>
      <c r="Q116" s="619" t="s">
        <v>293</v>
      </c>
      <c r="R116" s="619" t="s">
        <v>293</v>
      </c>
      <c r="S116" s="618">
        <f t="shared" si="10"/>
        <v>-66.616564940674778</v>
      </c>
      <c r="T116" s="619" t="s">
        <v>293</v>
      </c>
      <c r="U116" s="618">
        <f t="shared" si="11"/>
        <v>-7.8678494956980529</v>
      </c>
    </row>
    <row r="117" spans="1:21" ht="15.75" x14ac:dyDescent="0.25">
      <c r="A117" s="608" t="s">
        <v>1306</v>
      </c>
      <c r="B117" s="609" t="s">
        <v>1327</v>
      </c>
      <c r="C117" s="619" t="s">
        <v>293</v>
      </c>
      <c r="D117" s="618">
        <f t="shared" si="12"/>
        <v>101.29193163575442</v>
      </c>
      <c r="E117" s="618">
        <f t="shared" si="12"/>
        <v>-56.170140868843475</v>
      </c>
      <c r="F117" s="618">
        <f t="shared" si="12"/>
        <v>-13.452768755553365</v>
      </c>
      <c r="G117" s="618">
        <f t="shared" si="12"/>
        <v>-13.073380924079885</v>
      </c>
      <c r="H117" s="618">
        <f t="shared" si="12"/>
        <v>23.953917609552406</v>
      </c>
      <c r="I117" s="618">
        <f t="shared" si="12"/>
        <v>16.561130108534854</v>
      </c>
      <c r="J117" s="618">
        <f t="shared" si="12"/>
        <v>4.3263774414918714</v>
      </c>
      <c r="K117" s="618">
        <f t="shared" si="12"/>
        <v>-24.642048690908851</v>
      </c>
      <c r="L117" s="618">
        <f t="shared" si="12"/>
        <v>-16.797631016172787</v>
      </c>
      <c r="M117" s="618">
        <f t="shared" si="12"/>
        <v>56.232154327359524</v>
      </c>
      <c r="N117" s="618">
        <f t="shared" si="12"/>
        <v>-13.63234994608429</v>
      </c>
      <c r="O117" s="619" t="s">
        <v>293</v>
      </c>
      <c r="P117" s="618">
        <f t="shared" si="9"/>
        <v>-33.0579616940894</v>
      </c>
      <c r="Q117" s="619" t="s">
        <v>293</v>
      </c>
      <c r="R117" s="619" t="s">
        <v>293</v>
      </c>
      <c r="S117" s="618">
        <f t="shared" si="10"/>
        <v>-32.323792727707072</v>
      </c>
      <c r="T117" s="619" t="s">
        <v>293</v>
      </c>
      <c r="U117" s="618">
        <f t="shared" si="11"/>
        <v>-4.2755781580853096</v>
      </c>
    </row>
    <row r="118" spans="1:21" ht="15.75" x14ac:dyDescent="0.25">
      <c r="A118" s="601" t="s">
        <v>1300</v>
      </c>
      <c r="B118" s="602" t="s">
        <v>1328</v>
      </c>
      <c r="C118" s="619" t="s">
        <v>293</v>
      </c>
      <c r="D118" s="618">
        <f t="shared" si="12"/>
        <v>67.200282236218442</v>
      </c>
      <c r="E118" s="618">
        <f t="shared" si="12"/>
        <v>2.5565406834488158E-2</v>
      </c>
      <c r="F118" s="618">
        <f t="shared" si="12"/>
        <v>-26.942490441969142</v>
      </c>
      <c r="G118" s="618">
        <f t="shared" si="12"/>
        <v>-17.885179934749331</v>
      </c>
      <c r="H118" s="618">
        <f t="shared" si="12"/>
        <v>-9.1325986480847519</v>
      </c>
      <c r="I118" s="618">
        <f t="shared" si="12"/>
        <v>113.22666161790696</v>
      </c>
      <c r="J118" s="618">
        <f t="shared" si="12"/>
        <v>-75.057021995621625</v>
      </c>
      <c r="K118" s="618">
        <f t="shared" si="12"/>
        <v>118.34734032151459</v>
      </c>
      <c r="L118" s="618">
        <f t="shared" si="12"/>
        <v>22.057097705533721</v>
      </c>
      <c r="M118" s="618">
        <f t="shared" si="12"/>
        <v>-20.667395312749505</v>
      </c>
      <c r="N118" s="618">
        <f t="shared" si="12"/>
        <v>77.50858982311081</v>
      </c>
      <c r="O118" s="619" t="s">
        <v>293</v>
      </c>
      <c r="P118" s="618">
        <f t="shared" si="9"/>
        <v>-21.669606288283077</v>
      </c>
      <c r="Q118" s="619" t="s">
        <v>293</v>
      </c>
      <c r="R118" s="619" t="s">
        <v>293</v>
      </c>
      <c r="S118" s="618">
        <f t="shared" si="10"/>
        <v>342.84677524987848</v>
      </c>
      <c r="T118" s="619" t="s">
        <v>293</v>
      </c>
      <c r="U118" s="618">
        <f t="shared" si="11"/>
        <v>2.7642126988079383</v>
      </c>
    </row>
    <row r="119" spans="1:21" ht="15.75" x14ac:dyDescent="0.25">
      <c r="A119" s="601" t="s">
        <v>1300</v>
      </c>
      <c r="B119" s="602" t="s">
        <v>1329</v>
      </c>
      <c r="C119" s="619" t="s">
        <v>293</v>
      </c>
      <c r="D119" s="618">
        <f t="shared" si="12"/>
        <v>-76.118024287921315</v>
      </c>
      <c r="E119" s="618">
        <f t="shared" si="12"/>
        <v>80.932608348730895</v>
      </c>
      <c r="F119" s="618">
        <f t="shared" si="12"/>
        <v>327.41219791315064</v>
      </c>
      <c r="G119" s="618">
        <f t="shared" si="12"/>
        <v>-42.262881565225705</v>
      </c>
      <c r="H119" s="618">
        <f t="shared" si="12"/>
        <v>-72.832749505621976</v>
      </c>
      <c r="I119" s="618">
        <f t="shared" si="12"/>
        <v>1308.5828176519062</v>
      </c>
      <c r="J119" s="618">
        <f t="shared" si="12"/>
        <v>-112.82121461875472</v>
      </c>
      <c r="K119" s="618">
        <f t="shared" si="12"/>
        <v>-264.61477032660014</v>
      </c>
      <c r="L119" s="618">
        <f t="shared" si="12"/>
        <v>28.803331761517796</v>
      </c>
      <c r="M119" s="618">
        <f t="shared" si="12"/>
        <v>-73.506729269810151</v>
      </c>
      <c r="N119" s="618">
        <f t="shared" si="12"/>
        <v>54.911826396744431</v>
      </c>
      <c r="O119" s="619" t="s">
        <v>293</v>
      </c>
      <c r="P119" s="618">
        <f t="shared" si="9"/>
        <v>82.021997115558065</v>
      </c>
      <c r="Q119" s="619" t="s">
        <v>293</v>
      </c>
      <c r="R119" s="619" t="s">
        <v>293</v>
      </c>
      <c r="S119" s="618">
        <f t="shared" si="10"/>
        <v>-117.73641729964319</v>
      </c>
      <c r="T119" s="619" t="s">
        <v>293</v>
      </c>
      <c r="U119" s="618">
        <f t="shared" si="11"/>
        <v>-1.4351599040628997</v>
      </c>
    </row>
    <row r="120" spans="1:21" ht="15.75" x14ac:dyDescent="0.25">
      <c r="A120" s="601" t="s">
        <v>1300</v>
      </c>
      <c r="B120" s="602" t="s">
        <v>1330</v>
      </c>
      <c r="C120" s="619" t="s">
        <v>293</v>
      </c>
      <c r="D120" s="618">
        <f t="shared" si="12"/>
        <v>-618.12133107810587</v>
      </c>
      <c r="E120" s="618">
        <f t="shared" si="12"/>
        <v>-276.70989899236383</v>
      </c>
      <c r="F120" s="618">
        <f t="shared" si="12"/>
        <v>14.474880878213909</v>
      </c>
      <c r="G120" s="618">
        <f t="shared" si="12"/>
        <v>-33.347791405751735</v>
      </c>
      <c r="H120" s="618">
        <f t="shared" si="12"/>
        <v>-25.295968231574733</v>
      </c>
      <c r="I120" s="618">
        <f t="shared" si="12"/>
        <v>-6.6181554694258153</v>
      </c>
      <c r="J120" s="618">
        <f t="shared" si="12"/>
        <v>-57.792883686331315</v>
      </c>
      <c r="K120" s="618">
        <f t="shared" si="12"/>
        <v>-55.252755094882168</v>
      </c>
      <c r="L120" s="618">
        <f t="shared" si="12"/>
        <v>391.86248213240617</v>
      </c>
      <c r="M120" s="618">
        <f t="shared" si="12"/>
        <v>-88.468239504415649</v>
      </c>
      <c r="N120" s="618">
        <f t="shared" si="12"/>
        <v>16.24219811974524</v>
      </c>
      <c r="O120" s="619" t="s">
        <v>293</v>
      </c>
      <c r="P120" s="618">
        <f t="shared" si="9"/>
        <v>466.51552875363916</v>
      </c>
      <c r="Q120" s="619" t="s">
        <v>293</v>
      </c>
      <c r="R120" s="619" t="s">
        <v>293</v>
      </c>
      <c r="S120" s="618">
        <f t="shared" si="10"/>
        <v>-56.957915823309612</v>
      </c>
      <c r="T120" s="619" t="s">
        <v>293</v>
      </c>
      <c r="U120" s="618">
        <f t="shared" si="11"/>
        <v>9.9646550599362484</v>
      </c>
    </row>
    <row r="121" spans="1:21" ht="15.75" x14ac:dyDescent="0.25">
      <c r="A121" s="601" t="s">
        <v>1300</v>
      </c>
      <c r="B121" s="602" t="s">
        <v>1331</v>
      </c>
      <c r="C121" s="619" t="s">
        <v>293</v>
      </c>
      <c r="D121" s="618">
        <f t="shared" si="12"/>
        <v>980.47858201710505</v>
      </c>
      <c r="E121" s="618">
        <f t="shared" si="12"/>
        <v>259.17167339758021</v>
      </c>
      <c r="F121" s="618">
        <f t="shared" si="12"/>
        <v>-58.63173816403468</v>
      </c>
      <c r="G121" s="618">
        <f t="shared" si="12"/>
        <v>-57.346097405605136</v>
      </c>
      <c r="H121" s="618">
        <f t="shared" si="12"/>
        <v>96.595281378066687</v>
      </c>
      <c r="I121" s="618">
        <f t="shared" si="12"/>
        <v>-59.469851076829897</v>
      </c>
      <c r="J121" s="618">
        <f t="shared" si="12"/>
        <v>74.306435599038309</v>
      </c>
      <c r="K121" s="618">
        <f t="shared" si="12"/>
        <v>65.869290100276629</v>
      </c>
      <c r="L121" s="618">
        <f t="shared" si="12"/>
        <v>-1.6788027559169478</v>
      </c>
      <c r="M121" s="618">
        <f t="shared" si="12"/>
        <v>-60.480276841902331</v>
      </c>
      <c r="N121" s="618">
        <f t="shared" si="12"/>
        <v>-24.127319612641969</v>
      </c>
      <c r="O121" s="619" t="s">
        <v>293</v>
      </c>
      <c r="P121" s="618">
        <f t="shared" si="9"/>
        <v>28.454852104658812</v>
      </c>
      <c r="Q121" s="619" t="s">
        <v>293</v>
      </c>
      <c r="R121" s="619" t="s">
        <v>293</v>
      </c>
      <c r="S121" s="618">
        <f t="shared" si="10"/>
        <v>-86.751240972412262</v>
      </c>
      <c r="T121" s="619" t="s">
        <v>293</v>
      </c>
      <c r="U121" s="618">
        <f t="shared" si="11"/>
        <v>14.739572900063735</v>
      </c>
    </row>
    <row r="122" spans="1:21" ht="15.75" x14ac:dyDescent="0.25">
      <c r="A122" s="601" t="s">
        <v>1300</v>
      </c>
      <c r="B122" s="602" t="s">
        <v>1332</v>
      </c>
      <c r="C122" s="619" t="s">
        <v>293</v>
      </c>
      <c r="D122" s="618">
        <f t="shared" si="12"/>
        <v>45.107728560097001</v>
      </c>
      <c r="E122" s="618">
        <f t="shared" si="12"/>
        <v>-49.526526360066967</v>
      </c>
      <c r="F122" s="618">
        <f t="shared" si="12"/>
        <v>73.677420551395954</v>
      </c>
      <c r="G122" s="618">
        <f t="shared" si="12"/>
        <v>-49.366632136361218</v>
      </c>
      <c r="H122" s="618">
        <f t="shared" si="12"/>
        <v>43.709717140863035</v>
      </c>
      <c r="I122" s="618">
        <f t="shared" si="12"/>
        <v>370.55776126813538</v>
      </c>
      <c r="J122" s="618">
        <f t="shared" si="12"/>
        <v>-12.197557443307588</v>
      </c>
      <c r="K122" s="618">
        <f t="shared" si="12"/>
        <v>47.550047753851175</v>
      </c>
      <c r="L122" s="618">
        <f t="shared" si="12"/>
        <v>9.1763250014689817</v>
      </c>
      <c r="M122" s="618">
        <f t="shared" si="12"/>
        <v>-34.902959575789794</v>
      </c>
      <c r="N122" s="618">
        <f t="shared" si="12"/>
        <v>16.359106396469713</v>
      </c>
      <c r="O122" s="619" t="s">
        <v>293</v>
      </c>
      <c r="P122" s="618">
        <f t="shared" si="9"/>
        <v>-32.048004224167272</v>
      </c>
      <c r="Q122" s="619" t="s">
        <v>293</v>
      </c>
      <c r="R122" s="619" t="s">
        <v>293</v>
      </c>
      <c r="S122" s="618">
        <f t="shared" si="10"/>
        <v>-60.558109946730156</v>
      </c>
      <c r="T122" s="619" t="s">
        <v>293</v>
      </c>
      <c r="U122" s="618">
        <f t="shared" si="11"/>
        <v>9.2827549339229165</v>
      </c>
    </row>
    <row r="123" spans="1:21" ht="15.75" x14ac:dyDescent="0.25">
      <c r="A123" s="601" t="s">
        <v>1300</v>
      </c>
      <c r="B123" s="602" t="s">
        <v>1333</v>
      </c>
      <c r="C123" s="619" t="s">
        <v>293</v>
      </c>
      <c r="D123" s="618">
        <f t="shared" si="12"/>
        <v>50.967683220064998</v>
      </c>
      <c r="E123" s="618">
        <f t="shared" si="12"/>
        <v>410.10350777071005</v>
      </c>
      <c r="F123" s="618">
        <f t="shared" si="12"/>
        <v>-64.706354281835502</v>
      </c>
      <c r="G123" s="618">
        <f t="shared" si="12"/>
        <v>68.358116263712532</v>
      </c>
      <c r="H123" s="618">
        <f t="shared" si="12"/>
        <v>-72.297939418667369</v>
      </c>
      <c r="I123" s="618">
        <f t="shared" si="12"/>
        <v>8.0602017816840714</v>
      </c>
      <c r="J123" s="618">
        <f t="shared" si="12"/>
        <v>929.93106118998753</v>
      </c>
      <c r="K123" s="618">
        <f t="shared" si="12"/>
        <v>-40.586967865622967</v>
      </c>
      <c r="L123" s="618">
        <f t="shared" si="12"/>
        <v>20.88325379502254</v>
      </c>
      <c r="M123" s="618">
        <f t="shared" si="12"/>
        <v>-42.686591231967064</v>
      </c>
      <c r="N123" s="618">
        <f t="shared" si="12"/>
        <v>-11.10433581264202</v>
      </c>
      <c r="O123" s="619" t="s">
        <v>293</v>
      </c>
      <c r="P123" s="618">
        <f t="shared" si="9"/>
        <v>179.13398867595606</v>
      </c>
      <c r="Q123" s="619" t="s">
        <v>293</v>
      </c>
      <c r="R123" s="619" t="s">
        <v>293</v>
      </c>
      <c r="S123" s="618">
        <f t="shared" si="10"/>
        <v>-80.841041852610829</v>
      </c>
      <c r="T123" s="619" t="s">
        <v>293</v>
      </c>
      <c r="U123" s="618">
        <f t="shared" si="11"/>
        <v>22.779937056484044</v>
      </c>
    </row>
    <row r="124" spans="1:21" ht="15.75" x14ac:dyDescent="0.25">
      <c r="A124" s="601" t="s">
        <v>1300</v>
      </c>
      <c r="B124" s="602" t="s">
        <v>1334</v>
      </c>
      <c r="C124" s="619" t="s">
        <v>293</v>
      </c>
      <c r="D124" s="618" t="e">
        <f t="shared" si="12"/>
        <v>#DIV/0!</v>
      </c>
      <c r="E124" s="618" t="e">
        <f t="shared" si="12"/>
        <v>#DIV/0!</v>
      </c>
      <c r="F124" s="618" t="e">
        <f t="shared" si="12"/>
        <v>#DIV/0!</v>
      </c>
      <c r="G124" s="618" t="e">
        <f t="shared" si="12"/>
        <v>#DIV/0!</v>
      </c>
      <c r="H124" s="618" t="e">
        <f t="shared" si="12"/>
        <v>#DIV/0!</v>
      </c>
      <c r="I124" s="618" t="e">
        <f t="shared" si="12"/>
        <v>#DIV/0!</v>
      </c>
      <c r="J124" s="618" t="e">
        <f t="shared" si="12"/>
        <v>#DIV/0!</v>
      </c>
      <c r="K124" s="618" t="e">
        <f t="shared" si="12"/>
        <v>#DIV/0!</v>
      </c>
      <c r="L124" s="618" t="e">
        <f t="shared" si="12"/>
        <v>#DIV/0!</v>
      </c>
      <c r="M124" s="618" t="e">
        <f t="shared" si="12"/>
        <v>#DIV/0!</v>
      </c>
      <c r="N124" s="618">
        <f t="shared" si="12"/>
        <v>-825785.56788394367</v>
      </c>
      <c r="O124" s="619" t="s">
        <v>293</v>
      </c>
      <c r="P124" s="618">
        <f t="shared" si="9"/>
        <v>-614.2533833712348</v>
      </c>
      <c r="Q124" s="619" t="s">
        <v>293</v>
      </c>
      <c r="R124" s="619" t="s">
        <v>293</v>
      </c>
      <c r="S124" s="618">
        <f t="shared" si="10"/>
        <v>-99.999817442005778</v>
      </c>
      <c r="T124" s="619" t="s">
        <v>293</v>
      </c>
      <c r="U124" s="618" t="e">
        <f t="shared" si="11"/>
        <v>#DIV/0!</v>
      </c>
    </row>
    <row r="125" spans="1:21" ht="15.75" x14ac:dyDescent="0.25">
      <c r="A125" s="601" t="s">
        <v>1300</v>
      </c>
      <c r="B125" s="602" t="s">
        <v>1335</v>
      </c>
      <c r="C125" s="619" t="s">
        <v>293</v>
      </c>
      <c r="D125" s="618">
        <f t="shared" ref="D125:N131" si="13">(D40/C40)*100-100</f>
        <v>52.589561573831134</v>
      </c>
      <c r="E125" s="618">
        <f t="shared" si="13"/>
        <v>-41.525829142850959</v>
      </c>
      <c r="F125" s="618">
        <f t="shared" si="13"/>
        <v>-41.63630655333376</v>
      </c>
      <c r="G125" s="618">
        <f t="shared" si="13"/>
        <v>-34.292557189257039</v>
      </c>
      <c r="H125" s="618">
        <f t="shared" si="13"/>
        <v>-53.067834470219452</v>
      </c>
      <c r="I125" s="618">
        <f t="shared" si="13"/>
        <v>1790.2620060137092</v>
      </c>
      <c r="J125" s="618">
        <f t="shared" si="13"/>
        <v>-32.698559467654292</v>
      </c>
      <c r="K125" s="618">
        <f t="shared" si="13"/>
        <v>-32.605927155350628</v>
      </c>
      <c r="L125" s="618">
        <f t="shared" si="13"/>
        <v>-36.500677252198223</v>
      </c>
      <c r="M125" s="618">
        <f t="shared" si="13"/>
        <v>391.87331957091152</v>
      </c>
      <c r="N125" s="618">
        <f t="shared" si="13"/>
        <v>-77.741187424439801</v>
      </c>
      <c r="O125" s="619" t="s">
        <v>293</v>
      </c>
      <c r="P125" s="618">
        <f t="shared" si="9"/>
        <v>-90.418876815208193</v>
      </c>
      <c r="Q125" s="619" t="s">
        <v>293</v>
      </c>
      <c r="R125" s="619" t="s">
        <v>293</v>
      </c>
      <c r="S125" s="618">
        <f t="shared" si="10"/>
        <v>916.28122735292015</v>
      </c>
      <c r="T125" s="619" t="s">
        <v>293</v>
      </c>
      <c r="U125" s="618">
        <f t="shared" si="11"/>
        <v>-16.787879383843148</v>
      </c>
    </row>
    <row r="126" spans="1:21" ht="15.75" x14ac:dyDescent="0.25">
      <c r="A126" s="601" t="s">
        <v>1300</v>
      </c>
      <c r="B126" s="602" t="s">
        <v>1336</v>
      </c>
      <c r="C126" s="619" t="s">
        <v>293</v>
      </c>
      <c r="D126" s="618">
        <f t="shared" si="13"/>
        <v>1325.0538421738208</v>
      </c>
      <c r="E126" s="618">
        <f t="shared" si="13"/>
        <v>-86.825039524514978</v>
      </c>
      <c r="F126" s="618">
        <f t="shared" si="13"/>
        <v>-517.24454100834907</v>
      </c>
      <c r="G126" s="618">
        <f t="shared" si="13"/>
        <v>-107.46962193692937</v>
      </c>
      <c r="H126" s="618">
        <f t="shared" si="13"/>
        <v>130.05543927029532</v>
      </c>
      <c r="I126" s="618">
        <f t="shared" si="13"/>
        <v>383.67591571329456</v>
      </c>
      <c r="J126" s="618">
        <f t="shared" si="13"/>
        <v>-92.667720094809965</v>
      </c>
      <c r="K126" s="618">
        <f t="shared" si="13"/>
        <v>2953.6837777243372</v>
      </c>
      <c r="L126" s="618">
        <f t="shared" si="13"/>
        <v>328.75426353241232</v>
      </c>
      <c r="M126" s="618">
        <f t="shared" si="13"/>
        <v>-99.027252952186259</v>
      </c>
      <c r="N126" s="618">
        <f t="shared" si="13"/>
        <v>352.44859403712405</v>
      </c>
      <c r="O126" s="619" t="s">
        <v>293</v>
      </c>
      <c r="P126" s="618">
        <f t="shared" si="9"/>
        <v>-48.5645312337994</v>
      </c>
      <c r="Q126" s="619" t="s">
        <v>293</v>
      </c>
      <c r="R126" s="619" t="s">
        <v>293</v>
      </c>
      <c r="S126" s="618">
        <f t="shared" si="10"/>
        <v>170.41306222847885</v>
      </c>
      <c r="T126" s="619" t="s">
        <v>293</v>
      </c>
      <c r="U126" s="618">
        <f t="shared" si="11"/>
        <v>2.7062667278438397</v>
      </c>
    </row>
    <row r="127" spans="1:21" ht="15.75" x14ac:dyDescent="0.25">
      <c r="A127" s="601" t="s">
        <v>1300</v>
      </c>
      <c r="B127" s="602" t="s">
        <v>1337</v>
      </c>
      <c r="C127" s="619" t="s">
        <v>293</v>
      </c>
      <c r="D127" s="618">
        <f t="shared" si="13"/>
        <v>-88.925663012555589</v>
      </c>
      <c r="E127" s="618">
        <f t="shared" si="13"/>
        <v>-105.02450730701327</v>
      </c>
      <c r="F127" s="618">
        <f t="shared" si="13"/>
        <v>-3735.6370881009843</v>
      </c>
      <c r="G127" s="618">
        <f t="shared" si="13"/>
        <v>513.24515772051484</v>
      </c>
      <c r="H127" s="618">
        <f t="shared" si="13"/>
        <v>-30.954054774306883</v>
      </c>
      <c r="I127" s="618">
        <f t="shared" si="13"/>
        <v>-62.98111975811301</v>
      </c>
      <c r="J127" s="618">
        <f t="shared" si="13"/>
        <v>51.131596337904796</v>
      </c>
      <c r="K127" s="618">
        <f t="shared" si="13"/>
        <v>416.35780094281438</v>
      </c>
      <c r="L127" s="618">
        <f t="shared" si="13"/>
        <v>4.5466912287133425</v>
      </c>
      <c r="M127" s="618">
        <f t="shared" si="13"/>
        <v>-34.978055754943142</v>
      </c>
      <c r="N127" s="618">
        <f t="shared" si="13"/>
        <v>-70.812594712021792</v>
      </c>
      <c r="O127" s="619" t="s">
        <v>293</v>
      </c>
      <c r="P127" s="618">
        <f t="shared" si="9"/>
        <v>-34.04129838206012</v>
      </c>
      <c r="Q127" s="619" t="s">
        <v>293</v>
      </c>
      <c r="R127" s="619" t="s">
        <v>293</v>
      </c>
      <c r="S127" s="618">
        <f t="shared" si="10"/>
        <v>-56.739246475286961</v>
      </c>
      <c r="T127" s="619" t="s">
        <v>293</v>
      </c>
      <c r="U127" s="618">
        <f t="shared" si="11"/>
        <v>-8.307636609647659</v>
      </c>
    </row>
    <row r="128" spans="1:21" ht="15.75" x14ac:dyDescent="0.25">
      <c r="A128" s="601" t="s">
        <v>1300</v>
      </c>
      <c r="B128" s="602" t="s">
        <v>1338</v>
      </c>
      <c r="C128" s="619" t="s">
        <v>293</v>
      </c>
      <c r="D128" s="618">
        <f t="shared" si="13"/>
        <v>-81.832943958916346</v>
      </c>
      <c r="E128" s="618">
        <f t="shared" si="13"/>
        <v>-49.893241047106414</v>
      </c>
      <c r="F128" s="618">
        <f t="shared" si="13"/>
        <v>144.65791278784909</v>
      </c>
      <c r="G128" s="618">
        <f t="shared" si="13"/>
        <v>-88.986411848438806</v>
      </c>
      <c r="H128" s="618">
        <f t="shared" si="13"/>
        <v>81.132390047947524</v>
      </c>
      <c r="I128" s="618">
        <f t="shared" si="13"/>
        <v>1089.8806860532736</v>
      </c>
      <c r="J128" s="618">
        <f t="shared" si="13"/>
        <v>41.835034993229272</v>
      </c>
      <c r="K128" s="618">
        <f t="shared" si="13"/>
        <v>388.02626439115784</v>
      </c>
      <c r="L128" s="618">
        <f t="shared" si="13"/>
        <v>-105.49708342445257</v>
      </c>
      <c r="M128" s="618">
        <f t="shared" si="13"/>
        <v>-134.83187585209538</v>
      </c>
      <c r="N128" s="618">
        <f t="shared" si="13"/>
        <v>515.60091700928672</v>
      </c>
      <c r="O128" s="619" t="s">
        <v>293</v>
      </c>
      <c r="P128" s="618">
        <f t="shared" si="9"/>
        <v>134.73917861223001</v>
      </c>
      <c r="Q128" s="619" t="s">
        <v>293</v>
      </c>
      <c r="R128" s="619" t="s">
        <v>293</v>
      </c>
      <c r="S128" s="618">
        <f t="shared" si="10"/>
        <v>-176.35500634163037</v>
      </c>
      <c r="T128" s="619" t="s">
        <v>293</v>
      </c>
      <c r="U128" s="618">
        <f t="shared" si="11"/>
        <v>9.5500928817031649E-2</v>
      </c>
    </row>
    <row r="129" spans="1:21" ht="15.75" x14ac:dyDescent="0.25">
      <c r="A129" s="601" t="s">
        <v>1300</v>
      </c>
      <c r="B129" s="602" t="s">
        <v>1339</v>
      </c>
      <c r="C129" s="619" t="s">
        <v>293</v>
      </c>
      <c r="D129" s="618">
        <f t="shared" si="13"/>
        <v>34.796671996794771</v>
      </c>
      <c r="E129" s="618">
        <f t="shared" si="13"/>
        <v>-14.135661696472994</v>
      </c>
      <c r="F129" s="618">
        <f t="shared" si="13"/>
        <v>16.852789323688015</v>
      </c>
      <c r="G129" s="618">
        <f t="shared" si="13"/>
        <v>13.265939537907997</v>
      </c>
      <c r="H129" s="618">
        <f t="shared" si="13"/>
        <v>31.946832686102027</v>
      </c>
      <c r="I129" s="618">
        <f t="shared" si="13"/>
        <v>51.660131955319827</v>
      </c>
      <c r="J129" s="618">
        <f t="shared" si="13"/>
        <v>-11.665785393060403</v>
      </c>
      <c r="K129" s="618">
        <f t="shared" si="13"/>
        <v>36.561874456153447</v>
      </c>
      <c r="L129" s="618">
        <f t="shared" si="13"/>
        <v>-111.98975875389932</v>
      </c>
      <c r="M129" s="618">
        <f t="shared" si="13"/>
        <v>-174.43630314451428</v>
      </c>
      <c r="N129" s="618">
        <f t="shared" si="13"/>
        <v>211.76837410147829</v>
      </c>
      <c r="O129" s="619" t="s">
        <v>293</v>
      </c>
      <c r="P129" s="618">
        <f t="shared" si="9"/>
        <v>91.88899720520601</v>
      </c>
      <c r="Q129" s="619" t="s">
        <v>293</v>
      </c>
      <c r="R129" s="619" t="s">
        <v>293</v>
      </c>
      <c r="S129" s="618">
        <f t="shared" si="10"/>
        <v>-52.755201182701789</v>
      </c>
      <c r="T129" s="619" t="s">
        <v>293</v>
      </c>
      <c r="U129" s="618">
        <f t="shared" si="11"/>
        <v>5.3721624453595211</v>
      </c>
    </row>
    <row r="130" spans="1:21" ht="15.75" x14ac:dyDescent="0.25">
      <c r="A130" s="601" t="s">
        <v>1300</v>
      </c>
      <c r="B130" s="602" t="s">
        <v>1340</v>
      </c>
      <c r="C130" s="619" t="s">
        <v>293</v>
      </c>
      <c r="D130" s="618">
        <f t="shared" si="13"/>
        <v>124.35217467041824</v>
      </c>
      <c r="E130" s="618">
        <f t="shared" si="13"/>
        <v>-106.74316790437638</v>
      </c>
      <c r="F130" s="618">
        <f t="shared" si="13"/>
        <v>-2787.1766923216633</v>
      </c>
      <c r="G130" s="618">
        <f t="shared" si="13"/>
        <v>169.91688199148666</v>
      </c>
      <c r="H130" s="618">
        <f t="shared" si="13"/>
        <v>-89.407920728362086</v>
      </c>
      <c r="I130" s="618">
        <f t="shared" si="13"/>
        <v>-9.1111503401943139</v>
      </c>
      <c r="J130" s="618">
        <f t="shared" si="13"/>
        <v>-116.39550232689379</v>
      </c>
      <c r="K130" s="618">
        <f t="shared" si="13"/>
        <v>-1866.1494373583087</v>
      </c>
      <c r="L130" s="618">
        <f t="shared" si="13"/>
        <v>34.44099452303422</v>
      </c>
      <c r="M130" s="618">
        <f t="shared" si="13"/>
        <v>23.542771137756048</v>
      </c>
      <c r="N130" s="618">
        <f t="shared" si="13"/>
        <v>54.699348904867549</v>
      </c>
      <c r="O130" s="619" t="s">
        <v>293</v>
      </c>
      <c r="P130" s="618">
        <f t="shared" si="9"/>
        <v>-7.5435536303802024</v>
      </c>
      <c r="Q130" s="619" t="s">
        <v>293</v>
      </c>
      <c r="R130" s="619" t="s">
        <v>293</v>
      </c>
      <c r="S130" s="618">
        <f t="shared" si="10"/>
        <v>-85.644006418040419</v>
      </c>
      <c r="T130" s="619" t="s">
        <v>293</v>
      </c>
      <c r="U130" s="618">
        <f t="shared" si="11"/>
        <v>16.4814764906058</v>
      </c>
    </row>
    <row r="131" spans="1:21" ht="15.75" x14ac:dyDescent="0.25">
      <c r="A131" s="614"/>
      <c r="B131" s="614" t="s">
        <v>251</v>
      </c>
      <c r="C131" s="619" t="s">
        <v>293</v>
      </c>
      <c r="D131" s="618">
        <f t="shared" si="13"/>
        <v>30.327728859197464</v>
      </c>
      <c r="E131" s="618">
        <f t="shared" si="13"/>
        <v>65.385028884929397</v>
      </c>
      <c r="F131" s="618">
        <f t="shared" si="13"/>
        <v>-20.423412100546557</v>
      </c>
      <c r="G131" s="618">
        <f t="shared" si="13"/>
        <v>-21.873588958590375</v>
      </c>
      <c r="H131" s="618">
        <f t="shared" si="13"/>
        <v>33.093745858783393</v>
      </c>
      <c r="I131" s="618">
        <f t="shared" si="13"/>
        <v>-1.6716564957365705</v>
      </c>
      <c r="J131" s="618">
        <f t="shared" si="13"/>
        <v>-17.210600655455693</v>
      </c>
      <c r="K131" s="618">
        <f t="shared" si="13"/>
        <v>57.390687409259954</v>
      </c>
      <c r="L131" s="618">
        <f t="shared" si="13"/>
        <v>-13.708527848806511</v>
      </c>
      <c r="M131" s="618">
        <f t="shared" si="13"/>
        <v>-40.738393173583333</v>
      </c>
      <c r="N131" s="618">
        <f t="shared" si="13"/>
        <v>28.706196792260755</v>
      </c>
      <c r="O131" s="619" t="s">
        <v>293</v>
      </c>
      <c r="P131" s="618">
        <f t="shared" si="9"/>
        <v>-0.63447085699071692</v>
      </c>
      <c r="Q131" s="619" t="s">
        <v>293</v>
      </c>
      <c r="R131" s="619" t="s">
        <v>293</v>
      </c>
      <c r="S131" s="618">
        <f t="shared" si="10"/>
        <v>-7.2305158962661977</v>
      </c>
      <c r="T131" s="619" t="s">
        <v>293</v>
      </c>
      <c r="U131" s="618">
        <f t="shared" si="11"/>
        <v>3.1387248624125732</v>
      </c>
    </row>
    <row r="132" spans="1:21" x14ac:dyDescent="0.2"/>
    <row r="133" spans="1:21" x14ac:dyDescent="0.2"/>
    <row r="134" spans="1:21" x14ac:dyDescent="0.2"/>
    <row r="135" spans="1:21" x14ac:dyDescent="0.2"/>
    <row r="136" spans="1:21" s="589" customFormat="1" ht="15.75" x14ac:dyDescent="0.25">
      <c r="A136" s="583"/>
      <c r="B136" s="584"/>
      <c r="C136" s="585">
        <v>1999</v>
      </c>
      <c r="D136" s="585">
        <f>C136+1</f>
        <v>2000</v>
      </c>
      <c r="E136" s="585">
        <f t="shared" ref="E136:N136" si="14">D136+1</f>
        <v>2001</v>
      </c>
      <c r="F136" s="586">
        <f t="shared" si="14"/>
        <v>2002</v>
      </c>
      <c r="G136" s="586">
        <f t="shared" si="14"/>
        <v>2003</v>
      </c>
      <c r="H136" s="586">
        <f t="shared" si="14"/>
        <v>2004</v>
      </c>
      <c r="I136" s="586">
        <f t="shared" si="14"/>
        <v>2005</v>
      </c>
      <c r="J136" s="586">
        <f t="shared" si="14"/>
        <v>2006</v>
      </c>
      <c r="K136" s="586">
        <f t="shared" si="14"/>
        <v>2007</v>
      </c>
      <c r="L136" s="586">
        <f t="shared" si="14"/>
        <v>2008</v>
      </c>
      <c r="M136" s="586">
        <f t="shared" si="14"/>
        <v>2009</v>
      </c>
      <c r="N136" s="586">
        <f t="shared" si="14"/>
        <v>2010</v>
      </c>
      <c r="O136" s="587" t="s">
        <v>367</v>
      </c>
      <c r="P136" s="586">
        <v>2011</v>
      </c>
      <c r="Q136" s="587" t="s">
        <v>369</v>
      </c>
      <c r="R136" s="587" t="s">
        <v>370</v>
      </c>
      <c r="S136" s="587" t="s">
        <v>391</v>
      </c>
      <c r="T136" s="586" t="s">
        <v>1296</v>
      </c>
      <c r="U136" s="588" t="s">
        <v>251</v>
      </c>
    </row>
    <row r="137" spans="1:21" x14ac:dyDescent="0.2">
      <c r="A137" s="581" t="s">
        <v>1300</v>
      </c>
      <c r="B137" s="581" t="s">
        <v>1345</v>
      </c>
      <c r="C137" s="581">
        <v>66.05331859002915</v>
      </c>
      <c r="D137" s="581">
        <v>55.758262337532983</v>
      </c>
      <c r="E137" s="581">
        <v>19.794836554250082</v>
      </c>
      <c r="F137" s="581">
        <v>36.147645526255602</v>
      </c>
      <c r="G137" s="581">
        <v>51.821016745026405</v>
      </c>
      <c r="H137" s="581">
        <v>55.84100903263802</v>
      </c>
      <c r="I137" s="581">
        <v>45.181529249020556</v>
      </c>
      <c r="J137" s="581">
        <v>49.934606667504049</v>
      </c>
      <c r="K137" s="581">
        <v>43.10916529659351</v>
      </c>
      <c r="L137" s="581">
        <v>28.901137369692837</v>
      </c>
      <c r="M137" s="581">
        <v>35.044172888262189</v>
      </c>
      <c r="N137" s="581">
        <v>56.499769669222154</v>
      </c>
      <c r="O137" s="581">
        <v>57.536051852851287</v>
      </c>
      <c r="P137" s="581">
        <v>46.238112239282103</v>
      </c>
      <c r="Q137" s="581">
        <v>41.638114527890934</v>
      </c>
      <c r="R137" s="581">
        <v>36.849318696028774</v>
      </c>
      <c r="S137" s="581">
        <v>37.697403828992918</v>
      </c>
      <c r="T137" s="581">
        <v>38.871720330932305</v>
      </c>
      <c r="U137" s="581">
        <v>43.501142195161407</v>
      </c>
    </row>
    <row r="138" spans="1:21" ht="15" customHeight="1" x14ac:dyDescent="0.2">
      <c r="A138" s="581" t="s">
        <v>1300</v>
      </c>
      <c r="B138" s="581" t="s">
        <v>1346</v>
      </c>
      <c r="C138" s="581">
        <v>2.9672258007440755</v>
      </c>
      <c r="D138" s="581">
        <v>24.599706860358385</v>
      </c>
      <c r="E138" s="581">
        <v>53.423928016316268</v>
      </c>
      <c r="F138" s="581">
        <v>27.772679136194959</v>
      </c>
      <c r="G138" s="581">
        <v>15.162774468582176</v>
      </c>
      <c r="H138" s="581">
        <v>22.397220048836392</v>
      </c>
      <c r="I138" s="581">
        <v>9.2319531855531594</v>
      </c>
      <c r="J138" s="581">
        <v>19.437136470745532</v>
      </c>
      <c r="K138" s="581">
        <v>20.484210858050258</v>
      </c>
      <c r="L138" s="581">
        <v>23.339874566456693</v>
      </c>
      <c r="M138" s="581">
        <v>15.564636715181463</v>
      </c>
      <c r="N138" s="581">
        <v>9.1753989805354284</v>
      </c>
      <c r="O138" s="581">
        <v>5.1611133588302494</v>
      </c>
      <c r="P138" s="581">
        <v>11.861502970004926</v>
      </c>
      <c r="Q138" s="581">
        <v>19.759918656425601</v>
      </c>
      <c r="R138" s="581">
        <v>20.471230965446154</v>
      </c>
      <c r="S138" s="581">
        <v>0.73707801510188464</v>
      </c>
      <c r="T138" s="581">
        <v>14.796379006539107</v>
      </c>
      <c r="U138" s="581">
        <v>20.989042174964069</v>
      </c>
    </row>
    <row r="139" spans="1:21" ht="15" customHeight="1" x14ac:dyDescent="0.2">
      <c r="B139" s="581" t="s">
        <v>1347</v>
      </c>
      <c r="C139" s="581">
        <f>100-C137-C138</f>
        <v>30.979455609226775</v>
      </c>
      <c r="D139" s="581">
        <f t="shared" ref="D139:U139" si="15">100-D137-D138</f>
        <v>19.642030802108632</v>
      </c>
      <c r="E139" s="581">
        <f t="shared" si="15"/>
        <v>26.78123542943365</v>
      </c>
      <c r="F139" s="581">
        <f t="shared" si="15"/>
        <v>36.079675337549439</v>
      </c>
      <c r="G139" s="581">
        <f t="shared" si="15"/>
        <v>33.016208786391417</v>
      </c>
      <c r="H139" s="581">
        <f t="shared" si="15"/>
        <v>21.761770918525588</v>
      </c>
      <c r="I139" s="581">
        <f t="shared" si="15"/>
        <v>45.586517565426284</v>
      </c>
      <c r="J139" s="581">
        <f t="shared" si="15"/>
        <v>30.628256861750419</v>
      </c>
      <c r="K139" s="581">
        <f t="shared" si="15"/>
        <v>36.406623845356236</v>
      </c>
      <c r="L139" s="581">
        <f t="shared" si="15"/>
        <v>47.758988063850474</v>
      </c>
      <c r="M139" s="581">
        <f t="shared" si="15"/>
        <v>49.391190396556354</v>
      </c>
      <c r="N139" s="581">
        <f t="shared" si="15"/>
        <v>34.32483135024242</v>
      </c>
      <c r="O139" s="581">
        <f t="shared" si="15"/>
        <v>37.302834788318464</v>
      </c>
      <c r="P139" s="581">
        <f t="shared" si="15"/>
        <v>41.90038479071297</v>
      </c>
      <c r="Q139" s="581">
        <f t="shared" si="15"/>
        <v>38.601966815683468</v>
      </c>
      <c r="R139" s="581">
        <f t="shared" si="15"/>
        <v>42.679450338525072</v>
      </c>
      <c r="S139" s="581">
        <f t="shared" si="15"/>
        <v>61.565518155905195</v>
      </c>
      <c r="T139" s="581">
        <f t="shared" si="15"/>
        <v>46.331900662528589</v>
      </c>
      <c r="U139" s="581">
        <f t="shared" si="15"/>
        <v>35.509815629874524</v>
      </c>
    </row>
    <row r="140" spans="1:21" ht="15" customHeight="1" x14ac:dyDescent="0.2"/>
    <row r="141" spans="1:21" ht="15" customHeight="1" x14ac:dyDescent="0.2"/>
    <row r="142" spans="1:21" ht="15" customHeight="1" x14ac:dyDescent="0.2"/>
    <row r="143" spans="1:21" ht="15" customHeight="1" x14ac:dyDescent="0.2"/>
    <row r="144" spans="1:21"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sheetData>
  <sheetProtection password="DD17" sheet="1" objects="1" scenarios="1" selectLockedCells="1"/>
  <autoFilter ref="A6:A45"/>
  <pageMargins left="0.7" right="0.7" top="0.75" bottom="0.75" header="0.3" footer="0.3"/>
  <pageSetup orientation="portrait"/>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F0"/>
  </sheetPr>
  <dimension ref="A1:H595"/>
  <sheetViews>
    <sheetView topLeftCell="G1" workbookViewId="0">
      <selection activeCell="D7" sqref="D7"/>
    </sheetView>
  </sheetViews>
  <sheetFormatPr baseColWidth="10" defaultColWidth="10.875" defaultRowHeight="11.25" x14ac:dyDescent="0.2"/>
  <cols>
    <col min="1" max="1" width="10.875" style="54"/>
    <col min="2" max="2" width="26.5" style="54" customWidth="1"/>
    <col min="3" max="3" width="23.125" style="54" customWidth="1"/>
    <col min="4" max="4" width="13.125" style="54" customWidth="1"/>
    <col min="5" max="6" width="10.875" style="54"/>
    <col min="7" max="7" width="21.125" style="54" customWidth="1"/>
    <col min="8" max="16384" width="10.875" style="54"/>
  </cols>
  <sheetData>
    <row r="1" spans="1:8" s="210" customFormat="1" ht="21" x14ac:dyDescent="0.35">
      <c r="A1" s="478"/>
      <c r="B1" s="479"/>
      <c r="C1" s="479"/>
      <c r="D1" s="479"/>
      <c r="E1" s="479"/>
      <c r="F1" s="479"/>
      <c r="G1" s="479"/>
      <c r="H1" s="288" t="s">
        <v>811</v>
      </c>
    </row>
    <row r="2" spans="1:8" s="210" customFormat="1" ht="12.75" x14ac:dyDescent="0.2">
      <c r="A2" s="479"/>
      <c r="B2" s="479"/>
      <c r="C2" s="479"/>
      <c r="D2" s="479"/>
      <c r="E2" s="479"/>
      <c r="F2" s="479"/>
      <c r="G2" s="479"/>
      <c r="H2" s="283" t="s">
        <v>1212</v>
      </c>
    </row>
    <row r="3" spans="1:8" x14ac:dyDescent="0.2">
      <c r="A3" s="480" t="s">
        <v>1061</v>
      </c>
      <c r="B3" s="481"/>
      <c r="C3" s="50"/>
      <c r="D3" s="50"/>
      <c r="E3" s="50"/>
      <c r="F3" s="50"/>
      <c r="G3" s="50"/>
      <c r="H3" s="50"/>
    </row>
    <row r="4" spans="1:8" x14ac:dyDescent="0.2">
      <c r="A4" s="482" t="s">
        <v>1062</v>
      </c>
      <c r="B4" s="50"/>
      <c r="C4" s="50"/>
      <c r="D4" s="50"/>
      <c r="E4" s="50"/>
      <c r="F4" s="50"/>
      <c r="G4" s="50"/>
      <c r="H4" s="50"/>
    </row>
    <row r="5" spans="1:8" x14ac:dyDescent="0.2">
      <c r="A5" s="482" t="s">
        <v>1070</v>
      </c>
      <c r="B5" s="50"/>
      <c r="C5" s="50"/>
      <c r="D5" s="50"/>
      <c r="E5" s="50"/>
      <c r="F5" s="50"/>
      <c r="G5" s="50"/>
      <c r="H5" s="50"/>
    </row>
    <row r="6" spans="1:8" x14ac:dyDescent="0.2">
      <c r="A6" s="482" t="s">
        <v>1071</v>
      </c>
      <c r="B6" s="50"/>
      <c r="C6" s="50"/>
      <c r="D6" s="50"/>
      <c r="E6" s="50"/>
      <c r="F6" s="50"/>
      <c r="G6" s="50"/>
      <c r="H6" s="50"/>
    </row>
    <row r="7" spans="1:8" x14ac:dyDescent="0.2">
      <c r="A7" s="50" t="s">
        <v>1069</v>
      </c>
      <c r="B7" s="50"/>
      <c r="C7" s="50"/>
      <c r="D7" s="50" t="s">
        <v>1249</v>
      </c>
      <c r="E7" s="50"/>
      <c r="F7" s="50"/>
      <c r="G7" s="50"/>
      <c r="H7" s="50"/>
    </row>
    <row r="8" spans="1:8" ht="33.75" x14ac:dyDescent="0.2">
      <c r="A8" s="483" t="s">
        <v>119</v>
      </c>
      <c r="B8" s="539" t="s">
        <v>1061</v>
      </c>
      <c r="C8" s="539" t="s">
        <v>1062</v>
      </c>
      <c r="D8" s="50" t="s">
        <v>22</v>
      </c>
      <c r="E8" s="540" t="s">
        <v>1066</v>
      </c>
      <c r="F8" s="540" t="s">
        <v>1067</v>
      </c>
      <c r="G8" s="439" t="s">
        <v>1068</v>
      </c>
      <c r="H8" s="50"/>
    </row>
    <row r="9" spans="1:8" x14ac:dyDescent="0.2">
      <c r="A9" s="484" t="s">
        <v>1063</v>
      </c>
      <c r="B9" s="452" t="s">
        <v>1064</v>
      </c>
      <c r="C9" s="452" t="s">
        <v>1065</v>
      </c>
      <c r="D9" s="50"/>
      <c r="E9" s="50"/>
      <c r="F9" s="50"/>
      <c r="G9" s="50"/>
      <c r="H9" s="50"/>
    </row>
    <row r="10" spans="1:8" x14ac:dyDescent="0.2">
      <c r="A10" s="526">
        <v>23377</v>
      </c>
      <c r="B10" s="527">
        <v>1.779E-2</v>
      </c>
      <c r="C10" s="527" t="s">
        <v>59</v>
      </c>
      <c r="D10" s="50">
        <f>D11-1</f>
        <v>1964</v>
      </c>
      <c r="E10" s="485">
        <f>AVERAGE(B10:B21)</f>
        <v>1.779E-2</v>
      </c>
      <c r="F10" s="50"/>
      <c r="G10" s="50"/>
      <c r="H10" s="50"/>
    </row>
    <row r="11" spans="1:8" x14ac:dyDescent="0.2">
      <c r="A11" s="528">
        <v>23408</v>
      </c>
      <c r="B11" s="527">
        <v>1.779E-2</v>
      </c>
      <c r="C11" s="527" t="s">
        <v>59</v>
      </c>
      <c r="D11" s="50">
        <f>D12-1</f>
        <v>1965</v>
      </c>
      <c r="E11" s="485">
        <f>AVERAGE(B22:B33)</f>
        <v>1.779E-2</v>
      </c>
      <c r="F11" s="50"/>
      <c r="G11" s="50"/>
      <c r="H11" s="50"/>
    </row>
    <row r="12" spans="1:8" x14ac:dyDescent="0.2">
      <c r="A12" s="529">
        <v>23437</v>
      </c>
      <c r="B12" s="527">
        <v>1.779E-2</v>
      </c>
      <c r="C12" s="527" t="s">
        <v>59</v>
      </c>
      <c r="D12" s="50">
        <f>D13-1</f>
        <v>1966</v>
      </c>
      <c r="E12" s="485">
        <f>AVERAGE(B34:B45)</f>
        <v>2.0899999999999998E-2</v>
      </c>
      <c r="F12" s="50"/>
      <c r="G12" s="50"/>
      <c r="H12" s="50"/>
    </row>
    <row r="13" spans="1:8" x14ac:dyDescent="0.2">
      <c r="A13" s="530">
        <v>23468</v>
      </c>
      <c r="B13" s="527">
        <v>1.779E-2</v>
      </c>
      <c r="C13" s="527" t="s">
        <v>59</v>
      </c>
      <c r="D13" s="50">
        <f>D14-1</f>
        <v>1967</v>
      </c>
      <c r="E13" s="485">
        <f>AVERAGE(B46:B57)</f>
        <v>2.0899999999999998E-2</v>
      </c>
      <c r="F13" s="50"/>
      <c r="G13" s="50"/>
      <c r="H13" s="50"/>
    </row>
    <row r="14" spans="1:8" x14ac:dyDescent="0.2">
      <c r="A14" s="531">
        <v>23498</v>
      </c>
      <c r="B14" s="527">
        <v>1.779E-2</v>
      </c>
      <c r="C14" s="527" t="s">
        <v>59</v>
      </c>
      <c r="D14" s="50">
        <f>D15-1</f>
        <v>1968</v>
      </c>
      <c r="E14" s="485">
        <f>AVERAGE(B58:B69)</f>
        <v>2.4150000000000001E-2</v>
      </c>
      <c r="F14" s="50"/>
      <c r="G14" s="50"/>
      <c r="H14" s="50"/>
    </row>
    <row r="15" spans="1:8" x14ac:dyDescent="0.2">
      <c r="A15" s="532">
        <v>23529</v>
      </c>
      <c r="B15" s="527">
        <v>1.779E-2</v>
      </c>
      <c r="C15" s="527" t="s">
        <v>59</v>
      </c>
      <c r="D15" s="50">
        <v>1969</v>
      </c>
      <c r="E15" s="485">
        <f>AVERAGE(B70:B81)</f>
        <v>2.4150000000000001E-2</v>
      </c>
      <c r="F15" s="486">
        <f>AVERAGE(C70:C81)</f>
        <v>210.33203500000002</v>
      </c>
      <c r="G15" s="51">
        <f t="shared" ref="G15:G21" si="0">F15/$F$22*100</f>
        <v>72.972428114334946</v>
      </c>
      <c r="H15" s="50"/>
    </row>
    <row r="16" spans="1:8" x14ac:dyDescent="0.2">
      <c r="A16" s="533">
        <v>23559</v>
      </c>
      <c r="B16" s="527">
        <v>1.779E-2</v>
      </c>
      <c r="C16" s="527" t="s">
        <v>59</v>
      </c>
      <c r="D16" s="50">
        <f>D15+1</f>
        <v>1970</v>
      </c>
      <c r="E16" s="485">
        <f>AVERAGE(B82:B93)</f>
        <v>2.7930000000000007E-2</v>
      </c>
      <c r="F16" s="486">
        <f>AVERAGE(C82:C93)</f>
        <v>231.65295416666666</v>
      </c>
      <c r="G16" s="51">
        <f t="shared" si="0"/>
        <v>80.369490769204077</v>
      </c>
      <c r="H16" s="50"/>
    </row>
    <row r="17" spans="1:8" x14ac:dyDescent="0.2">
      <c r="A17" s="534">
        <v>23590</v>
      </c>
      <c r="B17" s="527">
        <v>1.779E-2</v>
      </c>
      <c r="C17" s="527" t="s">
        <v>59</v>
      </c>
      <c r="D17" s="50">
        <f t="shared" ref="D17:D58" si="1">D16+1</f>
        <v>1971</v>
      </c>
      <c r="E17" s="485">
        <f>AVERAGE(B94:B105)</f>
        <v>2.7930000000000007E-2</v>
      </c>
      <c r="F17" s="486">
        <f>AVERAGE(C94:C105)</f>
        <v>219.63985749999998</v>
      </c>
      <c r="G17" s="51">
        <f t="shared" si="0"/>
        <v>76.20167661317744</v>
      </c>
      <c r="H17" s="50"/>
    </row>
    <row r="18" spans="1:8" x14ac:dyDescent="0.2">
      <c r="A18" s="535">
        <v>23621</v>
      </c>
      <c r="B18" s="527">
        <v>1.779E-2</v>
      </c>
      <c r="C18" s="527" t="s">
        <v>59</v>
      </c>
      <c r="D18" s="50">
        <f t="shared" si="1"/>
        <v>1972</v>
      </c>
      <c r="E18" s="485">
        <f>AVERAGE(B106:B117)</f>
        <v>3.3229999999999996E-2</v>
      </c>
      <c r="F18" s="486">
        <f>AVERAGE(C106:C117)</f>
        <v>249.03704833333336</v>
      </c>
      <c r="G18" s="51">
        <f t="shared" si="0"/>
        <v>86.400714505093461</v>
      </c>
      <c r="H18" s="50"/>
    </row>
    <row r="19" spans="1:8" x14ac:dyDescent="0.2">
      <c r="A19" s="536">
        <v>23651</v>
      </c>
      <c r="B19" s="527">
        <v>1.779E-2</v>
      </c>
      <c r="C19" s="527" t="s">
        <v>59</v>
      </c>
      <c r="D19" s="50">
        <f t="shared" si="1"/>
        <v>1973</v>
      </c>
      <c r="E19" s="485">
        <f>AVERAGE(B118:B129)</f>
        <v>3.5220000000000008E-2</v>
      </c>
      <c r="F19" s="486">
        <f>AVERAGE(C118:C129)</f>
        <v>235.27727999999999</v>
      </c>
      <c r="G19" s="51">
        <f t="shared" si="0"/>
        <v>81.6269114770665</v>
      </c>
      <c r="H19" s="50"/>
    </row>
    <row r="20" spans="1:8" x14ac:dyDescent="0.2">
      <c r="A20" s="537">
        <v>23682</v>
      </c>
      <c r="B20" s="527">
        <v>1.779E-2</v>
      </c>
      <c r="C20" s="527" t="s">
        <v>59</v>
      </c>
      <c r="D20" s="50">
        <f t="shared" si="1"/>
        <v>1974</v>
      </c>
      <c r="E20" s="485">
        <f>AVERAGE(B130:B141)</f>
        <v>4.75825E-2</v>
      </c>
      <c r="F20" s="486">
        <f>AVERAGE(C130:C141)</f>
        <v>256.62894499999999</v>
      </c>
      <c r="G20" s="51">
        <f t="shared" si="0"/>
        <v>89.03464106677859</v>
      </c>
      <c r="H20" s="50"/>
    </row>
    <row r="21" spans="1:8" x14ac:dyDescent="0.2">
      <c r="A21" s="538">
        <v>23712</v>
      </c>
      <c r="B21" s="527">
        <v>1.779E-2</v>
      </c>
      <c r="C21" s="527" t="s">
        <v>59</v>
      </c>
      <c r="D21" s="50">
        <f t="shared" si="1"/>
        <v>1975</v>
      </c>
      <c r="E21" s="485">
        <f>AVERAGE(B142:B153)</f>
        <v>5.523999999999999E-2</v>
      </c>
      <c r="F21" s="486">
        <f>AVERAGE(C142:C153)</f>
        <v>259.7919766666667</v>
      </c>
      <c r="G21" s="51">
        <f t="shared" si="0"/>
        <v>90.132020745148566</v>
      </c>
      <c r="H21" s="50"/>
    </row>
    <row r="22" spans="1:8" x14ac:dyDescent="0.2">
      <c r="A22" s="526">
        <v>23743</v>
      </c>
      <c r="B22" s="527">
        <v>1.779E-2</v>
      </c>
      <c r="C22" s="527" t="s">
        <v>59</v>
      </c>
      <c r="D22" s="50">
        <f t="shared" si="1"/>
        <v>1976</v>
      </c>
      <c r="E22" s="485">
        <f>AVERAGE(B154:B165)</f>
        <v>7.1130000000000013E-2</v>
      </c>
      <c r="F22" s="486">
        <f>AVERAGE(C154:C165)</f>
        <v>288.23494083333333</v>
      </c>
      <c r="G22" s="51">
        <v>100</v>
      </c>
      <c r="H22" s="50"/>
    </row>
    <row r="23" spans="1:8" x14ac:dyDescent="0.2">
      <c r="A23" s="528">
        <v>23774</v>
      </c>
      <c r="B23" s="527">
        <v>1.779E-2</v>
      </c>
      <c r="C23" s="527" t="s">
        <v>59</v>
      </c>
      <c r="D23" s="50">
        <f t="shared" si="1"/>
        <v>1977</v>
      </c>
      <c r="E23" s="485">
        <f>AVERAGE(B166:B177)</f>
        <v>9.1199999999999989E-2</v>
      </c>
      <c r="F23" s="486">
        <f>AVERAGE(C166:C177)</f>
        <v>287.28550916666666</v>
      </c>
      <c r="G23" s="51">
        <f>F23/$F$22*100</f>
        <v>99.670604936403024</v>
      </c>
      <c r="H23" s="50"/>
    </row>
    <row r="24" spans="1:8" x14ac:dyDescent="0.2">
      <c r="A24" s="529">
        <v>23802</v>
      </c>
      <c r="B24" s="527">
        <v>1.779E-2</v>
      </c>
      <c r="C24" s="527" t="s">
        <v>59</v>
      </c>
      <c r="D24" s="50">
        <f t="shared" si="1"/>
        <v>1978</v>
      </c>
      <c r="E24" s="485">
        <f>AVERAGE(B178:B189)</f>
        <v>0.10349000000000001</v>
      </c>
      <c r="F24" s="486">
        <f>AVERAGE(C178:C189)</f>
        <v>277.37863416666664</v>
      </c>
      <c r="G24" s="51">
        <f t="shared" ref="G24:G58" si="2">F24/$F$22*100</f>
        <v>96.233521642005186</v>
      </c>
      <c r="H24" s="50"/>
    </row>
    <row r="25" spans="1:8" x14ac:dyDescent="0.2">
      <c r="A25" s="530">
        <v>23833</v>
      </c>
      <c r="B25" s="527">
        <v>1.779E-2</v>
      </c>
      <c r="C25" s="527" t="s">
        <v>59</v>
      </c>
      <c r="D25" s="50">
        <f t="shared" si="1"/>
        <v>1979</v>
      </c>
      <c r="E25" s="485">
        <f>AVERAGE(B190:B201)</f>
        <v>0.11978</v>
      </c>
      <c r="F25" s="486">
        <f>AVERAGE(C190:C201)</f>
        <v>271.7254691666667</v>
      </c>
      <c r="G25" s="51">
        <f t="shared" si="2"/>
        <v>94.272217095215765</v>
      </c>
      <c r="H25" s="50"/>
    </row>
    <row r="26" spans="1:8" x14ac:dyDescent="0.2">
      <c r="A26" s="531">
        <v>23863</v>
      </c>
      <c r="B26" s="527">
        <v>1.779E-2</v>
      </c>
      <c r="C26" s="527" t="s">
        <v>59</v>
      </c>
      <c r="D26" s="50">
        <f t="shared" si="1"/>
        <v>1980</v>
      </c>
      <c r="E26" s="485">
        <f>AVERAGE(B202:B213)</f>
        <v>0.14069000000000001</v>
      </c>
      <c r="F26" s="486">
        <f>AVERAGE(C202:C213)</f>
        <v>253.17042000000001</v>
      </c>
      <c r="G26" s="51">
        <f t="shared" si="2"/>
        <v>87.834743167515995</v>
      </c>
      <c r="H26" s="50"/>
    </row>
    <row r="27" spans="1:8" x14ac:dyDescent="0.2">
      <c r="A27" s="532">
        <v>23894</v>
      </c>
      <c r="B27" s="527">
        <v>1.779E-2</v>
      </c>
      <c r="C27" s="527" t="s">
        <v>59</v>
      </c>
      <c r="D27" s="50">
        <f t="shared" si="1"/>
        <v>1981</v>
      </c>
      <c r="E27" s="485">
        <f>AVERAGE(B214:B225)</f>
        <v>0.18304999999999996</v>
      </c>
      <c r="F27" s="486">
        <f>AVERAGE(C214:C225)</f>
        <v>257.48572166666662</v>
      </c>
      <c r="G27" s="51">
        <f t="shared" si="2"/>
        <v>89.331890478730372</v>
      </c>
      <c r="H27" s="50"/>
    </row>
    <row r="28" spans="1:8" x14ac:dyDescent="0.2">
      <c r="A28" s="533">
        <v>23924</v>
      </c>
      <c r="B28" s="527">
        <v>1.779E-2</v>
      </c>
      <c r="C28" s="527" t="s">
        <v>59</v>
      </c>
      <c r="D28" s="50">
        <f t="shared" si="1"/>
        <v>1982</v>
      </c>
      <c r="E28" s="485">
        <f>AVERAGE(B226:B237)</f>
        <v>0.25707166666666664</v>
      </c>
      <c r="F28" s="486">
        <f>AVERAGE(C226:C237)</f>
        <v>232.8433366666666</v>
      </c>
      <c r="G28" s="51">
        <f t="shared" si="2"/>
        <v>80.782481122336961</v>
      </c>
      <c r="H28" s="50"/>
    </row>
    <row r="29" spans="1:8" x14ac:dyDescent="0.2">
      <c r="A29" s="534">
        <v>23955</v>
      </c>
      <c r="B29" s="527">
        <v>1.779E-2</v>
      </c>
      <c r="C29" s="527" t="s">
        <v>59</v>
      </c>
      <c r="D29" s="50">
        <f t="shared" si="1"/>
        <v>1983</v>
      </c>
      <c r="E29" s="485">
        <f>AVERAGE(B238:B249)</f>
        <v>0.43362666666666677</v>
      </c>
      <c r="F29" s="486">
        <f>AVERAGE(C238:C249)</f>
        <v>191.84163250000003</v>
      </c>
      <c r="G29" s="51">
        <f t="shared" si="2"/>
        <v>66.557382649499459</v>
      </c>
      <c r="H29" s="50"/>
    </row>
    <row r="30" spans="1:8" x14ac:dyDescent="0.2">
      <c r="A30" s="535">
        <v>23986</v>
      </c>
      <c r="B30" s="527">
        <v>1.779E-2</v>
      </c>
      <c r="C30" s="527" t="s">
        <v>59</v>
      </c>
      <c r="D30" s="50">
        <f t="shared" si="1"/>
        <v>1984</v>
      </c>
      <c r="E30" s="485">
        <f>AVERAGE(B250:B261)</f>
        <v>0.66887000000000008</v>
      </c>
      <c r="F30" s="486">
        <f>AVERAGE(C250:C261)</f>
        <v>177.42506333333333</v>
      </c>
      <c r="G30" s="51">
        <f t="shared" si="2"/>
        <v>61.555709665306047</v>
      </c>
      <c r="H30" s="50"/>
    </row>
    <row r="31" spans="1:8" x14ac:dyDescent="0.2">
      <c r="A31" s="536">
        <v>24016</v>
      </c>
      <c r="B31" s="527">
        <v>1.779E-2</v>
      </c>
      <c r="C31" s="527" t="s">
        <v>59</v>
      </c>
      <c r="D31" s="50">
        <f t="shared" si="1"/>
        <v>1985</v>
      </c>
      <c r="E31" s="485">
        <f>AVERAGE(B262:B273)</f>
        <v>1.0372941666666666</v>
      </c>
      <c r="F31" s="486">
        <f>AVERAGE(C262:C273)</f>
        <v>174.78571000000002</v>
      </c>
      <c r="G31" s="51">
        <f t="shared" si="2"/>
        <v>60.640014529351149</v>
      </c>
      <c r="H31" s="50"/>
    </row>
    <row r="32" spans="1:8" x14ac:dyDescent="0.2">
      <c r="A32" s="537">
        <v>24047</v>
      </c>
      <c r="B32" s="527">
        <v>1.779E-2</v>
      </c>
      <c r="C32" s="527" t="s">
        <v>59</v>
      </c>
      <c r="D32" s="50">
        <f t="shared" si="1"/>
        <v>1986</v>
      </c>
      <c r="E32" s="485">
        <f>AVERAGE(B274:B285)</f>
        <v>1.7901841666666669</v>
      </c>
      <c r="F32" s="486">
        <f>AVERAGE(C274:C285)</f>
        <v>162.1415275</v>
      </c>
      <c r="G32" s="51">
        <f t="shared" si="2"/>
        <v>56.253251958705249</v>
      </c>
      <c r="H32" s="50"/>
    </row>
    <row r="33" spans="1:8" x14ac:dyDescent="0.2">
      <c r="A33" s="538">
        <v>24077</v>
      </c>
      <c r="B33" s="527">
        <v>1.779E-2</v>
      </c>
      <c r="C33" s="527" t="s">
        <v>59</v>
      </c>
      <c r="D33" s="50">
        <f t="shared" si="1"/>
        <v>1987</v>
      </c>
      <c r="E33" s="485">
        <f>AVERAGE(B286:B297)</f>
        <v>3.8781866666666667</v>
      </c>
      <c r="F33" s="486">
        <f>AVERAGE(C286:C297)</f>
        <v>151.07284916666666</v>
      </c>
      <c r="G33" s="51">
        <f t="shared" si="2"/>
        <v>52.413093544415844</v>
      </c>
      <c r="H33" s="50"/>
    </row>
    <row r="34" spans="1:8" x14ac:dyDescent="0.2">
      <c r="A34" s="526">
        <v>24108</v>
      </c>
      <c r="B34" s="527">
        <v>2.0899999999999998E-2</v>
      </c>
      <c r="C34" s="527" t="s">
        <v>59</v>
      </c>
      <c r="D34" s="50">
        <f t="shared" si="1"/>
        <v>1988</v>
      </c>
      <c r="E34" s="485">
        <f>AVERAGE(B298:B309)</f>
        <v>7.2175483333333341</v>
      </c>
      <c r="F34" s="486">
        <f>AVERAGE(C298:C309)</f>
        <v>131.22538333333333</v>
      </c>
      <c r="G34" s="51">
        <f t="shared" si="2"/>
        <v>45.52722961135099</v>
      </c>
      <c r="H34" s="50"/>
    </row>
    <row r="35" spans="1:8" x14ac:dyDescent="0.2">
      <c r="A35" s="528">
        <v>24139</v>
      </c>
      <c r="B35" s="527">
        <v>2.0899999999999998E-2</v>
      </c>
      <c r="C35" s="527" t="s">
        <v>59</v>
      </c>
      <c r="D35" s="50">
        <f t="shared" si="1"/>
        <v>1989</v>
      </c>
      <c r="E35" s="485">
        <f>AVERAGE(B310:B321)</f>
        <v>8.1392499999999988</v>
      </c>
      <c r="F35" s="486">
        <f>AVERAGE(C310:C321)</f>
        <v>122.7206025</v>
      </c>
      <c r="G35" s="51">
        <f t="shared" si="2"/>
        <v>42.576587746508146</v>
      </c>
      <c r="H35" s="50"/>
    </row>
    <row r="36" spans="1:8" x14ac:dyDescent="0.2">
      <c r="A36" s="529">
        <v>24167</v>
      </c>
      <c r="B36" s="527">
        <v>2.0899999999999998E-2</v>
      </c>
      <c r="C36" s="527" t="s">
        <v>59</v>
      </c>
      <c r="D36" s="50">
        <f t="shared" si="1"/>
        <v>1990</v>
      </c>
      <c r="E36" s="485">
        <f>AVERAGE(B322:B333)</f>
        <v>9.4135050000000025</v>
      </c>
      <c r="F36" s="486">
        <f>AVERAGE(C322:C333)</f>
        <v>112.18991166666667</v>
      </c>
      <c r="G36" s="51">
        <f t="shared" si="2"/>
        <v>38.923078285480479</v>
      </c>
      <c r="H36" s="50"/>
    </row>
    <row r="37" spans="1:8" x14ac:dyDescent="0.2">
      <c r="A37" s="530">
        <v>24198</v>
      </c>
      <c r="B37" s="527">
        <v>2.0899999999999998E-2</v>
      </c>
      <c r="C37" s="527" t="s">
        <v>59</v>
      </c>
      <c r="D37" s="50">
        <f t="shared" si="1"/>
        <v>1991</v>
      </c>
      <c r="E37" s="485">
        <f>AVERAGE(B334:B345)</f>
        <v>11.00282</v>
      </c>
      <c r="F37" s="486">
        <f>AVERAGE(C334:C345)</f>
        <v>106.80677250000001</v>
      </c>
      <c r="G37" s="51">
        <f t="shared" si="2"/>
        <v>37.055456285488688</v>
      </c>
      <c r="H37" s="50"/>
    </row>
    <row r="38" spans="1:8" x14ac:dyDescent="0.2">
      <c r="A38" s="531">
        <v>24228</v>
      </c>
      <c r="B38" s="527">
        <v>2.0899999999999998E-2</v>
      </c>
      <c r="C38" s="527" t="s">
        <v>59</v>
      </c>
      <c r="D38" s="50">
        <f t="shared" si="1"/>
        <v>1992</v>
      </c>
      <c r="E38" s="485">
        <f>AVERAGE(B346:B357)</f>
        <v>12.084020000000001</v>
      </c>
      <c r="F38" s="486">
        <f>AVERAGE(C346:C357)</f>
        <v>101.58932499999999</v>
      </c>
      <c r="G38" s="51">
        <f t="shared" si="2"/>
        <v>35.245319219900608</v>
      </c>
      <c r="H38" s="50"/>
    </row>
    <row r="39" spans="1:8" ht="17.25" customHeight="1" x14ac:dyDescent="0.2">
      <c r="A39" s="532">
        <v>24259</v>
      </c>
      <c r="B39" s="527">
        <v>2.0899999999999998E-2</v>
      </c>
      <c r="C39" s="527" t="s">
        <v>59</v>
      </c>
      <c r="D39" s="50">
        <f t="shared" si="1"/>
        <v>1993</v>
      </c>
      <c r="E39" s="485">
        <f>AVERAGE(B358:B369)</f>
        <v>13.06</v>
      </c>
      <c r="F39" s="486">
        <f>AVERAGE(C358:C369)</f>
        <v>100.00276583333334</v>
      </c>
      <c r="G39" s="51">
        <f t="shared" si="2"/>
        <v>34.69487965067988</v>
      </c>
      <c r="H39" s="487" t="s">
        <v>1213</v>
      </c>
    </row>
    <row r="40" spans="1:8" ht="15" customHeight="1" x14ac:dyDescent="0.2">
      <c r="A40" s="533">
        <v>24289</v>
      </c>
      <c r="B40" s="527">
        <v>2.0899999999999998E-2</v>
      </c>
      <c r="C40" s="527" t="s">
        <v>59</v>
      </c>
      <c r="D40" s="50">
        <f t="shared" si="1"/>
        <v>1994</v>
      </c>
      <c r="E40" s="485">
        <f>AVERAGE(B370:B381)</f>
        <v>13.97</v>
      </c>
      <c r="F40" s="486">
        <f>AVERAGE(C370:C381)</f>
        <v>100.00000166666666</v>
      </c>
      <c r="G40" s="51">
        <f t="shared" si="2"/>
        <v>34.69392065290581</v>
      </c>
      <c r="H40" s="487" t="s">
        <v>1214</v>
      </c>
    </row>
    <row r="41" spans="1:8" x14ac:dyDescent="0.2">
      <c r="A41" s="534">
        <v>24320</v>
      </c>
      <c r="B41" s="527">
        <v>2.0899999999999998E-2</v>
      </c>
      <c r="C41" s="527" t="s">
        <v>59</v>
      </c>
      <c r="D41" s="50">
        <f t="shared" si="1"/>
        <v>1995</v>
      </c>
      <c r="E41" s="485">
        <f>AVERAGE(B382:B393)</f>
        <v>16.433333333333334</v>
      </c>
      <c r="F41" s="486">
        <f>AVERAGE(C382:C393)</f>
        <v>87.747383333333332</v>
      </c>
      <c r="G41" s="51">
        <f t="shared" si="2"/>
        <v>30.443007041284311</v>
      </c>
      <c r="H41" s="50"/>
    </row>
    <row r="42" spans="1:8" x14ac:dyDescent="0.2">
      <c r="A42" s="535">
        <v>24351</v>
      </c>
      <c r="B42" s="527">
        <v>2.0899999999999998E-2</v>
      </c>
      <c r="C42" s="527" t="s">
        <v>59</v>
      </c>
      <c r="D42" s="50">
        <f t="shared" si="1"/>
        <v>1996</v>
      </c>
      <c r="E42" s="485">
        <f>AVERAGE(B394:B405)</f>
        <v>20.405833333333334</v>
      </c>
      <c r="F42" s="486">
        <f>AVERAGE(C394:C405)</f>
        <v>80.48505333333334</v>
      </c>
      <c r="G42" s="51">
        <f t="shared" si="2"/>
        <v>27.923420075525257</v>
      </c>
      <c r="H42" s="50"/>
    </row>
    <row r="43" spans="1:8" x14ac:dyDescent="0.2">
      <c r="A43" s="536">
        <v>24381</v>
      </c>
      <c r="B43" s="527">
        <v>2.0899999999999998E-2</v>
      </c>
      <c r="C43" s="527" t="s">
        <v>59</v>
      </c>
      <c r="D43" s="50">
        <f t="shared" si="1"/>
        <v>1997</v>
      </c>
      <c r="E43" s="485">
        <f>AVERAGE(B406:B417)</f>
        <v>24.300000000000008</v>
      </c>
      <c r="F43" s="486">
        <f>AVERAGE(C406:C417)</f>
        <v>79.56272083333333</v>
      </c>
      <c r="G43" s="51">
        <f t="shared" si="2"/>
        <v>27.603426775152514</v>
      </c>
      <c r="H43" s="50"/>
    </row>
    <row r="44" spans="1:8" x14ac:dyDescent="0.2">
      <c r="A44" s="537">
        <v>24412</v>
      </c>
      <c r="B44" s="527">
        <v>2.0899999999999998E-2</v>
      </c>
      <c r="C44" s="527" t="s">
        <v>59</v>
      </c>
      <c r="D44" s="50">
        <f t="shared" si="1"/>
        <v>1998</v>
      </c>
      <c r="E44" s="485">
        <f>AVERAGE(B418:B429)</f>
        <v>28.316666666666674</v>
      </c>
      <c r="F44" s="486">
        <f>AVERAGE(C418:C429)</f>
        <v>79.949985833333329</v>
      </c>
      <c r="G44" s="51">
        <f t="shared" si="2"/>
        <v>27.737784184729698</v>
      </c>
      <c r="H44" s="50"/>
    </row>
    <row r="45" spans="1:8" x14ac:dyDescent="0.2">
      <c r="A45" s="538">
        <v>24442</v>
      </c>
      <c r="B45" s="527">
        <v>2.0899999999999998E-2</v>
      </c>
      <c r="C45" s="527" t="s">
        <v>59</v>
      </c>
      <c r="D45" s="50">
        <f t="shared" si="1"/>
        <v>1999</v>
      </c>
      <c r="E45" s="485">
        <f>AVERAGE(B430:B441)</f>
        <v>31.910000000000007</v>
      </c>
      <c r="F45" s="486">
        <f>AVERAGE(C430:C441)</f>
        <v>77.260516666666661</v>
      </c>
      <c r="G45" s="51">
        <f t="shared" si="2"/>
        <v>26.804701901613363</v>
      </c>
      <c r="H45" s="50"/>
    </row>
    <row r="46" spans="1:8" x14ac:dyDescent="0.2">
      <c r="A46" s="526">
        <v>24473</v>
      </c>
      <c r="B46" s="527">
        <v>2.0899999999999998E-2</v>
      </c>
      <c r="C46" s="527" t="s">
        <v>59</v>
      </c>
      <c r="D46" s="50">
        <f t="shared" si="1"/>
        <v>2000</v>
      </c>
      <c r="E46" s="485">
        <f>AVERAGE(B442:B453)</f>
        <v>35.119999999999997</v>
      </c>
      <c r="F46" s="486">
        <f>AVERAGE(C442:C453)</f>
        <v>77.640447500000008</v>
      </c>
      <c r="G46" s="51">
        <f t="shared" si="2"/>
        <v>26.93651480126908</v>
      </c>
      <c r="H46" s="50"/>
    </row>
    <row r="47" spans="1:8" x14ac:dyDescent="0.2">
      <c r="A47" s="528">
        <v>24504</v>
      </c>
      <c r="B47" s="527">
        <v>2.0899999999999998E-2</v>
      </c>
      <c r="C47" s="527" t="s">
        <v>59</v>
      </c>
      <c r="D47" s="50">
        <f t="shared" si="1"/>
        <v>2001</v>
      </c>
      <c r="E47" s="485">
        <f>AVERAGE(B454:B465)</f>
        <v>37.57</v>
      </c>
      <c r="F47" s="486">
        <f>AVERAGE(C454:C465)</f>
        <v>78.062831666666654</v>
      </c>
      <c r="G47" s="51">
        <f t="shared" si="2"/>
        <v>27.083056426460484</v>
      </c>
      <c r="H47" s="50"/>
    </row>
    <row r="48" spans="1:8" x14ac:dyDescent="0.2">
      <c r="A48" s="529">
        <v>24532</v>
      </c>
      <c r="B48" s="527">
        <v>2.0899999999999998E-2</v>
      </c>
      <c r="C48" s="527" t="s">
        <v>59</v>
      </c>
      <c r="D48" s="50">
        <f t="shared" si="1"/>
        <v>2002</v>
      </c>
      <c r="E48" s="485">
        <f>AVERAGE(B466:B477)</f>
        <v>39.74</v>
      </c>
      <c r="F48" s="486">
        <f>AVERAGE(C466:C477)</f>
        <v>78.621584999999996</v>
      </c>
      <c r="G48" s="51">
        <f t="shared" si="2"/>
        <v>27.276909861341732</v>
      </c>
      <c r="H48" s="50"/>
    </row>
    <row r="49" spans="1:8" x14ac:dyDescent="0.2">
      <c r="A49" s="530">
        <v>24563</v>
      </c>
      <c r="B49" s="527">
        <v>2.0899999999999998E-2</v>
      </c>
      <c r="C49" s="527" t="s">
        <v>59</v>
      </c>
      <c r="D49" s="50">
        <f t="shared" si="1"/>
        <v>2003</v>
      </c>
      <c r="E49" s="485">
        <f>AVERAGE(B478:B489)</f>
        <v>41.529999999999994</v>
      </c>
      <c r="F49" s="486">
        <f>AVERAGE(C478:C489)</f>
        <v>78.580058333333326</v>
      </c>
      <c r="G49" s="51">
        <f t="shared" si="2"/>
        <v>27.262502632798718</v>
      </c>
      <c r="H49" s="50"/>
    </row>
    <row r="50" spans="1:8" x14ac:dyDescent="0.2">
      <c r="A50" s="531">
        <v>24593</v>
      </c>
      <c r="B50" s="527">
        <v>2.0899999999999998E-2</v>
      </c>
      <c r="C50" s="527" t="s">
        <v>59</v>
      </c>
      <c r="D50" s="50">
        <f t="shared" si="1"/>
        <v>2004</v>
      </c>
      <c r="E50" s="485">
        <f>AVERAGE(B490:B501)</f>
        <v>43.297000000000004</v>
      </c>
      <c r="F50" s="486">
        <f>AVERAGE(C490:C501)</f>
        <v>78.261994166666653</v>
      </c>
      <c r="G50" s="51">
        <f t="shared" si="2"/>
        <v>27.152153705029207</v>
      </c>
      <c r="H50" s="50"/>
    </row>
    <row r="51" spans="1:8" x14ac:dyDescent="0.2">
      <c r="A51" s="532">
        <v>24624</v>
      </c>
      <c r="B51" s="527">
        <v>2.0899999999999998E-2</v>
      </c>
      <c r="C51" s="527" t="s">
        <v>59</v>
      </c>
      <c r="D51" s="50">
        <f t="shared" si="1"/>
        <v>2005</v>
      </c>
      <c r="E51" s="485">
        <f>AVERAGE(B502:B513)</f>
        <v>45.240999999999993</v>
      </c>
      <c r="F51" s="486">
        <f>AVERAGE(C502:C513)</f>
        <v>78.630314999999982</v>
      </c>
      <c r="G51" s="51">
        <f t="shared" si="2"/>
        <v>27.279938640564243</v>
      </c>
      <c r="H51" s="50"/>
    </row>
    <row r="52" spans="1:8" x14ac:dyDescent="0.2">
      <c r="A52" s="533">
        <v>24654</v>
      </c>
      <c r="B52" s="527">
        <v>2.0899999999999998E-2</v>
      </c>
      <c r="C52" s="527" t="s">
        <v>59</v>
      </c>
      <c r="D52" s="50">
        <f t="shared" si="1"/>
        <v>2006</v>
      </c>
      <c r="E52" s="485">
        <f>AVERAGE(B514:B525)</f>
        <v>47.050639999999994</v>
      </c>
      <c r="F52" s="486">
        <f>AVERAGE(C514:C525)</f>
        <v>78.915817500000003</v>
      </c>
      <c r="G52" s="51">
        <f t="shared" si="2"/>
        <v>27.378990649725448</v>
      </c>
      <c r="H52" s="50"/>
    </row>
    <row r="53" spans="1:8" x14ac:dyDescent="0.2">
      <c r="A53" s="534">
        <v>24685</v>
      </c>
      <c r="B53" s="527">
        <v>2.0899999999999998E-2</v>
      </c>
      <c r="C53" s="527" t="s">
        <v>59</v>
      </c>
      <c r="D53" s="50">
        <f t="shared" si="1"/>
        <v>2007</v>
      </c>
      <c r="E53" s="485">
        <f>AVERAGE(B526:B537)</f>
        <v>48.88</v>
      </c>
      <c r="F53" s="486">
        <f>AVERAGE(C526:C537)</f>
        <v>78.854333333333344</v>
      </c>
      <c r="G53" s="51">
        <f t="shared" si="2"/>
        <v>27.357659382083536</v>
      </c>
      <c r="H53" s="50"/>
    </row>
    <row r="54" spans="1:8" x14ac:dyDescent="0.2">
      <c r="A54" s="535">
        <v>24716</v>
      </c>
      <c r="B54" s="527">
        <v>2.0899999999999998E-2</v>
      </c>
      <c r="C54" s="527" t="s">
        <v>59</v>
      </c>
      <c r="D54" s="50">
        <f t="shared" si="1"/>
        <v>2008</v>
      </c>
      <c r="E54" s="485">
        <f>AVERAGE(B538:B549)</f>
        <v>50.840000000000011</v>
      </c>
      <c r="F54" s="486">
        <f>AVERAGE(C538:C549)</f>
        <v>78.034380833333344</v>
      </c>
      <c r="G54" s="51">
        <f t="shared" si="2"/>
        <v>27.073185717083248</v>
      </c>
      <c r="H54" s="50"/>
    </row>
    <row r="55" spans="1:8" x14ac:dyDescent="0.2">
      <c r="A55" s="536">
        <v>24746</v>
      </c>
      <c r="B55" s="527">
        <v>2.0899999999999998E-2</v>
      </c>
      <c r="C55" s="527" t="s">
        <v>59</v>
      </c>
      <c r="D55" s="50">
        <f t="shared" si="1"/>
        <v>2009</v>
      </c>
      <c r="E55" s="485">
        <f>AVERAGE(B550:B561)</f>
        <v>53.19</v>
      </c>
      <c r="F55" s="486">
        <f>AVERAGE(C550:C561)</f>
        <v>77.516079166666671</v>
      </c>
      <c r="G55" s="51">
        <f t="shared" si="2"/>
        <v>26.893366551104208</v>
      </c>
      <c r="H55" s="50"/>
    </row>
    <row r="56" spans="1:8" x14ac:dyDescent="0.2">
      <c r="A56" s="537">
        <v>24777</v>
      </c>
      <c r="B56" s="527">
        <v>2.0899999999999998E-2</v>
      </c>
      <c r="C56" s="527" t="s">
        <v>59</v>
      </c>
      <c r="D56" s="50">
        <f t="shared" si="1"/>
        <v>2010</v>
      </c>
      <c r="E56" s="485">
        <f>AVERAGE(B562:B573)</f>
        <v>55.769999999999989</v>
      </c>
      <c r="F56" s="486">
        <f>AVERAGE(C562:C573)</f>
        <v>78.032334166666672</v>
      </c>
      <c r="G56" s="51">
        <f t="shared" si="2"/>
        <v>27.072475648185719</v>
      </c>
      <c r="H56" s="50"/>
    </row>
    <row r="57" spans="1:8" x14ac:dyDescent="0.2">
      <c r="A57" s="538">
        <v>24807</v>
      </c>
      <c r="B57" s="527">
        <v>2.0899999999999998E-2</v>
      </c>
      <c r="C57" s="527" t="s">
        <v>59</v>
      </c>
      <c r="D57" s="50">
        <f t="shared" si="1"/>
        <v>2011</v>
      </c>
      <c r="E57" s="485">
        <f>AVERAGE(B574:B585)</f>
        <v>58.059999999999981</v>
      </c>
      <c r="F57" s="486">
        <f>AVERAGE(C574:C585)</f>
        <v>78.560469166666664</v>
      </c>
      <c r="G57" s="51">
        <f t="shared" si="2"/>
        <v>27.255706382972093</v>
      </c>
      <c r="H57" s="50"/>
    </row>
    <row r="58" spans="1:8" x14ac:dyDescent="0.2">
      <c r="A58" s="526">
        <v>24838</v>
      </c>
      <c r="B58" s="527">
        <v>2.4150000000000001E-2</v>
      </c>
      <c r="C58" s="527" t="s">
        <v>59</v>
      </c>
      <c r="D58" s="50">
        <f t="shared" si="1"/>
        <v>2012</v>
      </c>
      <c r="E58" s="485">
        <f>AVERAGE(B586:B595)</f>
        <v>60.5</v>
      </c>
      <c r="F58" s="486">
        <f>AVERAGE(C586:C595)</f>
        <v>78.913807000000006</v>
      </c>
      <c r="G58" s="51">
        <f t="shared" si="2"/>
        <v>27.378293128462346</v>
      </c>
      <c r="H58" s="50"/>
    </row>
    <row r="59" spans="1:8" x14ac:dyDescent="0.2">
      <c r="A59" s="528">
        <v>24869</v>
      </c>
      <c r="B59" s="527">
        <v>2.4150000000000001E-2</v>
      </c>
      <c r="C59" s="527" t="s">
        <v>59</v>
      </c>
      <c r="D59" s="50"/>
      <c r="E59" s="50"/>
      <c r="F59" s="50"/>
      <c r="G59" s="373">
        <f>(G58/100-1)*100</f>
        <v>-72.621706871537668</v>
      </c>
      <c r="H59" s="50"/>
    </row>
    <row r="60" spans="1:8" x14ac:dyDescent="0.2">
      <c r="A60" s="529">
        <v>24898</v>
      </c>
      <c r="B60" s="527">
        <v>2.4150000000000001E-2</v>
      </c>
      <c r="C60" s="527" t="s">
        <v>59</v>
      </c>
      <c r="D60" s="50"/>
      <c r="E60" s="50"/>
      <c r="F60" s="50"/>
      <c r="G60" s="50"/>
      <c r="H60" s="50"/>
    </row>
    <row r="61" spans="1:8" x14ac:dyDescent="0.2">
      <c r="A61" s="530">
        <v>24929</v>
      </c>
      <c r="B61" s="527">
        <v>2.4150000000000001E-2</v>
      </c>
      <c r="C61" s="527" t="s">
        <v>59</v>
      </c>
      <c r="D61" s="50"/>
      <c r="E61" s="50"/>
      <c r="F61" s="50"/>
      <c r="G61" s="50"/>
      <c r="H61" s="50"/>
    </row>
    <row r="62" spans="1:8" x14ac:dyDescent="0.2">
      <c r="A62" s="531">
        <v>24959</v>
      </c>
      <c r="B62" s="527">
        <v>2.4150000000000001E-2</v>
      </c>
      <c r="C62" s="527" t="s">
        <v>59</v>
      </c>
      <c r="D62" s="50"/>
      <c r="E62" s="50"/>
      <c r="F62" s="50"/>
      <c r="G62" s="50"/>
      <c r="H62" s="50"/>
    </row>
    <row r="63" spans="1:8" x14ac:dyDescent="0.2">
      <c r="A63" s="532">
        <v>24990</v>
      </c>
      <c r="B63" s="527">
        <v>2.4150000000000001E-2</v>
      </c>
      <c r="C63" s="527" t="s">
        <v>59</v>
      </c>
      <c r="D63" s="50"/>
      <c r="E63" s="50"/>
      <c r="F63" s="50"/>
      <c r="G63" s="50"/>
      <c r="H63" s="50"/>
    </row>
    <row r="64" spans="1:8" x14ac:dyDescent="0.2">
      <c r="A64" s="533">
        <v>25020</v>
      </c>
      <c r="B64" s="527">
        <v>2.4150000000000001E-2</v>
      </c>
      <c r="C64" s="527" t="s">
        <v>59</v>
      </c>
      <c r="D64" s="50"/>
      <c r="E64" s="50"/>
      <c r="F64" s="50"/>
      <c r="G64" s="50"/>
      <c r="H64" s="50"/>
    </row>
    <row r="65" spans="1:8" x14ac:dyDescent="0.2">
      <c r="A65" s="534">
        <v>25051</v>
      </c>
      <c r="B65" s="527">
        <v>2.4150000000000001E-2</v>
      </c>
      <c r="C65" s="527" t="s">
        <v>59</v>
      </c>
      <c r="D65" s="50"/>
      <c r="E65" s="50"/>
      <c r="F65" s="50"/>
      <c r="G65" s="50"/>
      <c r="H65" s="50"/>
    </row>
    <row r="66" spans="1:8" x14ac:dyDescent="0.2">
      <c r="A66" s="535">
        <v>25082</v>
      </c>
      <c r="B66" s="527">
        <v>2.4150000000000001E-2</v>
      </c>
      <c r="C66" s="527" t="s">
        <v>59</v>
      </c>
      <c r="D66" s="50"/>
      <c r="E66" s="50"/>
      <c r="F66" s="50"/>
      <c r="G66" s="50"/>
      <c r="H66" s="50"/>
    </row>
    <row r="67" spans="1:8" x14ac:dyDescent="0.2">
      <c r="A67" s="536">
        <v>25112</v>
      </c>
      <c r="B67" s="527">
        <v>2.4150000000000001E-2</v>
      </c>
      <c r="C67" s="527" t="s">
        <v>59</v>
      </c>
      <c r="D67" s="50"/>
      <c r="E67" s="50"/>
      <c r="F67" s="50"/>
      <c r="G67" s="50"/>
      <c r="H67" s="50"/>
    </row>
    <row r="68" spans="1:8" x14ac:dyDescent="0.2">
      <c r="A68" s="537">
        <v>25143</v>
      </c>
      <c r="B68" s="527">
        <v>2.4150000000000001E-2</v>
      </c>
      <c r="C68" s="527" t="s">
        <v>59</v>
      </c>
      <c r="D68" s="50"/>
      <c r="E68" s="50"/>
      <c r="F68" s="50"/>
      <c r="G68" s="50"/>
      <c r="H68" s="50"/>
    </row>
    <row r="69" spans="1:8" x14ac:dyDescent="0.2">
      <c r="A69" s="538">
        <v>25173</v>
      </c>
      <c r="B69" s="527">
        <v>2.4150000000000001E-2</v>
      </c>
      <c r="C69" s="527" t="s">
        <v>59</v>
      </c>
      <c r="D69" s="50"/>
      <c r="E69" s="50"/>
      <c r="F69" s="50"/>
      <c r="G69" s="50"/>
      <c r="H69" s="50"/>
    </row>
    <row r="70" spans="1:8" x14ac:dyDescent="0.2">
      <c r="A70" s="526">
        <v>25204</v>
      </c>
      <c r="B70" s="527">
        <v>2.4150000000000001E-2</v>
      </c>
      <c r="C70" s="527">
        <v>213.90334999999999</v>
      </c>
      <c r="D70" s="50"/>
      <c r="E70" s="50"/>
      <c r="F70" s="50"/>
      <c r="G70" s="50"/>
      <c r="H70" s="50"/>
    </row>
    <row r="71" spans="1:8" x14ac:dyDescent="0.2">
      <c r="A71" s="528">
        <v>25235</v>
      </c>
      <c r="B71" s="527">
        <v>2.4150000000000001E-2</v>
      </c>
      <c r="C71" s="527">
        <v>213.13836000000001</v>
      </c>
      <c r="D71" s="50"/>
      <c r="E71" s="50"/>
      <c r="F71" s="50"/>
      <c r="G71" s="50"/>
      <c r="H71" s="50"/>
    </row>
    <row r="72" spans="1:8" x14ac:dyDescent="0.2">
      <c r="A72" s="529">
        <v>25263</v>
      </c>
      <c r="B72" s="527">
        <v>2.4150000000000001E-2</v>
      </c>
      <c r="C72" s="527">
        <v>212.9282</v>
      </c>
      <c r="D72" s="50"/>
      <c r="E72" s="50"/>
      <c r="F72" s="50"/>
      <c r="G72" s="50"/>
      <c r="H72" s="50"/>
    </row>
    <row r="73" spans="1:8" x14ac:dyDescent="0.2">
      <c r="A73" s="530">
        <v>25294</v>
      </c>
      <c r="B73" s="527">
        <v>2.4150000000000001E-2</v>
      </c>
      <c r="C73" s="527">
        <v>212.35265000000001</v>
      </c>
      <c r="D73" s="50"/>
      <c r="E73" s="50"/>
      <c r="F73" s="50"/>
      <c r="G73" s="50"/>
      <c r="H73" s="50"/>
    </row>
    <row r="74" spans="1:8" x14ac:dyDescent="0.2">
      <c r="A74" s="531">
        <v>25324</v>
      </c>
      <c r="B74" s="527">
        <v>2.4150000000000001E-2</v>
      </c>
      <c r="C74" s="527">
        <v>212.35265000000001</v>
      </c>
      <c r="D74" s="50"/>
      <c r="E74" s="50"/>
      <c r="F74" s="50"/>
      <c r="G74" s="50"/>
      <c r="H74" s="50"/>
    </row>
    <row r="75" spans="1:8" x14ac:dyDescent="0.2">
      <c r="A75" s="532">
        <v>25355</v>
      </c>
      <c r="B75" s="527">
        <v>2.4150000000000001E-2</v>
      </c>
      <c r="C75" s="527">
        <v>211.59861000000001</v>
      </c>
      <c r="D75" s="50"/>
      <c r="E75" s="50"/>
      <c r="F75" s="50"/>
      <c r="G75" s="50"/>
      <c r="H75" s="50"/>
    </row>
    <row r="76" spans="1:8" x14ac:dyDescent="0.2">
      <c r="A76" s="533">
        <v>25385</v>
      </c>
      <c r="B76" s="527">
        <v>2.4150000000000001E-2</v>
      </c>
      <c r="C76" s="527">
        <v>210.79847000000001</v>
      </c>
      <c r="D76" s="50"/>
      <c r="E76" s="50"/>
      <c r="F76" s="50"/>
      <c r="G76" s="50"/>
      <c r="H76" s="50"/>
    </row>
    <row r="77" spans="1:8" x14ac:dyDescent="0.2">
      <c r="A77" s="534">
        <v>25416</v>
      </c>
      <c r="B77" s="527">
        <v>2.4150000000000001E-2</v>
      </c>
      <c r="C77" s="527">
        <v>210.56723</v>
      </c>
      <c r="D77" s="50"/>
      <c r="E77" s="50"/>
      <c r="F77" s="50"/>
      <c r="G77" s="50"/>
      <c r="H77" s="50"/>
    </row>
    <row r="78" spans="1:8" x14ac:dyDescent="0.2">
      <c r="A78" s="535">
        <v>25447</v>
      </c>
      <c r="B78" s="527">
        <v>2.4150000000000001E-2</v>
      </c>
      <c r="C78" s="527">
        <v>208.61005</v>
      </c>
      <c r="D78" s="50"/>
      <c r="E78" s="50"/>
      <c r="F78" s="50"/>
      <c r="G78" s="50"/>
      <c r="H78" s="50"/>
    </row>
    <row r="79" spans="1:8" x14ac:dyDescent="0.2">
      <c r="A79" s="536">
        <v>25477</v>
      </c>
      <c r="B79" s="527">
        <v>2.4150000000000001E-2</v>
      </c>
      <c r="C79" s="527">
        <v>206.44194999999999</v>
      </c>
      <c r="D79" s="50"/>
      <c r="E79" s="50"/>
      <c r="F79" s="50"/>
      <c r="G79" s="50"/>
      <c r="H79" s="50"/>
    </row>
    <row r="80" spans="1:8" x14ac:dyDescent="0.2">
      <c r="A80" s="537">
        <v>25508</v>
      </c>
      <c r="B80" s="527">
        <v>2.4150000000000001E-2</v>
      </c>
      <c r="C80" s="527">
        <v>206.41730000000001</v>
      </c>
      <c r="D80" s="50"/>
      <c r="E80" s="50"/>
      <c r="F80" s="50"/>
      <c r="G80" s="50"/>
      <c r="H80" s="50"/>
    </row>
    <row r="81" spans="1:8" x14ac:dyDescent="0.2">
      <c r="A81" s="538">
        <v>25538</v>
      </c>
      <c r="B81" s="527">
        <v>2.4150000000000001E-2</v>
      </c>
      <c r="C81" s="527">
        <v>204.87559999999999</v>
      </c>
      <c r="D81" s="50"/>
      <c r="E81" s="50"/>
      <c r="F81" s="50"/>
      <c r="G81" s="50"/>
      <c r="H81" s="50"/>
    </row>
    <row r="82" spans="1:8" x14ac:dyDescent="0.2">
      <c r="A82" s="526">
        <v>25569</v>
      </c>
      <c r="B82" s="527">
        <v>2.793E-2</v>
      </c>
      <c r="C82" s="527">
        <v>235.15884</v>
      </c>
      <c r="D82" s="50"/>
      <c r="E82" s="50"/>
      <c r="F82" s="50"/>
      <c r="G82" s="50"/>
      <c r="H82" s="50"/>
    </row>
    <row r="83" spans="1:8" x14ac:dyDescent="0.2">
      <c r="A83" s="528">
        <v>25600</v>
      </c>
      <c r="B83" s="527">
        <v>2.793E-2</v>
      </c>
      <c r="C83" s="527">
        <v>235.18651</v>
      </c>
      <c r="D83" s="50"/>
      <c r="E83" s="50"/>
      <c r="F83" s="50"/>
      <c r="G83" s="50"/>
      <c r="H83" s="50"/>
    </row>
    <row r="84" spans="1:8" x14ac:dyDescent="0.2">
      <c r="A84" s="529">
        <v>25628</v>
      </c>
      <c r="B84" s="527">
        <v>2.793E-2</v>
      </c>
      <c r="C84" s="527">
        <v>234.49663000000001</v>
      </c>
      <c r="D84" s="50"/>
      <c r="E84" s="50"/>
      <c r="F84" s="50"/>
      <c r="G84" s="50"/>
      <c r="H84" s="50"/>
    </row>
    <row r="85" spans="1:8" x14ac:dyDescent="0.2">
      <c r="A85" s="530">
        <v>25659</v>
      </c>
      <c r="B85" s="527">
        <v>2.793E-2</v>
      </c>
      <c r="C85" s="527">
        <v>234.19441</v>
      </c>
      <c r="D85" s="50"/>
      <c r="E85" s="50"/>
      <c r="F85" s="50"/>
      <c r="G85" s="50"/>
      <c r="H85" s="50"/>
    </row>
    <row r="86" spans="1:8" x14ac:dyDescent="0.2">
      <c r="A86" s="531">
        <v>25689</v>
      </c>
      <c r="B86" s="527">
        <v>2.793E-2</v>
      </c>
      <c r="C86" s="527">
        <v>233.70144999999999</v>
      </c>
      <c r="D86" s="50"/>
      <c r="E86" s="50"/>
      <c r="F86" s="50"/>
      <c r="G86" s="50"/>
      <c r="H86" s="50"/>
    </row>
    <row r="87" spans="1:8" x14ac:dyDescent="0.2">
      <c r="A87" s="532">
        <v>25720</v>
      </c>
      <c r="B87" s="527">
        <v>2.793E-2</v>
      </c>
      <c r="C87" s="527">
        <v>232.28899999999999</v>
      </c>
      <c r="D87" s="50"/>
      <c r="E87" s="50"/>
      <c r="F87" s="50"/>
      <c r="G87" s="50"/>
      <c r="H87" s="50"/>
    </row>
    <row r="88" spans="1:8" x14ac:dyDescent="0.2">
      <c r="A88" s="533">
        <v>25750</v>
      </c>
      <c r="B88" s="527">
        <v>2.793E-2</v>
      </c>
      <c r="C88" s="527">
        <v>231.16063</v>
      </c>
      <c r="D88" s="50"/>
      <c r="E88" s="50"/>
      <c r="F88" s="50"/>
      <c r="G88" s="50"/>
      <c r="H88" s="50"/>
    </row>
    <row r="89" spans="1:8" x14ac:dyDescent="0.2">
      <c r="A89" s="534">
        <v>25781</v>
      </c>
      <c r="B89" s="527">
        <v>2.793E-2</v>
      </c>
      <c r="C89" s="527">
        <v>230.09613999999999</v>
      </c>
      <c r="D89" s="50"/>
      <c r="E89" s="50"/>
      <c r="F89" s="50"/>
      <c r="G89" s="50"/>
      <c r="H89" s="50"/>
    </row>
    <row r="90" spans="1:8" x14ac:dyDescent="0.2">
      <c r="A90" s="535">
        <v>25812</v>
      </c>
      <c r="B90" s="527">
        <v>2.793E-2</v>
      </c>
      <c r="C90" s="527">
        <v>229.54115999999999</v>
      </c>
      <c r="D90" s="50"/>
      <c r="E90" s="50"/>
      <c r="F90" s="50"/>
      <c r="G90" s="50"/>
      <c r="H90" s="50"/>
    </row>
    <row r="91" spans="1:8" x14ac:dyDescent="0.2">
      <c r="A91" s="536">
        <v>25842</v>
      </c>
      <c r="B91" s="527">
        <v>2.793E-2</v>
      </c>
      <c r="C91" s="527">
        <v>229.46209999999999</v>
      </c>
      <c r="D91" s="50"/>
      <c r="E91" s="50"/>
      <c r="F91" s="50"/>
      <c r="G91" s="50"/>
      <c r="H91" s="50"/>
    </row>
    <row r="92" spans="1:8" x14ac:dyDescent="0.2">
      <c r="A92" s="537">
        <v>25873</v>
      </c>
      <c r="B92" s="527">
        <v>2.793E-2</v>
      </c>
      <c r="C92" s="527">
        <v>228.23051000000001</v>
      </c>
      <c r="D92" s="50"/>
      <c r="E92" s="50"/>
      <c r="F92" s="50"/>
      <c r="G92" s="50"/>
      <c r="H92" s="50"/>
    </row>
    <row r="93" spans="1:8" x14ac:dyDescent="0.2">
      <c r="A93" s="538">
        <v>25903</v>
      </c>
      <c r="B93" s="527">
        <v>2.793E-2</v>
      </c>
      <c r="C93" s="527">
        <v>226.31807000000001</v>
      </c>
      <c r="D93" s="50"/>
      <c r="E93" s="50"/>
      <c r="F93" s="50"/>
      <c r="G93" s="50"/>
      <c r="H93" s="50"/>
    </row>
    <row r="94" spans="1:8" x14ac:dyDescent="0.2">
      <c r="A94" s="526">
        <v>25934</v>
      </c>
      <c r="B94" s="527">
        <v>2.793E-2</v>
      </c>
      <c r="C94" s="527">
        <v>224.11019999999999</v>
      </c>
      <c r="D94" s="50"/>
      <c r="E94" s="50"/>
      <c r="F94" s="50"/>
      <c r="G94" s="50"/>
      <c r="H94" s="50"/>
    </row>
    <row r="95" spans="1:8" x14ac:dyDescent="0.2">
      <c r="A95" s="528">
        <v>25965</v>
      </c>
      <c r="B95" s="527">
        <v>2.793E-2</v>
      </c>
      <c r="C95" s="527">
        <v>223.18424999999999</v>
      </c>
      <c r="D95" s="50"/>
      <c r="E95" s="50"/>
      <c r="F95" s="50"/>
      <c r="G95" s="50"/>
      <c r="H95" s="50"/>
    </row>
    <row r="96" spans="1:8" x14ac:dyDescent="0.2">
      <c r="A96" s="529">
        <v>25993</v>
      </c>
      <c r="B96" s="527">
        <v>2.793E-2</v>
      </c>
      <c r="C96" s="527">
        <v>222.34009</v>
      </c>
      <c r="D96" s="50"/>
      <c r="E96" s="50"/>
      <c r="F96" s="50"/>
      <c r="G96" s="50"/>
      <c r="H96" s="50"/>
    </row>
    <row r="97" spans="1:8" x14ac:dyDescent="0.2">
      <c r="A97" s="530">
        <v>26024</v>
      </c>
      <c r="B97" s="527">
        <v>2.793E-2</v>
      </c>
      <c r="C97" s="527">
        <v>221.20804000000001</v>
      </c>
      <c r="D97" s="50"/>
      <c r="E97" s="50"/>
      <c r="F97" s="50"/>
      <c r="G97" s="50"/>
      <c r="H97" s="50"/>
    </row>
    <row r="98" spans="1:8" x14ac:dyDescent="0.2">
      <c r="A98" s="531">
        <v>26054</v>
      </c>
      <c r="B98" s="527">
        <v>2.793E-2</v>
      </c>
      <c r="C98" s="527">
        <v>220.74379999999999</v>
      </c>
      <c r="D98" s="50"/>
      <c r="E98" s="50"/>
      <c r="F98" s="50"/>
      <c r="G98" s="50"/>
      <c r="H98" s="50"/>
    </row>
    <row r="99" spans="1:8" x14ac:dyDescent="0.2">
      <c r="A99" s="532">
        <v>26085</v>
      </c>
      <c r="B99" s="527">
        <v>2.793E-2</v>
      </c>
      <c r="C99" s="527">
        <v>219.74871999999999</v>
      </c>
      <c r="D99" s="50"/>
      <c r="E99" s="50"/>
      <c r="F99" s="50"/>
      <c r="G99" s="50"/>
      <c r="H99" s="50"/>
    </row>
    <row r="100" spans="1:8" x14ac:dyDescent="0.2">
      <c r="A100" s="533">
        <v>26115</v>
      </c>
      <c r="B100" s="527">
        <v>2.793E-2</v>
      </c>
      <c r="C100" s="527">
        <v>219.91795999999999</v>
      </c>
      <c r="D100" s="50"/>
      <c r="E100" s="50"/>
      <c r="F100" s="50"/>
      <c r="G100" s="50"/>
      <c r="H100" s="50"/>
    </row>
    <row r="101" spans="1:8" x14ac:dyDescent="0.2">
      <c r="A101" s="534">
        <v>26146</v>
      </c>
      <c r="B101" s="527">
        <v>2.793E-2</v>
      </c>
      <c r="C101" s="527">
        <v>217.92770999999999</v>
      </c>
      <c r="D101" s="50"/>
      <c r="E101" s="50"/>
      <c r="F101" s="50"/>
      <c r="G101" s="50"/>
      <c r="H101" s="50"/>
    </row>
    <row r="102" spans="1:8" x14ac:dyDescent="0.2">
      <c r="A102" s="535">
        <v>26177</v>
      </c>
      <c r="B102" s="527">
        <v>2.793E-2</v>
      </c>
      <c r="C102" s="527">
        <v>217.21715</v>
      </c>
      <c r="D102" s="50"/>
      <c r="E102" s="50"/>
      <c r="F102" s="50"/>
      <c r="G102" s="50"/>
      <c r="H102" s="50"/>
    </row>
    <row r="103" spans="1:8" x14ac:dyDescent="0.2">
      <c r="A103" s="536">
        <v>26207</v>
      </c>
      <c r="B103" s="527">
        <v>2.793E-2</v>
      </c>
      <c r="C103" s="527">
        <v>217.00483</v>
      </c>
      <c r="D103" s="50"/>
      <c r="E103" s="50"/>
      <c r="F103" s="50"/>
      <c r="G103" s="50"/>
      <c r="H103" s="50"/>
    </row>
    <row r="104" spans="1:8" x14ac:dyDescent="0.2">
      <c r="A104" s="537">
        <v>26238</v>
      </c>
      <c r="B104" s="527">
        <v>2.793E-2</v>
      </c>
      <c r="C104" s="527">
        <v>216.65201999999999</v>
      </c>
      <c r="D104" s="50"/>
      <c r="E104" s="50"/>
      <c r="F104" s="50"/>
      <c r="G104" s="50"/>
      <c r="H104" s="50"/>
    </row>
    <row r="105" spans="1:8" x14ac:dyDescent="0.2">
      <c r="A105" s="538">
        <v>26268</v>
      </c>
      <c r="B105" s="527">
        <v>2.793E-2</v>
      </c>
      <c r="C105" s="527">
        <v>215.62352000000001</v>
      </c>
      <c r="D105" s="50"/>
      <c r="E105" s="50"/>
      <c r="F105" s="50"/>
      <c r="G105" s="50"/>
      <c r="H105" s="50"/>
    </row>
    <row r="106" spans="1:8" x14ac:dyDescent="0.2">
      <c r="A106" s="526">
        <v>26299</v>
      </c>
      <c r="B106" s="527">
        <v>3.3230000000000003E-2</v>
      </c>
      <c r="C106" s="527">
        <v>255.41052999999999</v>
      </c>
      <c r="D106" s="50"/>
      <c r="E106" s="50"/>
      <c r="F106" s="50"/>
      <c r="G106" s="50"/>
      <c r="H106" s="50"/>
    </row>
    <row r="107" spans="1:8" x14ac:dyDescent="0.2">
      <c r="A107" s="528">
        <v>26330</v>
      </c>
      <c r="B107" s="527">
        <v>3.3230000000000003E-2</v>
      </c>
      <c r="C107" s="527">
        <v>254.61741000000001</v>
      </c>
      <c r="D107" s="50"/>
      <c r="E107" s="50"/>
      <c r="F107" s="50"/>
      <c r="G107" s="50"/>
      <c r="H107" s="50"/>
    </row>
    <row r="108" spans="1:8" x14ac:dyDescent="0.2">
      <c r="A108" s="529">
        <v>26359</v>
      </c>
      <c r="B108" s="527">
        <v>3.3230000000000003E-2</v>
      </c>
      <c r="C108" s="527">
        <v>253.23446999999999</v>
      </c>
      <c r="D108" s="50"/>
      <c r="E108" s="50"/>
      <c r="F108" s="50"/>
      <c r="G108" s="50"/>
      <c r="H108" s="50"/>
    </row>
    <row r="109" spans="1:8" x14ac:dyDescent="0.2">
      <c r="A109" s="530">
        <v>26390</v>
      </c>
      <c r="B109" s="527">
        <v>3.3230000000000003E-2</v>
      </c>
      <c r="C109" s="527">
        <v>251.65325999999999</v>
      </c>
      <c r="D109" s="50"/>
      <c r="E109" s="50"/>
      <c r="F109" s="50"/>
      <c r="G109" s="50"/>
      <c r="H109" s="50"/>
    </row>
    <row r="110" spans="1:8" x14ac:dyDescent="0.2">
      <c r="A110" s="531">
        <v>26420</v>
      </c>
      <c r="B110" s="527">
        <v>3.3230000000000003E-2</v>
      </c>
      <c r="C110" s="527">
        <v>251.14831000000001</v>
      </c>
      <c r="D110" s="50"/>
      <c r="E110" s="50"/>
      <c r="F110" s="50"/>
      <c r="G110" s="50"/>
      <c r="H110" s="50"/>
    </row>
    <row r="111" spans="1:8" x14ac:dyDescent="0.2">
      <c r="A111" s="532">
        <v>26451</v>
      </c>
      <c r="B111" s="527">
        <v>3.3230000000000003E-2</v>
      </c>
      <c r="C111" s="527">
        <v>249.30515</v>
      </c>
      <c r="D111" s="50"/>
      <c r="E111" s="50"/>
      <c r="F111" s="50"/>
      <c r="G111" s="50"/>
      <c r="H111" s="50"/>
    </row>
    <row r="112" spans="1:8" x14ac:dyDescent="0.2">
      <c r="A112" s="533">
        <v>26481</v>
      </c>
      <c r="B112" s="527">
        <v>3.3230000000000003E-2</v>
      </c>
      <c r="C112" s="527">
        <v>248.36763999999999</v>
      </c>
      <c r="D112" s="50"/>
      <c r="E112" s="50"/>
      <c r="F112" s="50"/>
      <c r="G112" s="50"/>
      <c r="H112" s="50"/>
    </row>
    <row r="113" spans="1:8" x14ac:dyDescent="0.2">
      <c r="A113" s="534">
        <v>26512</v>
      </c>
      <c r="B113" s="527">
        <v>3.3230000000000003E-2</v>
      </c>
      <c r="C113" s="527">
        <v>246.74399</v>
      </c>
      <c r="D113" s="50"/>
      <c r="E113" s="50"/>
      <c r="F113" s="50"/>
      <c r="G113" s="50"/>
      <c r="H113" s="50"/>
    </row>
    <row r="114" spans="1:8" x14ac:dyDescent="0.2">
      <c r="A114" s="535">
        <v>26543</v>
      </c>
      <c r="B114" s="527">
        <v>3.3230000000000003E-2</v>
      </c>
      <c r="C114" s="527">
        <v>245.62258</v>
      </c>
      <c r="D114" s="50"/>
      <c r="E114" s="50"/>
      <c r="F114" s="486"/>
      <c r="G114" s="50"/>
      <c r="H114" s="50"/>
    </row>
    <row r="115" spans="1:8" x14ac:dyDescent="0.2">
      <c r="A115" s="536">
        <v>26573</v>
      </c>
      <c r="B115" s="527">
        <v>3.3230000000000003E-2</v>
      </c>
      <c r="C115" s="527">
        <v>245.44513000000001</v>
      </c>
      <c r="D115" s="50"/>
      <c r="E115" s="50"/>
      <c r="F115" s="486"/>
      <c r="G115" s="50"/>
      <c r="H115" s="50"/>
    </row>
    <row r="116" spans="1:8" x14ac:dyDescent="0.2">
      <c r="A116" s="537">
        <v>26604</v>
      </c>
      <c r="B116" s="527">
        <v>3.3230000000000003E-2</v>
      </c>
      <c r="C116" s="527">
        <v>243.85935000000001</v>
      </c>
      <c r="D116" s="50"/>
      <c r="E116" s="50"/>
      <c r="F116" s="486"/>
      <c r="G116" s="50"/>
      <c r="H116" s="50"/>
    </row>
    <row r="117" spans="1:8" x14ac:dyDescent="0.2">
      <c r="A117" s="538">
        <v>26634</v>
      </c>
      <c r="B117" s="527">
        <v>3.3230000000000003E-2</v>
      </c>
      <c r="C117" s="527">
        <v>243.03675999999999</v>
      </c>
      <c r="D117" s="50"/>
      <c r="E117" s="50"/>
      <c r="F117" s="486"/>
      <c r="G117" s="50"/>
      <c r="H117" s="50"/>
    </row>
    <row r="118" spans="1:8" x14ac:dyDescent="0.2">
      <c r="A118" s="526">
        <v>26665</v>
      </c>
      <c r="B118" s="527">
        <v>3.3230000000000003E-2</v>
      </c>
      <c r="C118" s="527">
        <v>239.55996999999999</v>
      </c>
      <c r="D118" s="50"/>
      <c r="E118" s="50"/>
      <c r="F118" s="486"/>
      <c r="G118" s="50"/>
      <c r="H118" s="50"/>
    </row>
    <row r="119" spans="1:8" x14ac:dyDescent="0.2">
      <c r="A119" s="528">
        <v>26696</v>
      </c>
      <c r="B119" s="527">
        <v>3.3230000000000003E-2</v>
      </c>
      <c r="C119" s="527">
        <v>237.59711999999999</v>
      </c>
      <c r="D119" s="50"/>
      <c r="E119" s="50"/>
      <c r="F119" s="486"/>
      <c r="G119" s="50"/>
      <c r="H119" s="50"/>
    </row>
    <row r="120" spans="1:8" x14ac:dyDescent="0.2">
      <c r="A120" s="529">
        <v>26724</v>
      </c>
      <c r="B120" s="527">
        <v>3.3230000000000003E-2</v>
      </c>
      <c r="C120" s="527">
        <v>235.52614</v>
      </c>
      <c r="D120" s="50"/>
      <c r="E120" s="50"/>
      <c r="F120" s="486"/>
      <c r="G120" s="50"/>
      <c r="H120" s="50"/>
    </row>
    <row r="121" spans="1:8" x14ac:dyDescent="0.2">
      <c r="A121" s="530">
        <v>26755</v>
      </c>
      <c r="B121" s="527">
        <v>3.3230000000000003E-2</v>
      </c>
      <c r="C121" s="527">
        <v>231.85181</v>
      </c>
      <c r="D121" s="50"/>
      <c r="E121" s="50"/>
      <c r="F121" s="486"/>
      <c r="G121" s="50"/>
      <c r="H121" s="50"/>
    </row>
    <row r="122" spans="1:8" x14ac:dyDescent="0.2">
      <c r="A122" s="531">
        <v>26785</v>
      </c>
      <c r="B122" s="527">
        <v>3.3230000000000003E-2</v>
      </c>
      <c r="C122" s="527">
        <v>229.41358</v>
      </c>
      <c r="D122" s="50"/>
      <c r="E122" s="50"/>
      <c r="F122" s="486"/>
      <c r="G122" s="50"/>
      <c r="H122" s="50"/>
    </row>
    <row r="123" spans="1:8" x14ac:dyDescent="0.2">
      <c r="A123" s="532">
        <v>26816</v>
      </c>
      <c r="B123" s="527">
        <v>3.3230000000000003E-2</v>
      </c>
      <c r="C123" s="527">
        <v>227.54759999999999</v>
      </c>
      <c r="D123" s="50"/>
      <c r="E123" s="50"/>
      <c r="F123" s="486"/>
      <c r="G123" s="50"/>
      <c r="H123" s="50"/>
    </row>
    <row r="124" spans="1:8" x14ac:dyDescent="0.2">
      <c r="A124" s="533">
        <v>26846</v>
      </c>
      <c r="B124" s="527">
        <v>3.3230000000000003E-2</v>
      </c>
      <c r="C124" s="527">
        <v>221.85783000000001</v>
      </c>
      <c r="D124" s="50"/>
      <c r="E124" s="50"/>
      <c r="F124" s="486"/>
      <c r="G124" s="50"/>
      <c r="H124" s="50"/>
    </row>
    <row r="125" spans="1:8" x14ac:dyDescent="0.2">
      <c r="A125" s="534">
        <v>26877</v>
      </c>
      <c r="B125" s="527">
        <v>3.3230000000000003E-2</v>
      </c>
      <c r="C125" s="527">
        <v>218.35372000000001</v>
      </c>
      <c r="D125" s="50"/>
      <c r="E125" s="50"/>
      <c r="F125" s="486"/>
      <c r="G125" s="50"/>
      <c r="H125" s="50"/>
    </row>
    <row r="126" spans="1:8" x14ac:dyDescent="0.2">
      <c r="A126" s="535">
        <v>26908</v>
      </c>
      <c r="B126" s="527">
        <v>3.9199999999999999E-2</v>
      </c>
      <c r="C126" s="527">
        <v>251.59868</v>
      </c>
      <c r="D126" s="50"/>
      <c r="E126" s="50"/>
      <c r="F126" s="486"/>
      <c r="G126" s="50"/>
      <c r="H126" s="50"/>
    </row>
    <row r="127" spans="1:8" x14ac:dyDescent="0.2">
      <c r="A127" s="536">
        <v>26938</v>
      </c>
      <c r="B127" s="527">
        <v>3.9199999999999999E-2</v>
      </c>
      <c r="C127" s="527">
        <v>248.41245000000001</v>
      </c>
      <c r="D127" s="50"/>
      <c r="E127" s="50"/>
      <c r="F127" s="486"/>
      <c r="G127" s="50"/>
      <c r="H127" s="50"/>
    </row>
    <row r="128" spans="1:8" x14ac:dyDescent="0.2">
      <c r="A128" s="537">
        <v>26969</v>
      </c>
      <c r="B128" s="527">
        <v>3.9199999999999999E-2</v>
      </c>
      <c r="C128" s="527">
        <v>245.39174</v>
      </c>
      <c r="D128" s="50"/>
      <c r="E128" s="50"/>
      <c r="F128" s="486"/>
      <c r="G128" s="50"/>
      <c r="H128" s="50"/>
    </row>
    <row r="129" spans="1:8" x14ac:dyDescent="0.2">
      <c r="A129" s="538">
        <v>26999</v>
      </c>
      <c r="B129" s="527">
        <v>3.9199999999999999E-2</v>
      </c>
      <c r="C129" s="527">
        <v>236.21672000000001</v>
      </c>
      <c r="D129" s="50"/>
      <c r="E129" s="50"/>
      <c r="F129" s="486"/>
      <c r="G129" s="50"/>
      <c r="H129" s="50"/>
    </row>
    <row r="130" spans="1:8" x14ac:dyDescent="0.2">
      <c r="A130" s="526">
        <v>27030</v>
      </c>
      <c r="B130" s="527">
        <v>4.5030000000000001E-2</v>
      </c>
      <c r="C130" s="527">
        <v>261.97208000000001</v>
      </c>
      <c r="D130" s="50"/>
      <c r="E130" s="50"/>
      <c r="F130" s="486"/>
      <c r="G130" s="50"/>
      <c r="H130" s="50"/>
    </row>
    <row r="131" spans="1:8" x14ac:dyDescent="0.2">
      <c r="A131" s="528">
        <v>27061</v>
      </c>
      <c r="B131" s="527">
        <v>4.5030000000000001E-2</v>
      </c>
      <c r="C131" s="527">
        <v>256.18196</v>
      </c>
      <c r="D131" s="50"/>
      <c r="E131" s="50"/>
      <c r="F131" s="486"/>
      <c r="G131" s="50"/>
      <c r="H131" s="50"/>
    </row>
    <row r="132" spans="1:8" x14ac:dyDescent="0.2">
      <c r="A132" s="529">
        <v>27089</v>
      </c>
      <c r="B132" s="527">
        <v>4.5030000000000001E-2</v>
      </c>
      <c r="C132" s="527">
        <v>254.22138000000001</v>
      </c>
      <c r="D132" s="50"/>
      <c r="E132" s="50"/>
      <c r="F132" s="486"/>
      <c r="G132" s="50"/>
      <c r="H132" s="50"/>
    </row>
    <row r="133" spans="1:8" x14ac:dyDescent="0.2">
      <c r="A133" s="530">
        <v>27120</v>
      </c>
      <c r="B133" s="527">
        <v>4.5030000000000001E-2</v>
      </c>
      <c r="C133" s="527">
        <v>250.81782000000001</v>
      </c>
      <c r="D133" s="50"/>
      <c r="E133" s="50"/>
      <c r="F133" s="486"/>
      <c r="G133" s="50"/>
      <c r="H133" s="50"/>
    </row>
    <row r="134" spans="1:8" x14ac:dyDescent="0.2">
      <c r="A134" s="531">
        <v>27150</v>
      </c>
      <c r="B134" s="527">
        <v>4.5030000000000001E-2</v>
      </c>
      <c r="C134" s="527">
        <v>248.86129</v>
      </c>
      <c r="D134" s="50"/>
      <c r="E134" s="50"/>
      <c r="F134" s="486"/>
      <c r="G134" s="50"/>
      <c r="H134" s="50"/>
    </row>
    <row r="135" spans="1:8" x14ac:dyDescent="0.2">
      <c r="A135" s="532">
        <v>27181</v>
      </c>
      <c r="B135" s="527">
        <v>4.5030000000000001E-2</v>
      </c>
      <c r="C135" s="527">
        <v>246.42522</v>
      </c>
      <c r="D135" s="50"/>
      <c r="E135" s="50"/>
      <c r="F135" s="486"/>
      <c r="G135" s="50"/>
      <c r="H135" s="50"/>
    </row>
    <row r="136" spans="1:8" x14ac:dyDescent="0.2">
      <c r="A136" s="533">
        <v>27211</v>
      </c>
      <c r="B136" s="527">
        <v>4.5030000000000001E-2</v>
      </c>
      <c r="C136" s="527">
        <v>242.91416000000001</v>
      </c>
      <c r="D136" s="50"/>
      <c r="E136" s="50"/>
      <c r="F136" s="486"/>
      <c r="G136" s="50"/>
      <c r="H136" s="50"/>
    </row>
    <row r="137" spans="1:8" x14ac:dyDescent="0.2">
      <c r="A137" s="534">
        <v>27242</v>
      </c>
      <c r="B137" s="527">
        <v>4.5030000000000001E-2</v>
      </c>
      <c r="C137" s="527">
        <v>240.37717000000001</v>
      </c>
      <c r="D137" s="50"/>
      <c r="E137" s="50"/>
      <c r="F137" s="486"/>
      <c r="G137" s="50"/>
      <c r="H137" s="50"/>
    </row>
    <row r="138" spans="1:8" x14ac:dyDescent="0.2">
      <c r="A138" s="535">
        <v>27273</v>
      </c>
      <c r="B138" s="527">
        <v>4.5030000000000001E-2</v>
      </c>
      <c r="C138" s="527">
        <v>237.68208000000001</v>
      </c>
      <c r="D138" s="50"/>
      <c r="E138" s="50"/>
      <c r="F138" s="486"/>
      <c r="G138" s="50"/>
      <c r="H138" s="50"/>
    </row>
    <row r="139" spans="1:8" x14ac:dyDescent="0.2">
      <c r="A139" s="536">
        <v>27303</v>
      </c>
      <c r="B139" s="527">
        <v>5.5239999999999997E-2</v>
      </c>
      <c r="C139" s="527">
        <v>285.90075999999999</v>
      </c>
      <c r="D139" s="50"/>
      <c r="E139" s="50"/>
      <c r="F139" s="486"/>
      <c r="G139" s="50"/>
      <c r="H139" s="50"/>
    </row>
    <row r="140" spans="1:8" x14ac:dyDescent="0.2">
      <c r="A140" s="537">
        <v>27334</v>
      </c>
      <c r="B140" s="527">
        <v>5.5239999999999997E-2</v>
      </c>
      <c r="C140" s="527">
        <v>278.17477000000002</v>
      </c>
      <c r="D140" s="50"/>
      <c r="E140" s="50"/>
      <c r="F140" s="486"/>
      <c r="G140" s="50"/>
      <c r="H140" s="50"/>
    </row>
    <row r="141" spans="1:8" x14ac:dyDescent="0.2">
      <c r="A141" s="538">
        <v>27364</v>
      </c>
      <c r="B141" s="527">
        <v>5.5239999999999997E-2</v>
      </c>
      <c r="C141" s="527">
        <v>276.01864999999998</v>
      </c>
      <c r="D141" s="50"/>
      <c r="E141" s="50"/>
      <c r="F141" s="486"/>
      <c r="G141" s="50"/>
      <c r="H141" s="50"/>
    </row>
    <row r="142" spans="1:8" x14ac:dyDescent="0.2">
      <c r="A142" s="526">
        <v>27395</v>
      </c>
      <c r="B142" s="527">
        <v>5.5239999999999997E-2</v>
      </c>
      <c r="C142" s="527">
        <v>272.53607</v>
      </c>
      <c r="D142" s="50"/>
      <c r="E142" s="50"/>
      <c r="F142" s="486"/>
      <c r="G142" s="50"/>
      <c r="H142" s="50"/>
    </row>
    <row r="143" spans="1:8" x14ac:dyDescent="0.2">
      <c r="A143" s="528">
        <v>27426</v>
      </c>
      <c r="B143" s="527">
        <v>5.5239999999999997E-2</v>
      </c>
      <c r="C143" s="527">
        <v>271.04111999999998</v>
      </c>
      <c r="D143" s="50"/>
      <c r="E143" s="50"/>
      <c r="F143" s="486"/>
      <c r="G143" s="50"/>
      <c r="H143" s="50"/>
    </row>
    <row r="144" spans="1:8" x14ac:dyDescent="0.2">
      <c r="A144" s="529">
        <v>27454</v>
      </c>
      <c r="B144" s="527">
        <v>5.5239999999999997E-2</v>
      </c>
      <c r="C144" s="527">
        <v>269.34204</v>
      </c>
      <c r="D144" s="50"/>
      <c r="E144" s="50"/>
      <c r="F144" s="486"/>
      <c r="G144" s="50"/>
      <c r="H144" s="50"/>
    </row>
    <row r="145" spans="1:8" x14ac:dyDescent="0.2">
      <c r="A145" s="530">
        <v>27485</v>
      </c>
      <c r="B145" s="527">
        <v>5.5239999999999997E-2</v>
      </c>
      <c r="C145" s="527">
        <v>267.08539999999999</v>
      </c>
      <c r="D145" s="50"/>
      <c r="E145" s="50"/>
      <c r="F145" s="486"/>
      <c r="G145" s="50"/>
      <c r="H145" s="50"/>
    </row>
    <row r="146" spans="1:8" x14ac:dyDescent="0.2">
      <c r="A146" s="531">
        <v>27515</v>
      </c>
      <c r="B146" s="527">
        <v>5.5239999999999997E-2</v>
      </c>
      <c r="C146" s="527">
        <v>263.55937</v>
      </c>
      <c r="D146" s="50"/>
      <c r="E146" s="50"/>
      <c r="F146" s="486"/>
      <c r="G146" s="50"/>
      <c r="H146" s="50"/>
    </row>
    <row r="147" spans="1:8" x14ac:dyDescent="0.2">
      <c r="A147" s="532">
        <v>27546</v>
      </c>
      <c r="B147" s="527">
        <v>5.5239999999999997E-2</v>
      </c>
      <c r="C147" s="527">
        <v>259.15320000000003</v>
      </c>
      <c r="D147" s="50"/>
      <c r="E147" s="50"/>
      <c r="F147" s="486"/>
      <c r="G147" s="50"/>
      <c r="H147" s="50"/>
    </row>
    <row r="148" spans="1:8" x14ac:dyDescent="0.2">
      <c r="A148" s="533">
        <v>27576</v>
      </c>
      <c r="B148" s="527">
        <v>5.5239999999999997E-2</v>
      </c>
      <c r="C148" s="527">
        <v>257.09683000000001</v>
      </c>
      <c r="D148" s="50"/>
      <c r="E148" s="50"/>
      <c r="F148" s="486"/>
      <c r="G148" s="50"/>
      <c r="H148" s="50"/>
    </row>
    <row r="149" spans="1:8" x14ac:dyDescent="0.2">
      <c r="A149" s="534">
        <v>27607</v>
      </c>
      <c r="B149" s="527">
        <v>5.5239999999999997E-2</v>
      </c>
      <c r="C149" s="527">
        <v>254.89187000000001</v>
      </c>
      <c r="D149" s="50"/>
      <c r="E149" s="50"/>
      <c r="F149" s="486"/>
      <c r="G149" s="50"/>
      <c r="H149" s="50"/>
    </row>
    <row r="150" spans="1:8" x14ac:dyDescent="0.2">
      <c r="A150" s="535">
        <v>27638</v>
      </c>
      <c r="B150" s="527">
        <v>5.5239999999999997E-2</v>
      </c>
      <c r="C150" s="527">
        <v>253.04805999999999</v>
      </c>
      <c r="D150" s="50"/>
      <c r="E150" s="50"/>
      <c r="F150" s="486"/>
      <c r="G150" s="50"/>
      <c r="H150" s="50"/>
    </row>
    <row r="151" spans="1:8" x14ac:dyDescent="0.2">
      <c r="A151" s="536">
        <v>27668</v>
      </c>
      <c r="B151" s="527">
        <v>5.5239999999999997E-2</v>
      </c>
      <c r="C151" s="527">
        <v>251.75871000000001</v>
      </c>
      <c r="D151" s="50"/>
      <c r="E151" s="50"/>
      <c r="F151" s="486"/>
      <c r="G151" s="50"/>
      <c r="H151" s="50"/>
    </row>
    <row r="152" spans="1:8" x14ac:dyDescent="0.2">
      <c r="A152" s="537">
        <v>27699</v>
      </c>
      <c r="B152" s="527">
        <v>5.5239999999999997E-2</v>
      </c>
      <c r="C152" s="527">
        <v>250.00715</v>
      </c>
      <c r="D152" s="50"/>
      <c r="E152" s="50"/>
      <c r="F152" s="486"/>
      <c r="G152" s="50"/>
      <c r="H152" s="50"/>
    </row>
    <row r="153" spans="1:8" x14ac:dyDescent="0.2">
      <c r="A153" s="538">
        <v>27729</v>
      </c>
      <c r="B153" s="527">
        <v>5.5239999999999997E-2</v>
      </c>
      <c r="C153" s="527">
        <v>247.98390000000001</v>
      </c>
      <c r="D153" s="50"/>
      <c r="E153" s="50"/>
      <c r="F153" s="486"/>
      <c r="G153" s="50"/>
      <c r="H153" s="50"/>
    </row>
    <row r="154" spans="1:8" x14ac:dyDescent="0.2">
      <c r="A154" s="526">
        <v>27760</v>
      </c>
      <c r="B154" s="527">
        <v>6.726E-2</v>
      </c>
      <c r="C154" s="527">
        <v>296.22048999999998</v>
      </c>
      <c r="D154" s="50"/>
      <c r="E154" s="50"/>
      <c r="F154" s="486"/>
      <c r="G154" s="50"/>
      <c r="H154" s="50"/>
    </row>
    <row r="155" spans="1:8" x14ac:dyDescent="0.2">
      <c r="A155" s="528">
        <v>27791</v>
      </c>
      <c r="B155" s="527">
        <v>6.726E-2</v>
      </c>
      <c r="C155" s="527">
        <v>290.77999999999997</v>
      </c>
      <c r="D155" s="50"/>
      <c r="E155" s="50"/>
      <c r="F155" s="486"/>
      <c r="G155" s="50"/>
      <c r="H155" s="50"/>
    </row>
    <row r="156" spans="1:8" x14ac:dyDescent="0.2">
      <c r="A156" s="529">
        <v>27820</v>
      </c>
      <c r="B156" s="527">
        <v>6.726E-2</v>
      </c>
      <c r="C156" s="527">
        <v>287.96163999999999</v>
      </c>
      <c r="D156" s="50"/>
      <c r="E156" s="50"/>
      <c r="F156" s="486"/>
      <c r="G156" s="50"/>
      <c r="H156" s="50"/>
    </row>
    <row r="157" spans="1:8" x14ac:dyDescent="0.2">
      <c r="A157" s="530">
        <v>27851</v>
      </c>
      <c r="B157" s="527">
        <v>6.726E-2</v>
      </c>
      <c r="C157" s="527">
        <v>285.95988</v>
      </c>
      <c r="D157" s="50"/>
      <c r="E157" s="50"/>
      <c r="F157" s="486"/>
      <c r="G157" s="50"/>
      <c r="H157" s="50"/>
    </row>
    <row r="158" spans="1:8" x14ac:dyDescent="0.2">
      <c r="A158" s="531">
        <v>27881</v>
      </c>
      <c r="B158" s="527">
        <v>6.726E-2</v>
      </c>
      <c r="C158" s="527">
        <v>283.96899999999999</v>
      </c>
      <c r="D158" s="50"/>
      <c r="E158" s="50"/>
      <c r="F158" s="486"/>
      <c r="G158" s="50"/>
      <c r="H158" s="50"/>
    </row>
    <row r="159" spans="1:8" x14ac:dyDescent="0.2">
      <c r="A159" s="532">
        <v>27912</v>
      </c>
      <c r="B159" s="527">
        <v>6.726E-2</v>
      </c>
      <c r="C159" s="527">
        <v>282.83427</v>
      </c>
      <c r="D159" s="50"/>
      <c r="E159" s="50"/>
      <c r="F159" s="486"/>
      <c r="G159" s="50"/>
      <c r="H159" s="50"/>
    </row>
    <row r="160" spans="1:8" x14ac:dyDescent="0.2">
      <c r="A160" s="533">
        <v>27942</v>
      </c>
      <c r="B160" s="527">
        <v>6.726E-2</v>
      </c>
      <c r="C160" s="527">
        <v>280.46096</v>
      </c>
      <c r="D160" s="50"/>
      <c r="E160" s="50"/>
      <c r="F160" s="486"/>
      <c r="G160" s="50"/>
      <c r="H160" s="50"/>
    </row>
    <row r="161" spans="1:8" x14ac:dyDescent="0.2">
      <c r="A161" s="534">
        <v>27973</v>
      </c>
      <c r="B161" s="527">
        <v>6.726E-2</v>
      </c>
      <c r="C161" s="527">
        <v>277.80610999999999</v>
      </c>
      <c r="D161" s="50"/>
      <c r="E161" s="50"/>
      <c r="F161" s="486"/>
      <c r="G161" s="50"/>
      <c r="H161" s="50"/>
    </row>
    <row r="162" spans="1:8" x14ac:dyDescent="0.2">
      <c r="A162" s="535">
        <v>28004</v>
      </c>
      <c r="B162" s="527">
        <v>6.726E-2</v>
      </c>
      <c r="C162" s="527">
        <v>268.64201000000003</v>
      </c>
      <c r="D162" s="50"/>
      <c r="E162" s="50"/>
      <c r="F162" s="486"/>
      <c r="G162" s="50"/>
      <c r="H162" s="50"/>
    </row>
    <row r="163" spans="1:8" x14ac:dyDescent="0.2">
      <c r="A163" s="536">
        <v>28034</v>
      </c>
      <c r="B163" s="527">
        <v>8.2739999999999994E-2</v>
      </c>
      <c r="C163" s="527">
        <v>312.85115999999999</v>
      </c>
      <c r="D163" s="50"/>
      <c r="E163" s="50"/>
      <c r="F163" s="486"/>
      <c r="G163" s="50"/>
      <c r="H163" s="50"/>
    </row>
    <row r="164" spans="1:8" x14ac:dyDescent="0.2">
      <c r="A164" s="537">
        <v>28065</v>
      </c>
      <c r="B164" s="527">
        <v>8.2739999999999994E-2</v>
      </c>
      <c r="C164" s="527">
        <v>299.32801999999998</v>
      </c>
      <c r="D164" s="50"/>
      <c r="E164" s="50"/>
      <c r="F164" s="50"/>
      <c r="G164" s="50"/>
      <c r="H164" s="50"/>
    </row>
    <row r="165" spans="1:8" x14ac:dyDescent="0.2">
      <c r="A165" s="538">
        <v>28095</v>
      </c>
      <c r="B165" s="527">
        <v>8.2739999999999994E-2</v>
      </c>
      <c r="C165" s="527">
        <v>292.00574999999998</v>
      </c>
      <c r="D165" s="50"/>
      <c r="E165" s="50"/>
      <c r="F165" s="50"/>
      <c r="G165" s="50"/>
      <c r="H165" s="50"/>
    </row>
    <row r="166" spans="1:8" x14ac:dyDescent="0.2">
      <c r="A166" s="526">
        <v>28126</v>
      </c>
      <c r="B166" s="527">
        <v>9.1200000000000003E-2</v>
      </c>
      <c r="C166" s="527">
        <v>311.92469</v>
      </c>
      <c r="D166" s="50"/>
      <c r="E166" s="50"/>
      <c r="F166" s="50"/>
      <c r="G166" s="50"/>
      <c r="H166" s="50"/>
    </row>
    <row r="167" spans="1:8" x14ac:dyDescent="0.2">
      <c r="A167" s="528">
        <v>28157</v>
      </c>
      <c r="B167" s="527">
        <v>9.1200000000000003E-2</v>
      </c>
      <c r="C167" s="527">
        <v>305.18558999999999</v>
      </c>
      <c r="D167" s="50"/>
      <c r="E167" s="50"/>
      <c r="F167" s="50"/>
      <c r="G167" s="50"/>
      <c r="H167" s="50"/>
    </row>
    <row r="168" spans="1:8" x14ac:dyDescent="0.2">
      <c r="A168" s="529">
        <v>28185</v>
      </c>
      <c r="B168" s="527">
        <v>9.1200000000000003E-2</v>
      </c>
      <c r="C168" s="527">
        <v>299.95353</v>
      </c>
      <c r="D168" s="50"/>
      <c r="E168" s="50"/>
      <c r="F168" s="50"/>
      <c r="G168" s="50"/>
      <c r="H168" s="50"/>
    </row>
    <row r="169" spans="1:8" x14ac:dyDescent="0.2">
      <c r="A169" s="530">
        <v>28216</v>
      </c>
      <c r="B169" s="527">
        <v>9.1200000000000003E-2</v>
      </c>
      <c r="C169" s="527">
        <v>295.48532</v>
      </c>
      <c r="D169" s="50"/>
      <c r="E169" s="50"/>
      <c r="F169" s="50"/>
      <c r="G169" s="50"/>
      <c r="H169" s="50"/>
    </row>
    <row r="170" spans="1:8" x14ac:dyDescent="0.2">
      <c r="A170" s="531">
        <v>28246</v>
      </c>
      <c r="B170" s="527">
        <v>9.1200000000000003E-2</v>
      </c>
      <c r="C170" s="527">
        <v>292.91244</v>
      </c>
      <c r="D170" s="50"/>
      <c r="E170" s="50"/>
      <c r="F170" s="50"/>
      <c r="G170" s="50"/>
      <c r="H170" s="50"/>
    </row>
    <row r="171" spans="1:8" x14ac:dyDescent="0.2">
      <c r="A171" s="532">
        <v>28277</v>
      </c>
      <c r="B171" s="527">
        <v>9.1200000000000003E-2</v>
      </c>
      <c r="C171" s="527">
        <v>289.36678000000001</v>
      </c>
      <c r="D171" s="50"/>
      <c r="E171" s="50"/>
      <c r="F171" s="50"/>
      <c r="G171" s="50"/>
      <c r="H171" s="50"/>
    </row>
    <row r="172" spans="1:8" x14ac:dyDescent="0.2">
      <c r="A172" s="533">
        <v>28307</v>
      </c>
      <c r="B172" s="527">
        <v>9.1200000000000003E-2</v>
      </c>
      <c r="C172" s="527">
        <v>286.13155</v>
      </c>
      <c r="D172" s="50"/>
      <c r="E172" s="50"/>
      <c r="F172" s="50"/>
      <c r="G172" s="50"/>
      <c r="H172" s="50"/>
    </row>
    <row r="173" spans="1:8" x14ac:dyDescent="0.2">
      <c r="A173" s="534">
        <v>28338</v>
      </c>
      <c r="B173" s="527">
        <v>9.1200000000000003E-2</v>
      </c>
      <c r="C173" s="527">
        <v>280.37844999999999</v>
      </c>
      <c r="D173" s="50"/>
      <c r="E173" s="50"/>
      <c r="F173" s="50"/>
      <c r="G173" s="50"/>
      <c r="H173" s="50"/>
    </row>
    <row r="174" spans="1:8" x14ac:dyDescent="0.2">
      <c r="A174" s="535">
        <v>28369</v>
      </c>
      <c r="B174" s="527">
        <v>9.1200000000000003E-2</v>
      </c>
      <c r="C174" s="527">
        <v>275.49023999999997</v>
      </c>
      <c r="D174" s="50"/>
      <c r="E174" s="50"/>
      <c r="F174" s="50"/>
      <c r="G174" s="50"/>
      <c r="H174" s="50"/>
    </row>
    <row r="175" spans="1:8" x14ac:dyDescent="0.2">
      <c r="A175" s="536">
        <v>28399</v>
      </c>
      <c r="B175" s="527">
        <v>9.1200000000000003E-2</v>
      </c>
      <c r="C175" s="527">
        <v>273.40127000000001</v>
      </c>
      <c r="D175" s="50"/>
      <c r="E175" s="50"/>
      <c r="F175" s="50"/>
      <c r="G175" s="50"/>
      <c r="H175" s="50"/>
    </row>
    <row r="176" spans="1:8" x14ac:dyDescent="0.2">
      <c r="A176" s="537">
        <v>28430</v>
      </c>
      <c r="B176" s="527">
        <v>9.1200000000000003E-2</v>
      </c>
      <c r="C176" s="527">
        <v>270.44420000000002</v>
      </c>
      <c r="D176" s="50"/>
      <c r="E176" s="50"/>
      <c r="F176" s="50"/>
      <c r="G176" s="50"/>
      <c r="H176" s="50"/>
    </row>
    <row r="177" spans="1:8" x14ac:dyDescent="0.2">
      <c r="A177" s="538">
        <v>28460</v>
      </c>
      <c r="B177" s="527">
        <v>9.1200000000000003E-2</v>
      </c>
      <c r="C177" s="527">
        <v>266.75205</v>
      </c>
      <c r="D177" s="50"/>
      <c r="E177" s="50"/>
      <c r="F177" s="50"/>
      <c r="G177" s="50"/>
      <c r="H177" s="50"/>
    </row>
    <row r="178" spans="1:8" x14ac:dyDescent="0.2">
      <c r="A178" s="526">
        <v>28491</v>
      </c>
      <c r="B178" s="527">
        <v>0.10349</v>
      </c>
      <c r="C178" s="527">
        <v>296.11486000000002</v>
      </c>
      <c r="D178" s="50"/>
      <c r="E178" s="50"/>
      <c r="F178" s="50"/>
      <c r="G178" s="50"/>
      <c r="H178" s="50"/>
    </row>
    <row r="179" spans="1:8" x14ac:dyDescent="0.2">
      <c r="A179" s="528">
        <v>28522</v>
      </c>
      <c r="B179" s="527">
        <v>0.10349</v>
      </c>
      <c r="C179" s="527">
        <v>291.92432000000002</v>
      </c>
      <c r="D179" s="50"/>
      <c r="E179" s="50"/>
      <c r="F179" s="50"/>
      <c r="G179" s="50"/>
      <c r="H179" s="50"/>
    </row>
    <row r="180" spans="1:8" x14ac:dyDescent="0.2">
      <c r="A180" s="529">
        <v>28550</v>
      </c>
      <c r="B180" s="527">
        <v>0.10349</v>
      </c>
      <c r="C180" s="527">
        <v>288.91764000000001</v>
      </c>
      <c r="D180" s="50"/>
      <c r="E180" s="50"/>
      <c r="F180" s="50"/>
      <c r="G180" s="50"/>
      <c r="H180" s="50"/>
    </row>
    <row r="181" spans="1:8" x14ac:dyDescent="0.2">
      <c r="A181" s="530">
        <v>28581</v>
      </c>
      <c r="B181" s="527">
        <v>0.10349</v>
      </c>
      <c r="C181" s="527">
        <v>285.74049000000002</v>
      </c>
      <c r="D181" s="50"/>
      <c r="E181" s="50"/>
      <c r="F181" s="50"/>
      <c r="G181" s="50"/>
      <c r="H181" s="50"/>
    </row>
    <row r="182" spans="1:8" x14ac:dyDescent="0.2">
      <c r="A182" s="531">
        <v>28611</v>
      </c>
      <c r="B182" s="527">
        <v>0.10349</v>
      </c>
      <c r="C182" s="527">
        <v>282.96728000000002</v>
      </c>
      <c r="D182" s="50"/>
      <c r="E182" s="50"/>
      <c r="F182" s="50"/>
      <c r="G182" s="50"/>
      <c r="H182" s="50"/>
    </row>
    <row r="183" spans="1:8" x14ac:dyDescent="0.2">
      <c r="A183" s="532">
        <v>28642</v>
      </c>
      <c r="B183" s="527">
        <v>0.10349</v>
      </c>
      <c r="C183" s="527">
        <v>279.12768</v>
      </c>
      <c r="D183" s="50"/>
      <c r="E183" s="50"/>
      <c r="F183" s="50"/>
      <c r="G183" s="50"/>
      <c r="H183" s="50"/>
    </row>
    <row r="184" spans="1:8" x14ac:dyDescent="0.2">
      <c r="A184" s="533">
        <v>28672</v>
      </c>
      <c r="B184" s="527">
        <v>0.10349</v>
      </c>
      <c r="C184" s="527">
        <v>274.47226999999998</v>
      </c>
      <c r="D184" s="50"/>
      <c r="E184" s="50"/>
      <c r="F184" s="50"/>
      <c r="G184" s="50"/>
      <c r="H184" s="50"/>
    </row>
    <row r="185" spans="1:8" x14ac:dyDescent="0.2">
      <c r="A185" s="534">
        <v>28703</v>
      </c>
      <c r="B185" s="527">
        <v>0.10349</v>
      </c>
      <c r="C185" s="527">
        <v>271.76279</v>
      </c>
      <c r="D185" s="50"/>
      <c r="E185" s="50"/>
      <c r="F185" s="50"/>
      <c r="G185" s="50"/>
      <c r="H185" s="50"/>
    </row>
    <row r="186" spans="1:8" x14ac:dyDescent="0.2">
      <c r="A186" s="535">
        <v>28734</v>
      </c>
      <c r="B186" s="527">
        <v>0.10349</v>
      </c>
      <c r="C186" s="527">
        <v>268.69621000000001</v>
      </c>
      <c r="D186" s="50"/>
      <c r="E186" s="50"/>
      <c r="F186" s="50"/>
      <c r="G186" s="50"/>
      <c r="H186" s="50"/>
    </row>
    <row r="187" spans="1:8" x14ac:dyDescent="0.2">
      <c r="A187" s="536">
        <v>28764</v>
      </c>
      <c r="B187" s="527">
        <v>0.10349</v>
      </c>
      <c r="C187" s="527">
        <v>265.47899000000001</v>
      </c>
      <c r="D187" s="50"/>
      <c r="E187" s="50"/>
      <c r="F187" s="50"/>
      <c r="G187" s="50"/>
      <c r="H187" s="50"/>
    </row>
    <row r="188" spans="1:8" x14ac:dyDescent="0.2">
      <c r="A188" s="537">
        <v>28795</v>
      </c>
      <c r="B188" s="527">
        <v>0.10349</v>
      </c>
      <c r="C188" s="527">
        <v>262.77542</v>
      </c>
      <c r="D188" s="50"/>
      <c r="E188" s="50"/>
      <c r="F188" s="50"/>
      <c r="G188" s="50"/>
      <c r="H188" s="50"/>
    </row>
    <row r="189" spans="1:8" x14ac:dyDescent="0.2">
      <c r="A189" s="538">
        <v>28825</v>
      </c>
      <c r="B189" s="527">
        <v>0.10349</v>
      </c>
      <c r="C189" s="527">
        <v>260.56565999999998</v>
      </c>
      <c r="D189" s="50"/>
      <c r="E189" s="50"/>
      <c r="F189" s="50"/>
      <c r="G189" s="50"/>
      <c r="H189" s="50"/>
    </row>
    <row r="190" spans="1:8" x14ac:dyDescent="0.2">
      <c r="A190" s="526">
        <v>28856</v>
      </c>
      <c r="B190" s="527">
        <v>0.11978</v>
      </c>
      <c r="C190" s="527">
        <v>291.24079</v>
      </c>
      <c r="D190" s="50"/>
      <c r="E190" s="50"/>
      <c r="F190" s="50"/>
      <c r="G190" s="50"/>
      <c r="H190" s="50"/>
    </row>
    <row r="191" spans="1:8" x14ac:dyDescent="0.2">
      <c r="A191" s="528">
        <v>28887</v>
      </c>
      <c r="B191" s="527">
        <v>0.11978</v>
      </c>
      <c r="C191" s="527">
        <v>287.11407000000003</v>
      </c>
      <c r="D191" s="50"/>
      <c r="E191" s="50"/>
      <c r="F191" s="50"/>
      <c r="G191" s="50"/>
      <c r="H191" s="50"/>
    </row>
    <row r="192" spans="1:8" x14ac:dyDescent="0.2">
      <c r="A192" s="529">
        <v>28915</v>
      </c>
      <c r="B192" s="527">
        <v>0.11978</v>
      </c>
      <c r="C192" s="527">
        <v>283.27109000000002</v>
      </c>
      <c r="D192" s="50"/>
      <c r="E192" s="50"/>
      <c r="F192" s="50"/>
      <c r="G192" s="50"/>
      <c r="H192" s="50"/>
    </row>
    <row r="193" spans="1:8" x14ac:dyDescent="0.2">
      <c r="A193" s="530">
        <v>28946</v>
      </c>
      <c r="B193" s="527">
        <v>0.11978</v>
      </c>
      <c r="C193" s="527">
        <v>280.75655</v>
      </c>
      <c r="D193" s="50"/>
      <c r="E193" s="50"/>
      <c r="F193" s="50"/>
      <c r="G193" s="50"/>
      <c r="H193" s="50"/>
    </row>
    <row r="194" spans="1:8" x14ac:dyDescent="0.2">
      <c r="A194" s="531">
        <v>28976</v>
      </c>
      <c r="B194" s="527">
        <v>0.11978</v>
      </c>
      <c r="C194" s="527">
        <v>277.12554</v>
      </c>
      <c r="D194" s="50"/>
      <c r="E194" s="50"/>
      <c r="F194" s="50"/>
      <c r="G194" s="50"/>
      <c r="H194" s="50"/>
    </row>
    <row r="195" spans="1:8" x14ac:dyDescent="0.2">
      <c r="A195" s="532">
        <v>29007</v>
      </c>
      <c r="B195" s="527">
        <v>0.11978</v>
      </c>
      <c r="C195" s="527">
        <v>274.08596</v>
      </c>
      <c r="D195" s="50"/>
      <c r="E195" s="50"/>
      <c r="F195" s="50"/>
      <c r="G195" s="50"/>
      <c r="H195" s="50"/>
    </row>
    <row r="196" spans="1:8" x14ac:dyDescent="0.2">
      <c r="A196" s="533">
        <v>29037</v>
      </c>
      <c r="B196" s="527">
        <v>0.11978</v>
      </c>
      <c r="C196" s="527">
        <v>270.80396999999999</v>
      </c>
      <c r="D196" s="50"/>
      <c r="E196" s="50"/>
      <c r="F196" s="50"/>
      <c r="G196" s="50"/>
      <c r="H196" s="50"/>
    </row>
    <row r="197" spans="1:8" x14ac:dyDescent="0.2">
      <c r="A197" s="534">
        <v>29068</v>
      </c>
      <c r="B197" s="527">
        <v>0.11978</v>
      </c>
      <c r="C197" s="527">
        <v>266.76677000000001</v>
      </c>
      <c r="D197" s="50"/>
      <c r="E197" s="50"/>
      <c r="F197" s="50"/>
      <c r="G197" s="50"/>
      <c r="H197" s="50"/>
    </row>
    <row r="198" spans="1:8" x14ac:dyDescent="0.2">
      <c r="A198" s="535">
        <v>29099</v>
      </c>
      <c r="B198" s="527">
        <v>0.11978</v>
      </c>
      <c r="C198" s="527">
        <v>263.53512000000001</v>
      </c>
      <c r="D198" s="50"/>
      <c r="E198" s="50"/>
      <c r="F198" s="50"/>
      <c r="G198" s="50"/>
      <c r="H198" s="50"/>
    </row>
    <row r="199" spans="1:8" x14ac:dyDescent="0.2">
      <c r="A199" s="536">
        <v>29129</v>
      </c>
      <c r="B199" s="527">
        <v>0.11978</v>
      </c>
      <c r="C199" s="527">
        <v>259.01172000000003</v>
      </c>
      <c r="D199" s="50"/>
      <c r="E199" s="50"/>
      <c r="F199" s="50"/>
      <c r="G199" s="50"/>
      <c r="H199" s="50"/>
    </row>
    <row r="200" spans="1:8" x14ac:dyDescent="0.2">
      <c r="A200" s="537">
        <v>29160</v>
      </c>
      <c r="B200" s="527">
        <v>0.11978</v>
      </c>
      <c r="C200" s="527">
        <v>255.71978999999999</v>
      </c>
      <c r="D200" s="50"/>
      <c r="E200" s="50"/>
      <c r="F200" s="50"/>
      <c r="G200" s="50"/>
      <c r="H200" s="50"/>
    </row>
    <row r="201" spans="1:8" x14ac:dyDescent="0.2">
      <c r="A201" s="538">
        <v>29190</v>
      </c>
      <c r="B201" s="527">
        <v>0.11978</v>
      </c>
      <c r="C201" s="527">
        <v>251.27426</v>
      </c>
      <c r="D201" s="50"/>
      <c r="E201" s="50"/>
      <c r="F201" s="50"/>
      <c r="G201" s="50"/>
      <c r="H201" s="50"/>
    </row>
    <row r="202" spans="1:8" x14ac:dyDescent="0.2">
      <c r="A202" s="526">
        <v>29221</v>
      </c>
      <c r="B202" s="527">
        <v>0.14069000000000001</v>
      </c>
      <c r="C202" s="527">
        <v>281.41928999999999</v>
      </c>
      <c r="D202" s="50"/>
      <c r="E202" s="50"/>
      <c r="F202" s="50"/>
      <c r="G202" s="50"/>
      <c r="H202" s="50"/>
    </row>
    <row r="203" spans="1:8" x14ac:dyDescent="0.2">
      <c r="A203" s="528">
        <v>29252</v>
      </c>
      <c r="B203" s="527">
        <v>0.14069000000000001</v>
      </c>
      <c r="C203" s="527">
        <v>275.06061999999997</v>
      </c>
      <c r="D203" s="50"/>
      <c r="E203" s="50"/>
      <c r="F203" s="50"/>
      <c r="G203" s="50"/>
      <c r="H203" s="50"/>
    </row>
    <row r="204" spans="1:8" x14ac:dyDescent="0.2">
      <c r="A204" s="529">
        <v>29281</v>
      </c>
      <c r="B204" s="527">
        <v>0.14069000000000001</v>
      </c>
      <c r="C204" s="527">
        <v>269.51580999999999</v>
      </c>
      <c r="D204" s="50"/>
      <c r="E204" s="50"/>
      <c r="F204" s="50"/>
      <c r="G204" s="50"/>
      <c r="H204" s="50"/>
    </row>
    <row r="205" spans="1:8" x14ac:dyDescent="0.2">
      <c r="A205" s="530">
        <v>29312</v>
      </c>
      <c r="B205" s="527">
        <v>0.14069000000000001</v>
      </c>
      <c r="C205" s="527">
        <v>264.88526000000002</v>
      </c>
      <c r="D205" s="50"/>
      <c r="E205" s="50"/>
      <c r="F205" s="50"/>
      <c r="G205" s="50"/>
      <c r="H205" s="50"/>
    </row>
    <row r="206" spans="1:8" x14ac:dyDescent="0.2">
      <c r="A206" s="531">
        <v>29342</v>
      </c>
      <c r="B206" s="527">
        <v>0.14069000000000001</v>
      </c>
      <c r="C206" s="527">
        <v>260.63357999999999</v>
      </c>
      <c r="D206" s="50"/>
      <c r="E206" s="50"/>
      <c r="F206" s="50"/>
      <c r="G206" s="50"/>
      <c r="H206" s="50"/>
    </row>
    <row r="207" spans="1:8" x14ac:dyDescent="0.2">
      <c r="A207" s="532">
        <v>29373</v>
      </c>
      <c r="B207" s="527">
        <v>0.14069000000000001</v>
      </c>
      <c r="C207" s="527">
        <v>255.56555</v>
      </c>
      <c r="D207" s="50"/>
      <c r="E207" s="50"/>
      <c r="F207" s="50"/>
      <c r="G207" s="50"/>
      <c r="H207" s="50"/>
    </row>
    <row r="208" spans="1:8" x14ac:dyDescent="0.2">
      <c r="A208" s="533">
        <v>29403</v>
      </c>
      <c r="B208" s="527">
        <v>0.14069000000000001</v>
      </c>
      <c r="C208" s="527">
        <v>248.62306000000001</v>
      </c>
      <c r="D208" s="50"/>
      <c r="E208" s="50"/>
      <c r="F208" s="50"/>
      <c r="G208" s="50"/>
      <c r="H208" s="50"/>
    </row>
    <row r="209" spans="1:8" x14ac:dyDescent="0.2">
      <c r="A209" s="534">
        <v>29434</v>
      </c>
      <c r="B209" s="527">
        <v>0.14069000000000001</v>
      </c>
      <c r="C209" s="527">
        <v>243.57625999999999</v>
      </c>
      <c r="D209" s="50"/>
      <c r="E209" s="50"/>
      <c r="F209" s="50"/>
      <c r="G209" s="50"/>
      <c r="H209" s="50"/>
    </row>
    <row r="210" spans="1:8" x14ac:dyDescent="0.2">
      <c r="A210" s="535">
        <v>29465</v>
      </c>
      <c r="B210" s="527">
        <v>0.14069000000000001</v>
      </c>
      <c r="C210" s="527">
        <v>240.90099000000001</v>
      </c>
      <c r="D210" s="50"/>
      <c r="E210" s="50"/>
      <c r="F210" s="50"/>
      <c r="G210" s="50"/>
      <c r="H210" s="50"/>
    </row>
    <row r="211" spans="1:8" x14ac:dyDescent="0.2">
      <c r="A211" s="536">
        <v>29495</v>
      </c>
      <c r="B211" s="527">
        <v>0.14069000000000001</v>
      </c>
      <c r="C211" s="527">
        <v>237.30656999999999</v>
      </c>
      <c r="D211" s="50"/>
      <c r="E211" s="50"/>
      <c r="F211" s="50"/>
      <c r="G211" s="50"/>
      <c r="H211" s="50"/>
    </row>
    <row r="212" spans="1:8" x14ac:dyDescent="0.2">
      <c r="A212" s="537">
        <v>29526</v>
      </c>
      <c r="B212" s="527">
        <v>0.14069000000000001</v>
      </c>
      <c r="C212" s="527">
        <v>233.25980999999999</v>
      </c>
      <c r="D212" s="50"/>
      <c r="E212" s="50"/>
      <c r="F212" s="50"/>
      <c r="G212" s="50"/>
      <c r="H212" s="50"/>
    </row>
    <row r="213" spans="1:8" x14ac:dyDescent="0.2">
      <c r="A213" s="538">
        <v>29556</v>
      </c>
      <c r="B213" s="527">
        <v>0.14069000000000001</v>
      </c>
      <c r="C213" s="527">
        <v>227.29823999999999</v>
      </c>
      <c r="D213" s="50"/>
      <c r="E213" s="50"/>
      <c r="F213" s="50"/>
      <c r="G213" s="50"/>
      <c r="H213" s="50"/>
    </row>
    <row r="214" spans="1:8" x14ac:dyDescent="0.2">
      <c r="A214" s="526">
        <v>29587</v>
      </c>
      <c r="B214" s="527">
        <v>0.18304999999999999</v>
      </c>
      <c r="C214" s="527">
        <v>286.5043</v>
      </c>
      <c r="D214" s="50"/>
      <c r="E214" s="50"/>
      <c r="F214" s="50"/>
      <c r="G214" s="50"/>
      <c r="H214" s="50"/>
    </row>
    <row r="215" spans="1:8" x14ac:dyDescent="0.2">
      <c r="A215" s="528">
        <v>29618</v>
      </c>
      <c r="B215" s="527">
        <v>0.18304999999999999</v>
      </c>
      <c r="C215" s="527">
        <v>279.63558</v>
      </c>
      <c r="D215" s="50"/>
      <c r="E215" s="50"/>
      <c r="F215" s="50"/>
      <c r="G215" s="50"/>
      <c r="H215" s="50"/>
    </row>
    <row r="216" spans="1:8" x14ac:dyDescent="0.2">
      <c r="A216" s="529">
        <v>29646</v>
      </c>
      <c r="B216" s="527">
        <v>0.18304999999999999</v>
      </c>
      <c r="C216" s="527">
        <v>273.77917000000002</v>
      </c>
      <c r="D216" s="50"/>
      <c r="E216" s="50"/>
      <c r="F216" s="50"/>
      <c r="G216" s="50"/>
      <c r="H216" s="50"/>
    </row>
    <row r="217" spans="1:8" x14ac:dyDescent="0.2">
      <c r="A217" s="530">
        <v>29677</v>
      </c>
      <c r="B217" s="527">
        <v>0.18304999999999999</v>
      </c>
      <c r="C217" s="527">
        <v>267.74094000000002</v>
      </c>
      <c r="D217" s="50"/>
      <c r="E217" s="50"/>
      <c r="F217" s="50"/>
      <c r="G217" s="50"/>
      <c r="H217" s="50"/>
    </row>
    <row r="218" spans="1:8" x14ac:dyDescent="0.2">
      <c r="A218" s="531">
        <v>29707</v>
      </c>
      <c r="B218" s="527">
        <v>0.18304999999999999</v>
      </c>
      <c r="C218" s="527">
        <v>263.75150000000002</v>
      </c>
      <c r="D218" s="50"/>
      <c r="E218" s="50"/>
      <c r="F218" s="50"/>
      <c r="G218" s="50"/>
      <c r="H218" s="50"/>
    </row>
    <row r="219" spans="1:8" x14ac:dyDescent="0.2">
      <c r="A219" s="532">
        <v>29738</v>
      </c>
      <c r="B219" s="527">
        <v>0.18304999999999999</v>
      </c>
      <c r="C219" s="527">
        <v>260.11657000000002</v>
      </c>
      <c r="D219" s="50"/>
      <c r="E219" s="50"/>
      <c r="F219" s="50"/>
      <c r="G219" s="50"/>
      <c r="H219" s="50"/>
    </row>
    <row r="220" spans="1:8" x14ac:dyDescent="0.2">
      <c r="A220" s="533">
        <v>29768</v>
      </c>
      <c r="B220" s="527">
        <v>0.18304999999999999</v>
      </c>
      <c r="C220" s="527">
        <v>255.61412999999999</v>
      </c>
      <c r="D220" s="50"/>
      <c r="E220" s="50"/>
      <c r="F220" s="50"/>
      <c r="G220" s="50"/>
      <c r="H220" s="50"/>
    </row>
    <row r="221" spans="1:8" x14ac:dyDescent="0.2">
      <c r="A221" s="534">
        <v>29799</v>
      </c>
      <c r="B221" s="527">
        <v>0.18304999999999999</v>
      </c>
      <c r="C221" s="527">
        <v>250.45296999999999</v>
      </c>
      <c r="D221" s="50"/>
      <c r="E221" s="50"/>
      <c r="F221" s="50"/>
      <c r="G221" s="50"/>
      <c r="H221" s="50"/>
    </row>
    <row r="222" spans="1:8" x14ac:dyDescent="0.2">
      <c r="A222" s="535">
        <v>29830</v>
      </c>
      <c r="B222" s="527">
        <v>0.18304999999999999</v>
      </c>
      <c r="C222" s="527">
        <v>245.87859</v>
      </c>
      <c r="D222" s="50"/>
      <c r="E222" s="50"/>
      <c r="F222" s="50"/>
      <c r="G222" s="50"/>
      <c r="H222" s="50"/>
    </row>
    <row r="223" spans="1:8" x14ac:dyDescent="0.2">
      <c r="A223" s="536">
        <v>29860</v>
      </c>
      <c r="B223" s="527">
        <v>0.18304999999999999</v>
      </c>
      <c r="C223" s="527">
        <v>240.54155</v>
      </c>
      <c r="D223" s="50"/>
      <c r="E223" s="50"/>
      <c r="F223" s="50"/>
      <c r="G223" s="50"/>
      <c r="H223" s="50"/>
    </row>
    <row r="224" spans="1:8" x14ac:dyDescent="0.2">
      <c r="A224" s="537">
        <v>29891</v>
      </c>
      <c r="B224" s="527">
        <v>0.18304999999999999</v>
      </c>
      <c r="C224" s="527">
        <v>235.99968000000001</v>
      </c>
      <c r="D224" s="50"/>
      <c r="E224" s="50"/>
      <c r="F224" s="50"/>
      <c r="G224" s="50"/>
      <c r="H224" s="50"/>
    </row>
    <row r="225" spans="1:8" x14ac:dyDescent="0.2">
      <c r="A225" s="538">
        <v>29921</v>
      </c>
      <c r="B225" s="527">
        <v>0.18304999999999999</v>
      </c>
      <c r="C225" s="527">
        <v>229.81368000000001</v>
      </c>
      <c r="D225" s="50"/>
      <c r="E225" s="50"/>
      <c r="F225" s="50"/>
      <c r="G225" s="50"/>
      <c r="H225" s="50"/>
    </row>
    <row r="226" spans="1:8" x14ac:dyDescent="0.2">
      <c r="A226" s="526">
        <v>29952</v>
      </c>
      <c r="B226" s="527">
        <v>0.24482999999999999</v>
      </c>
      <c r="C226" s="527">
        <v>292.82695000000001</v>
      </c>
      <c r="D226" s="50"/>
      <c r="E226" s="50"/>
      <c r="F226" s="50"/>
      <c r="G226" s="50"/>
      <c r="H226" s="50"/>
    </row>
    <row r="227" spans="1:8" x14ac:dyDescent="0.2">
      <c r="A227" s="528">
        <v>29983</v>
      </c>
      <c r="B227" s="527">
        <v>0.24482999999999999</v>
      </c>
      <c r="C227" s="527">
        <v>281.75527</v>
      </c>
      <c r="D227" s="50"/>
      <c r="E227" s="50"/>
      <c r="F227" s="50"/>
      <c r="G227" s="50"/>
      <c r="H227" s="50"/>
    </row>
    <row r="228" spans="1:8" x14ac:dyDescent="0.2">
      <c r="A228" s="529">
        <v>30011</v>
      </c>
      <c r="B228" s="527">
        <v>0.24482999999999999</v>
      </c>
      <c r="C228" s="527">
        <v>271.82733000000002</v>
      </c>
      <c r="D228" s="50"/>
      <c r="E228" s="50"/>
      <c r="F228" s="50"/>
      <c r="G228" s="50"/>
      <c r="H228" s="50"/>
    </row>
    <row r="229" spans="1:8" x14ac:dyDescent="0.2">
      <c r="A229" s="530">
        <v>30042</v>
      </c>
      <c r="B229" s="527">
        <v>0.24482999999999999</v>
      </c>
      <c r="C229" s="527">
        <v>257.85269</v>
      </c>
      <c r="D229" s="50"/>
      <c r="E229" s="50"/>
      <c r="F229" s="50"/>
      <c r="G229" s="50"/>
      <c r="H229" s="50"/>
    </row>
    <row r="230" spans="1:8" x14ac:dyDescent="0.2">
      <c r="A230" s="531">
        <v>30072</v>
      </c>
      <c r="B230" s="527">
        <v>0.24482999999999999</v>
      </c>
      <c r="C230" s="527">
        <v>244.13058000000001</v>
      </c>
      <c r="D230" s="50"/>
      <c r="E230" s="50"/>
      <c r="F230" s="50"/>
      <c r="G230" s="50"/>
      <c r="H230" s="50"/>
    </row>
    <row r="231" spans="1:8" x14ac:dyDescent="0.2">
      <c r="A231" s="532">
        <v>30103</v>
      </c>
      <c r="B231" s="527">
        <v>0.24482999999999999</v>
      </c>
      <c r="C231" s="527">
        <v>232.91069999999999</v>
      </c>
      <c r="D231" s="50"/>
      <c r="E231" s="50"/>
      <c r="F231" s="50"/>
      <c r="G231" s="50"/>
      <c r="H231" s="50"/>
    </row>
    <row r="232" spans="1:8" x14ac:dyDescent="0.2">
      <c r="A232" s="533">
        <v>30133</v>
      </c>
      <c r="B232" s="527">
        <v>0.24482999999999999</v>
      </c>
      <c r="C232" s="527">
        <v>221.49719999999999</v>
      </c>
      <c r="D232" s="50"/>
      <c r="E232" s="50"/>
      <c r="F232" s="50"/>
      <c r="G232" s="50"/>
      <c r="H232" s="50"/>
    </row>
    <row r="233" spans="1:8" x14ac:dyDescent="0.2">
      <c r="A233" s="534">
        <v>30164</v>
      </c>
      <c r="B233" s="527">
        <v>0.24482999999999999</v>
      </c>
      <c r="C233" s="527">
        <v>199.14908</v>
      </c>
      <c r="D233" s="50"/>
      <c r="E233" s="50"/>
      <c r="F233" s="50"/>
      <c r="G233" s="50"/>
      <c r="H233" s="50"/>
    </row>
    <row r="234" spans="1:8" x14ac:dyDescent="0.2">
      <c r="A234" s="535">
        <v>30195</v>
      </c>
      <c r="B234" s="527">
        <v>0.24482999999999999</v>
      </c>
      <c r="C234" s="527">
        <v>189.05708999999999</v>
      </c>
      <c r="D234" s="50"/>
      <c r="E234" s="50"/>
      <c r="F234" s="50"/>
      <c r="G234" s="50"/>
      <c r="H234" s="50"/>
    </row>
    <row r="235" spans="1:8" x14ac:dyDescent="0.2">
      <c r="A235" s="536">
        <v>30225</v>
      </c>
      <c r="B235" s="527">
        <v>0.24482999999999999</v>
      </c>
      <c r="C235" s="527">
        <v>179.73924</v>
      </c>
      <c r="D235" s="50"/>
      <c r="E235" s="50"/>
      <c r="F235" s="50"/>
      <c r="G235" s="50"/>
      <c r="H235" s="50"/>
    </row>
    <row r="236" spans="1:8" x14ac:dyDescent="0.2">
      <c r="A236" s="537">
        <v>30256</v>
      </c>
      <c r="B236" s="527">
        <v>0.31828000000000001</v>
      </c>
      <c r="C236" s="527">
        <v>222.41677000000001</v>
      </c>
      <c r="D236" s="50"/>
      <c r="E236" s="50"/>
      <c r="F236" s="50"/>
      <c r="G236" s="50"/>
      <c r="H236" s="50"/>
    </row>
    <row r="237" spans="1:8" x14ac:dyDescent="0.2">
      <c r="A237" s="538">
        <v>30286</v>
      </c>
      <c r="B237" s="527">
        <v>0.31828000000000001</v>
      </c>
      <c r="C237" s="527">
        <v>200.95714000000001</v>
      </c>
      <c r="D237" s="50"/>
      <c r="E237" s="50"/>
      <c r="F237" s="50"/>
      <c r="G237" s="50"/>
      <c r="H237" s="50"/>
    </row>
    <row r="238" spans="1:8" x14ac:dyDescent="0.2">
      <c r="A238" s="526">
        <v>30317</v>
      </c>
      <c r="B238" s="527">
        <v>0.39809</v>
      </c>
      <c r="C238" s="527">
        <v>226.68259</v>
      </c>
      <c r="D238" s="50"/>
      <c r="E238" s="50"/>
      <c r="F238" s="50"/>
      <c r="G238" s="50"/>
      <c r="H238" s="50"/>
    </row>
    <row r="239" spans="1:8" x14ac:dyDescent="0.2">
      <c r="A239" s="528">
        <v>30348</v>
      </c>
      <c r="B239" s="527">
        <v>0.39809</v>
      </c>
      <c r="C239" s="527">
        <v>215.13712000000001</v>
      </c>
      <c r="D239" s="50"/>
      <c r="E239" s="50"/>
      <c r="F239" s="50"/>
      <c r="G239" s="50"/>
      <c r="H239" s="50"/>
    </row>
    <row r="240" spans="1:8" x14ac:dyDescent="0.2">
      <c r="A240" s="529">
        <v>30376</v>
      </c>
      <c r="B240" s="527">
        <v>0.39809</v>
      </c>
      <c r="C240" s="527">
        <v>205.20473000000001</v>
      </c>
      <c r="D240" s="50"/>
      <c r="E240" s="50"/>
      <c r="F240" s="50"/>
      <c r="G240" s="50"/>
      <c r="H240" s="50"/>
    </row>
    <row r="241" spans="1:8" x14ac:dyDescent="0.2">
      <c r="A241" s="530">
        <v>30407</v>
      </c>
      <c r="B241" s="527">
        <v>0.39809</v>
      </c>
      <c r="C241" s="527">
        <v>192.98634000000001</v>
      </c>
      <c r="D241" s="50"/>
      <c r="E241" s="50"/>
      <c r="F241" s="50"/>
      <c r="G241" s="50"/>
      <c r="H241" s="50"/>
    </row>
    <row r="242" spans="1:8" x14ac:dyDescent="0.2">
      <c r="A242" s="531">
        <v>30437</v>
      </c>
      <c r="B242" s="527">
        <v>0.39809</v>
      </c>
      <c r="C242" s="527">
        <v>184.96420000000001</v>
      </c>
      <c r="D242" s="50"/>
      <c r="E242" s="50"/>
      <c r="F242" s="50"/>
      <c r="G242" s="50"/>
      <c r="H242" s="50"/>
    </row>
    <row r="243" spans="1:8" x14ac:dyDescent="0.2">
      <c r="A243" s="532">
        <v>30468</v>
      </c>
      <c r="B243" s="527">
        <v>0.45900999999999997</v>
      </c>
      <c r="C243" s="527">
        <v>205.48809</v>
      </c>
      <c r="D243" s="50"/>
      <c r="E243" s="50"/>
      <c r="F243" s="50"/>
      <c r="G243" s="50"/>
      <c r="H243" s="50"/>
    </row>
    <row r="244" spans="1:8" x14ac:dyDescent="0.2">
      <c r="A244" s="533">
        <v>30498</v>
      </c>
      <c r="B244" s="527">
        <v>0.45900999999999997</v>
      </c>
      <c r="C244" s="527">
        <v>195.80696</v>
      </c>
      <c r="D244" s="50"/>
      <c r="E244" s="50"/>
      <c r="F244" s="50"/>
      <c r="G244" s="50"/>
      <c r="H244" s="50"/>
    </row>
    <row r="245" spans="1:8" x14ac:dyDescent="0.2">
      <c r="A245" s="534">
        <v>30529</v>
      </c>
      <c r="B245" s="527">
        <v>0.45900999999999997</v>
      </c>
      <c r="C245" s="527">
        <v>188.49075999999999</v>
      </c>
      <c r="D245" s="50"/>
      <c r="E245" s="50"/>
      <c r="F245" s="50"/>
      <c r="G245" s="50"/>
      <c r="H245" s="50"/>
    </row>
    <row r="246" spans="1:8" x14ac:dyDescent="0.2">
      <c r="A246" s="535">
        <v>30560</v>
      </c>
      <c r="B246" s="527">
        <v>0.45900999999999997</v>
      </c>
      <c r="C246" s="527">
        <v>182.8629</v>
      </c>
      <c r="D246" s="50"/>
      <c r="E246" s="50"/>
      <c r="F246" s="50"/>
      <c r="G246" s="50"/>
      <c r="H246" s="50"/>
    </row>
    <row r="247" spans="1:8" x14ac:dyDescent="0.2">
      <c r="A247" s="536">
        <v>30590</v>
      </c>
      <c r="B247" s="527">
        <v>0.45900999999999997</v>
      </c>
      <c r="C247" s="527">
        <v>176.99016</v>
      </c>
      <c r="D247" s="50"/>
      <c r="E247" s="50"/>
      <c r="F247" s="50"/>
      <c r="G247" s="50"/>
      <c r="H247" s="50"/>
    </row>
    <row r="248" spans="1:8" x14ac:dyDescent="0.2">
      <c r="A248" s="537">
        <v>30621</v>
      </c>
      <c r="B248" s="527">
        <v>0.45900999999999997</v>
      </c>
      <c r="C248" s="527">
        <v>167.17223000000001</v>
      </c>
      <c r="D248" s="50"/>
      <c r="E248" s="50"/>
      <c r="F248" s="50"/>
      <c r="G248" s="50"/>
      <c r="H248" s="50"/>
    </row>
    <row r="249" spans="1:8" x14ac:dyDescent="0.2">
      <c r="A249" s="538">
        <v>30651</v>
      </c>
      <c r="B249" s="527">
        <v>0.45900999999999997</v>
      </c>
      <c r="C249" s="527">
        <v>160.31351000000001</v>
      </c>
      <c r="D249" s="50"/>
      <c r="E249" s="50"/>
      <c r="F249" s="50"/>
      <c r="G249" s="50"/>
      <c r="H249" s="50"/>
    </row>
    <row r="250" spans="1:8" x14ac:dyDescent="0.2">
      <c r="A250" s="526">
        <v>30682</v>
      </c>
      <c r="B250" s="527">
        <v>0.59865999999999997</v>
      </c>
      <c r="C250" s="527">
        <v>196.59802999999999</v>
      </c>
      <c r="D250" s="50"/>
      <c r="E250" s="50"/>
      <c r="F250" s="50"/>
      <c r="G250" s="50"/>
      <c r="H250" s="50"/>
    </row>
    <row r="251" spans="1:8" x14ac:dyDescent="0.2">
      <c r="A251" s="528">
        <v>30713</v>
      </c>
      <c r="B251" s="527">
        <v>0.59865999999999997</v>
      </c>
      <c r="C251" s="527">
        <v>186.74245999999999</v>
      </c>
      <c r="D251" s="50"/>
      <c r="E251" s="50"/>
      <c r="F251" s="50"/>
      <c r="G251" s="50"/>
      <c r="H251" s="50"/>
    </row>
    <row r="252" spans="1:8" x14ac:dyDescent="0.2">
      <c r="A252" s="529">
        <v>30742</v>
      </c>
      <c r="B252" s="527">
        <v>0.59865999999999997</v>
      </c>
      <c r="C252" s="527">
        <v>179.08793</v>
      </c>
      <c r="D252" s="50"/>
      <c r="E252" s="50"/>
      <c r="F252" s="50"/>
      <c r="G252" s="50"/>
      <c r="H252" s="50"/>
    </row>
    <row r="253" spans="1:8" x14ac:dyDescent="0.2">
      <c r="A253" s="530">
        <v>30773</v>
      </c>
      <c r="B253" s="527">
        <v>0.59865999999999997</v>
      </c>
      <c r="C253" s="527">
        <v>171.66186999999999</v>
      </c>
      <c r="D253" s="50"/>
      <c r="E253" s="50"/>
      <c r="F253" s="50"/>
      <c r="G253" s="50"/>
      <c r="H253" s="50"/>
    </row>
    <row r="254" spans="1:8" x14ac:dyDescent="0.2">
      <c r="A254" s="531">
        <v>30803</v>
      </c>
      <c r="B254" s="527">
        <v>0.59865999999999997</v>
      </c>
      <c r="C254" s="527">
        <v>166.1524</v>
      </c>
      <c r="D254" s="50"/>
      <c r="E254" s="50"/>
      <c r="F254" s="50"/>
      <c r="G254" s="50"/>
      <c r="H254" s="50"/>
    </row>
    <row r="255" spans="1:8" x14ac:dyDescent="0.2">
      <c r="A255" s="532">
        <v>30834</v>
      </c>
      <c r="B255" s="527">
        <v>0.71901999999999999</v>
      </c>
      <c r="C255" s="527">
        <v>192.58731</v>
      </c>
      <c r="D255" s="50"/>
      <c r="E255" s="50"/>
      <c r="F255" s="50"/>
      <c r="G255" s="50"/>
      <c r="H255" s="50"/>
    </row>
    <row r="256" spans="1:8" x14ac:dyDescent="0.2">
      <c r="A256" s="533">
        <v>30864</v>
      </c>
      <c r="B256" s="527">
        <v>0.71901999999999999</v>
      </c>
      <c r="C256" s="527">
        <v>186.47434000000001</v>
      </c>
      <c r="D256" s="50"/>
      <c r="E256" s="50"/>
      <c r="F256" s="50"/>
      <c r="G256" s="50"/>
      <c r="H256" s="50"/>
    </row>
    <row r="257" spans="1:8" x14ac:dyDescent="0.2">
      <c r="A257" s="534">
        <v>30895</v>
      </c>
      <c r="B257" s="527">
        <v>0.71901999999999999</v>
      </c>
      <c r="C257" s="527">
        <v>181.32029</v>
      </c>
      <c r="D257" s="50"/>
      <c r="E257" s="50"/>
      <c r="F257" s="50"/>
      <c r="G257" s="50"/>
      <c r="H257" s="50"/>
    </row>
    <row r="258" spans="1:8" x14ac:dyDescent="0.2">
      <c r="A258" s="535">
        <v>30926</v>
      </c>
      <c r="B258" s="527">
        <v>0.71901999999999999</v>
      </c>
      <c r="C258" s="527">
        <v>176.07516000000001</v>
      </c>
      <c r="D258" s="50"/>
      <c r="E258" s="50"/>
      <c r="F258" s="50"/>
      <c r="G258" s="50"/>
      <c r="H258" s="50"/>
    </row>
    <row r="259" spans="1:8" x14ac:dyDescent="0.2">
      <c r="A259" s="536">
        <v>30956</v>
      </c>
      <c r="B259" s="527">
        <v>0.71901999999999999</v>
      </c>
      <c r="C259" s="527">
        <v>170.13077000000001</v>
      </c>
      <c r="D259" s="50"/>
      <c r="E259" s="50"/>
      <c r="F259" s="50"/>
      <c r="G259" s="50"/>
      <c r="H259" s="50"/>
    </row>
    <row r="260" spans="1:8" x14ac:dyDescent="0.2">
      <c r="A260" s="537">
        <v>30987</v>
      </c>
      <c r="B260" s="527">
        <v>0.71901999999999999</v>
      </c>
      <c r="C260" s="527">
        <v>164.48571999999999</v>
      </c>
      <c r="D260" s="50"/>
      <c r="E260" s="50"/>
      <c r="F260" s="50"/>
      <c r="G260" s="50"/>
      <c r="H260" s="50"/>
    </row>
    <row r="261" spans="1:8" x14ac:dyDescent="0.2">
      <c r="A261" s="538">
        <v>31017</v>
      </c>
      <c r="B261" s="527">
        <v>0.71901999999999999</v>
      </c>
      <c r="C261" s="527">
        <v>157.78448</v>
      </c>
      <c r="D261" s="50"/>
      <c r="E261" s="50"/>
      <c r="F261" s="50"/>
      <c r="G261" s="50"/>
      <c r="H261" s="50"/>
    </row>
    <row r="262" spans="1:8" x14ac:dyDescent="0.2">
      <c r="A262" s="526">
        <v>31048</v>
      </c>
      <c r="B262" s="527">
        <v>0.93881000000000003</v>
      </c>
      <c r="C262" s="527">
        <v>191.78923</v>
      </c>
      <c r="D262" s="50"/>
      <c r="E262" s="50"/>
      <c r="F262" s="50"/>
      <c r="G262" s="50"/>
      <c r="H262" s="50"/>
    </row>
    <row r="263" spans="1:8" x14ac:dyDescent="0.2">
      <c r="A263" s="528">
        <v>31079</v>
      </c>
      <c r="B263" s="527">
        <v>0.93881000000000003</v>
      </c>
      <c r="C263" s="527">
        <v>184.13929999999999</v>
      </c>
      <c r="D263" s="50"/>
      <c r="E263" s="50"/>
      <c r="F263" s="50"/>
      <c r="G263" s="50"/>
      <c r="H263" s="50"/>
    </row>
    <row r="264" spans="1:8" x14ac:dyDescent="0.2">
      <c r="A264" s="529">
        <v>31107</v>
      </c>
      <c r="B264" s="527">
        <v>0.93881000000000003</v>
      </c>
      <c r="C264" s="527">
        <v>177.27014</v>
      </c>
      <c r="D264" s="50"/>
      <c r="E264" s="50"/>
      <c r="F264" s="50"/>
      <c r="G264" s="50"/>
      <c r="H264" s="50"/>
    </row>
    <row r="265" spans="1:8" x14ac:dyDescent="0.2">
      <c r="A265" s="530">
        <v>31138</v>
      </c>
      <c r="B265" s="527">
        <v>0.93881000000000003</v>
      </c>
      <c r="C265" s="527">
        <v>171.97827000000001</v>
      </c>
      <c r="D265" s="50"/>
      <c r="E265" s="50"/>
      <c r="F265" s="50"/>
      <c r="G265" s="50"/>
      <c r="H265" s="50"/>
    </row>
    <row r="266" spans="1:8" x14ac:dyDescent="0.2">
      <c r="A266" s="531">
        <v>31168</v>
      </c>
      <c r="B266" s="527">
        <v>0.93881000000000003</v>
      </c>
      <c r="C266" s="527">
        <v>167.99836999999999</v>
      </c>
      <c r="D266" s="50"/>
      <c r="E266" s="50"/>
      <c r="F266" s="50"/>
      <c r="G266" s="50"/>
      <c r="H266" s="50"/>
    </row>
    <row r="267" spans="1:8" x14ac:dyDescent="0.2">
      <c r="A267" s="532">
        <v>31199</v>
      </c>
      <c r="B267" s="527">
        <v>1.10764</v>
      </c>
      <c r="C267" s="527">
        <v>193.36733000000001</v>
      </c>
      <c r="D267" s="50"/>
      <c r="E267" s="50"/>
      <c r="F267" s="50"/>
      <c r="G267" s="50"/>
      <c r="H267" s="50"/>
    </row>
    <row r="268" spans="1:8" x14ac:dyDescent="0.2">
      <c r="A268" s="533">
        <v>31229</v>
      </c>
      <c r="B268" s="527">
        <v>1.10764</v>
      </c>
      <c r="C268" s="527">
        <v>186.85977</v>
      </c>
      <c r="D268" s="50"/>
      <c r="E268" s="50"/>
      <c r="F268" s="50"/>
      <c r="G268" s="50"/>
      <c r="H268" s="50"/>
    </row>
    <row r="269" spans="1:8" x14ac:dyDescent="0.2">
      <c r="A269" s="534">
        <v>31260</v>
      </c>
      <c r="B269" s="527">
        <v>1.10764</v>
      </c>
      <c r="C269" s="527">
        <v>179.03277</v>
      </c>
      <c r="D269" s="50"/>
      <c r="E269" s="50"/>
      <c r="F269" s="50"/>
      <c r="G269" s="50"/>
      <c r="H269" s="50"/>
    </row>
    <row r="270" spans="1:8" x14ac:dyDescent="0.2">
      <c r="A270" s="535">
        <v>31291</v>
      </c>
      <c r="B270" s="527">
        <v>1.10764</v>
      </c>
      <c r="C270" s="527">
        <v>172.15722</v>
      </c>
      <c r="D270" s="50"/>
      <c r="E270" s="50"/>
      <c r="F270" s="50"/>
      <c r="G270" s="50"/>
      <c r="H270" s="50"/>
    </row>
    <row r="271" spans="1:8" x14ac:dyDescent="0.2">
      <c r="A271" s="536">
        <v>31321</v>
      </c>
      <c r="B271" s="527">
        <v>1.10764</v>
      </c>
      <c r="C271" s="527">
        <v>165.85683</v>
      </c>
      <c r="D271" s="50"/>
      <c r="E271" s="50"/>
      <c r="F271" s="50"/>
      <c r="G271" s="50"/>
      <c r="H271" s="50"/>
    </row>
    <row r="272" spans="1:8" x14ac:dyDescent="0.2">
      <c r="A272" s="537">
        <v>31352</v>
      </c>
      <c r="B272" s="527">
        <v>1.10764</v>
      </c>
      <c r="C272" s="527">
        <v>158.54222999999999</v>
      </c>
      <c r="D272" s="50"/>
      <c r="E272" s="50"/>
      <c r="F272" s="50"/>
      <c r="G272" s="50"/>
      <c r="H272" s="50"/>
    </row>
    <row r="273" spans="1:8" x14ac:dyDescent="0.2">
      <c r="A273" s="538">
        <v>31382</v>
      </c>
      <c r="B273" s="527">
        <v>1.10764</v>
      </c>
      <c r="C273" s="527">
        <v>148.43706</v>
      </c>
      <c r="D273" s="50"/>
      <c r="E273" s="50"/>
      <c r="F273" s="50"/>
      <c r="G273" s="50"/>
      <c r="H273" s="50"/>
    </row>
    <row r="274" spans="1:8" x14ac:dyDescent="0.2">
      <c r="A274" s="526">
        <v>31413</v>
      </c>
      <c r="B274" s="527">
        <v>1.4744999999999999</v>
      </c>
      <c r="C274" s="527">
        <v>181.54989</v>
      </c>
      <c r="D274" s="50"/>
      <c r="E274" s="50"/>
      <c r="F274" s="50"/>
      <c r="G274" s="50"/>
      <c r="H274" s="50"/>
    </row>
    <row r="275" spans="1:8" x14ac:dyDescent="0.2">
      <c r="A275" s="528">
        <v>31444</v>
      </c>
      <c r="B275" s="527">
        <v>1.4744999999999999</v>
      </c>
      <c r="C275" s="527">
        <v>173.82207</v>
      </c>
      <c r="D275" s="50"/>
      <c r="E275" s="50"/>
      <c r="F275" s="50"/>
      <c r="G275" s="50"/>
      <c r="H275" s="50"/>
    </row>
    <row r="276" spans="1:8" x14ac:dyDescent="0.2">
      <c r="A276" s="529">
        <v>31472</v>
      </c>
      <c r="B276" s="527">
        <v>1.4744999999999999</v>
      </c>
      <c r="C276" s="527">
        <v>166.10166000000001</v>
      </c>
      <c r="D276" s="50"/>
      <c r="E276" s="50"/>
      <c r="F276" s="50"/>
      <c r="G276" s="50"/>
      <c r="H276" s="50"/>
    </row>
    <row r="277" spans="1:8" x14ac:dyDescent="0.2">
      <c r="A277" s="530">
        <v>31503</v>
      </c>
      <c r="B277" s="527">
        <v>1.4744999999999999</v>
      </c>
      <c r="C277" s="527">
        <v>157.86008000000001</v>
      </c>
      <c r="D277" s="50"/>
      <c r="E277" s="50"/>
      <c r="F277" s="50"/>
      <c r="G277" s="50"/>
      <c r="H277" s="50"/>
    </row>
    <row r="278" spans="1:8" x14ac:dyDescent="0.2">
      <c r="A278" s="531">
        <v>31533</v>
      </c>
      <c r="B278" s="527">
        <v>1.4744999999999999</v>
      </c>
      <c r="C278" s="527">
        <v>149.54949999999999</v>
      </c>
      <c r="D278" s="50"/>
      <c r="E278" s="50"/>
      <c r="F278" s="50"/>
      <c r="G278" s="50"/>
      <c r="H278" s="50"/>
    </row>
    <row r="279" spans="1:8" x14ac:dyDescent="0.2">
      <c r="A279" s="532">
        <v>31564</v>
      </c>
      <c r="B279" s="527">
        <v>1.8446</v>
      </c>
      <c r="C279" s="527">
        <v>175.80181999999999</v>
      </c>
      <c r="D279" s="50"/>
      <c r="E279" s="50"/>
      <c r="F279" s="50"/>
      <c r="G279" s="50"/>
      <c r="H279" s="50"/>
    </row>
    <row r="280" spans="1:8" x14ac:dyDescent="0.2">
      <c r="A280" s="533">
        <v>31594</v>
      </c>
      <c r="B280" s="527">
        <v>1.8446</v>
      </c>
      <c r="C280" s="527">
        <v>167.44689</v>
      </c>
      <c r="D280" s="50"/>
      <c r="E280" s="50"/>
      <c r="F280" s="50"/>
      <c r="G280" s="50"/>
      <c r="H280" s="50"/>
    </row>
    <row r="281" spans="1:8" x14ac:dyDescent="0.2">
      <c r="A281" s="534">
        <v>31625</v>
      </c>
      <c r="B281" s="527">
        <v>1.8446</v>
      </c>
      <c r="C281" s="527">
        <v>155.08253999999999</v>
      </c>
      <c r="D281" s="50"/>
      <c r="E281" s="50"/>
      <c r="F281" s="50"/>
      <c r="G281" s="50"/>
      <c r="H281" s="50"/>
    </row>
    <row r="282" spans="1:8" x14ac:dyDescent="0.2">
      <c r="A282" s="535">
        <v>31656</v>
      </c>
      <c r="B282" s="527">
        <v>1.8446</v>
      </c>
      <c r="C282" s="527">
        <v>146.30557999999999</v>
      </c>
      <c r="D282" s="50"/>
      <c r="E282" s="50"/>
      <c r="F282" s="50"/>
      <c r="G282" s="50"/>
      <c r="H282" s="50"/>
    </row>
    <row r="283" spans="1:8" x14ac:dyDescent="0.2">
      <c r="A283" s="536">
        <v>31686</v>
      </c>
      <c r="B283" s="527">
        <v>2.24377</v>
      </c>
      <c r="C283" s="527">
        <v>168.34336999999999</v>
      </c>
      <c r="D283" s="50"/>
      <c r="E283" s="50"/>
      <c r="F283" s="50"/>
      <c r="G283" s="50"/>
      <c r="H283" s="50"/>
    </row>
    <row r="284" spans="1:8" x14ac:dyDescent="0.2">
      <c r="A284" s="537">
        <v>31717</v>
      </c>
      <c r="B284" s="527">
        <v>2.24377</v>
      </c>
      <c r="C284" s="527">
        <v>157.68957</v>
      </c>
      <c r="D284" s="50"/>
      <c r="E284" s="50"/>
      <c r="F284" s="50"/>
      <c r="G284" s="50"/>
      <c r="H284" s="50"/>
    </row>
    <row r="285" spans="1:8" x14ac:dyDescent="0.2">
      <c r="A285" s="538">
        <v>31747</v>
      </c>
      <c r="B285" s="527">
        <v>2.24377</v>
      </c>
      <c r="C285" s="527">
        <v>146.14536000000001</v>
      </c>
      <c r="D285" s="50"/>
      <c r="E285" s="50"/>
      <c r="F285" s="50"/>
      <c r="G285" s="50"/>
      <c r="H285" s="50"/>
    </row>
    <row r="286" spans="1:8" x14ac:dyDescent="0.2">
      <c r="A286" s="526">
        <v>31778</v>
      </c>
      <c r="B286" s="527">
        <v>2.7608299999999999</v>
      </c>
      <c r="C286" s="527">
        <v>166.35393999999999</v>
      </c>
      <c r="D286" s="50"/>
      <c r="E286" s="50"/>
      <c r="F286" s="50"/>
      <c r="G286" s="50"/>
      <c r="H286" s="50"/>
    </row>
    <row r="287" spans="1:8" x14ac:dyDescent="0.2">
      <c r="A287" s="528">
        <v>31809</v>
      </c>
      <c r="B287" s="527">
        <v>2.7608299999999999</v>
      </c>
      <c r="C287" s="527">
        <v>155.15814</v>
      </c>
      <c r="D287" s="50"/>
      <c r="E287" s="50"/>
      <c r="F287" s="50"/>
      <c r="G287" s="50"/>
      <c r="H287" s="50"/>
    </row>
    <row r="288" spans="1:8" x14ac:dyDescent="0.2">
      <c r="A288" s="529">
        <v>31837</v>
      </c>
      <c r="B288" s="527">
        <v>2.7608299999999999</v>
      </c>
      <c r="C288" s="527">
        <v>145.53986</v>
      </c>
      <c r="D288" s="50"/>
      <c r="E288" s="50"/>
      <c r="F288" s="50"/>
      <c r="G288" s="50"/>
      <c r="H288" s="50"/>
    </row>
    <row r="289" spans="1:8" x14ac:dyDescent="0.2">
      <c r="A289" s="530">
        <v>31868</v>
      </c>
      <c r="B289" s="527">
        <v>3.3147899999999999</v>
      </c>
      <c r="C289" s="527">
        <v>160.68340000000001</v>
      </c>
      <c r="D289" s="50"/>
      <c r="E289" s="50"/>
      <c r="F289" s="50"/>
      <c r="G289" s="50"/>
      <c r="H289" s="50"/>
    </row>
    <row r="290" spans="1:8" x14ac:dyDescent="0.2">
      <c r="A290" s="531">
        <v>31898</v>
      </c>
      <c r="B290" s="527">
        <v>3.3147899999999999</v>
      </c>
      <c r="C290" s="527">
        <v>149.41892999999999</v>
      </c>
      <c r="D290" s="50"/>
      <c r="E290" s="50"/>
      <c r="F290" s="50"/>
      <c r="G290" s="50"/>
      <c r="H290" s="50"/>
    </row>
    <row r="291" spans="1:8" x14ac:dyDescent="0.2">
      <c r="A291" s="532">
        <v>31929</v>
      </c>
      <c r="B291" s="527">
        <v>3.3147899999999999</v>
      </c>
      <c r="C291" s="527">
        <v>139.33876000000001</v>
      </c>
      <c r="D291" s="50"/>
      <c r="E291" s="50"/>
      <c r="F291" s="50"/>
      <c r="G291" s="50"/>
      <c r="H291" s="50"/>
    </row>
    <row r="292" spans="1:8" x14ac:dyDescent="0.2">
      <c r="A292" s="533">
        <v>31959</v>
      </c>
      <c r="B292" s="527">
        <v>4.0800799999999997</v>
      </c>
      <c r="C292" s="527">
        <v>158.65801999999999</v>
      </c>
      <c r="D292" s="50"/>
      <c r="E292" s="50"/>
      <c r="F292" s="50"/>
      <c r="G292" s="50"/>
      <c r="H292" s="50"/>
    </row>
    <row r="293" spans="1:8" x14ac:dyDescent="0.2">
      <c r="A293" s="534">
        <v>31990</v>
      </c>
      <c r="B293" s="527">
        <v>4.0800799999999997</v>
      </c>
      <c r="C293" s="527">
        <v>146.67066</v>
      </c>
      <c r="D293" s="50"/>
      <c r="E293" s="50"/>
      <c r="F293" s="50"/>
      <c r="G293" s="50"/>
      <c r="H293" s="50"/>
    </row>
    <row r="294" spans="1:8" x14ac:dyDescent="0.2">
      <c r="A294" s="535">
        <v>32021</v>
      </c>
      <c r="B294" s="527">
        <v>4.0800799999999997</v>
      </c>
      <c r="C294" s="527">
        <v>137.60526999999999</v>
      </c>
      <c r="D294" s="50"/>
      <c r="E294" s="50"/>
      <c r="F294" s="50"/>
      <c r="G294" s="50"/>
      <c r="H294" s="50"/>
    </row>
    <row r="295" spans="1:8" x14ac:dyDescent="0.2">
      <c r="A295" s="536">
        <v>32051</v>
      </c>
      <c r="B295" s="527">
        <v>5.1019500000000004</v>
      </c>
      <c r="C295" s="527">
        <v>158.83259000000001</v>
      </c>
      <c r="D295" s="50"/>
      <c r="E295" s="50"/>
      <c r="F295" s="50"/>
      <c r="G295" s="50"/>
      <c r="H295" s="50"/>
    </row>
    <row r="296" spans="1:8" x14ac:dyDescent="0.2">
      <c r="A296" s="537">
        <v>32082</v>
      </c>
      <c r="B296" s="527">
        <v>5.1019500000000004</v>
      </c>
      <c r="C296" s="527">
        <v>147.15977000000001</v>
      </c>
      <c r="D296" s="50"/>
      <c r="E296" s="50"/>
      <c r="F296" s="50"/>
      <c r="G296" s="50"/>
      <c r="H296" s="50"/>
    </row>
    <row r="297" spans="1:8" x14ac:dyDescent="0.2">
      <c r="A297" s="538">
        <v>32112</v>
      </c>
      <c r="B297" s="527">
        <v>5.8672399999999998</v>
      </c>
      <c r="C297" s="527">
        <v>147.45484999999999</v>
      </c>
      <c r="D297" s="50"/>
      <c r="E297" s="50"/>
      <c r="F297" s="50"/>
      <c r="G297" s="50"/>
      <c r="H297" s="50"/>
    </row>
    <row r="298" spans="1:8" x14ac:dyDescent="0.2">
      <c r="A298" s="526">
        <v>32143</v>
      </c>
      <c r="B298" s="527">
        <v>7.0406899999999997</v>
      </c>
      <c r="C298" s="527">
        <v>153.24981</v>
      </c>
      <c r="D298" s="50"/>
      <c r="E298" s="50"/>
      <c r="F298" s="50"/>
      <c r="G298" s="50"/>
      <c r="H298" s="50"/>
    </row>
    <row r="299" spans="1:8" x14ac:dyDescent="0.2">
      <c r="A299" s="528">
        <v>32174</v>
      </c>
      <c r="B299" s="527">
        <v>7.0406899999999997</v>
      </c>
      <c r="C299" s="527">
        <v>141.45168000000001</v>
      </c>
      <c r="D299" s="50"/>
      <c r="E299" s="50"/>
      <c r="F299" s="50"/>
      <c r="G299" s="50"/>
      <c r="H299" s="50"/>
    </row>
    <row r="300" spans="1:8" x14ac:dyDescent="0.2">
      <c r="A300" s="529">
        <v>32203</v>
      </c>
      <c r="B300" s="527">
        <v>7.2529199999999996</v>
      </c>
      <c r="C300" s="527">
        <v>138.61718999999999</v>
      </c>
      <c r="D300" s="50"/>
      <c r="E300" s="50"/>
      <c r="F300" s="50"/>
      <c r="G300" s="50"/>
      <c r="H300" s="50"/>
    </row>
    <row r="301" spans="1:8" x14ac:dyDescent="0.2">
      <c r="A301" s="530">
        <v>32234</v>
      </c>
      <c r="B301" s="527">
        <v>7.2529199999999996</v>
      </c>
      <c r="C301" s="527">
        <v>134.47807</v>
      </c>
      <c r="D301" s="50"/>
      <c r="E301" s="50"/>
      <c r="F301" s="50"/>
      <c r="G301" s="50"/>
      <c r="H301" s="50"/>
    </row>
    <row r="302" spans="1:8" x14ac:dyDescent="0.2">
      <c r="A302" s="531">
        <v>32264</v>
      </c>
      <c r="B302" s="527">
        <v>7.2529199999999996</v>
      </c>
      <c r="C302" s="527">
        <v>131.92555999999999</v>
      </c>
      <c r="D302" s="50"/>
      <c r="E302" s="50"/>
      <c r="F302" s="50"/>
      <c r="G302" s="50"/>
      <c r="H302" s="50"/>
    </row>
    <row r="303" spans="1:8" x14ac:dyDescent="0.2">
      <c r="A303" s="532">
        <v>32295</v>
      </c>
      <c r="B303" s="527">
        <v>7.2529199999999996</v>
      </c>
      <c r="C303" s="527">
        <v>129.28801999999999</v>
      </c>
      <c r="D303" s="50"/>
      <c r="E303" s="50"/>
      <c r="F303" s="50"/>
      <c r="G303" s="50"/>
      <c r="H303" s="50"/>
    </row>
    <row r="304" spans="1:8" x14ac:dyDescent="0.2">
      <c r="A304" s="533">
        <v>32325</v>
      </c>
      <c r="B304" s="527">
        <v>7.2529199999999996</v>
      </c>
      <c r="C304" s="527">
        <v>127.16544</v>
      </c>
      <c r="D304" s="50"/>
      <c r="E304" s="50"/>
      <c r="F304" s="50"/>
      <c r="G304" s="50"/>
      <c r="H304" s="50"/>
    </row>
    <row r="305" spans="1:8" x14ac:dyDescent="0.2">
      <c r="A305" s="534">
        <v>32356</v>
      </c>
      <c r="B305" s="527">
        <v>7.2529199999999996</v>
      </c>
      <c r="C305" s="527">
        <v>126.00622</v>
      </c>
      <c r="D305" s="50"/>
      <c r="E305" s="50"/>
      <c r="F305" s="50"/>
      <c r="G305" s="50"/>
      <c r="H305" s="50"/>
    </row>
    <row r="306" spans="1:8" x14ac:dyDescent="0.2">
      <c r="A306" s="535">
        <v>32387</v>
      </c>
      <c r="B306" s="527">
        <v>7.2529199999999996</v>
      </c>
      <c r="C306" s="527">
        <v>125.28993</v>
      </c>
      <c r="D306" s="50"/>
      <c r="E306" s="50"/>
      <c r="F306" s="50"/>
      <c r="G306" s="50"/>
      <c r="H306" s="50"/>
    </row>
    <row r="307" spans="1:8" x14ac:dyDescent="0.2">
      <c r="A307" s="536">
        <v>32417</v>
      </c>
      <c r="B307" s="527">
        <v>7.2529199999999996</v>
      </c>
      <c r="C307" s="527">
        <v>124.3415</v>
      </c>
      <c r="D307" s="50"/>
      <c r="E307" s="50"/>
      <c r="F307" s="50"/>
      <c r="G307" s="50"/>
      <c r="H307" s="50"/>
    </row>
    <row r="308" spans="1:8" x14ac:dyDescent="0.2">
      <c r="A308" s="537">
        <v>32448</v>
      </c>
      <c r="B308" s="527">
        <v>7.2529199999999996</v>
      </c>
      <c r="C308" s="527">
        <v>122.69947000000001</v>
      </c>
      <c r="D308" s="50"/>
      <c r="E308" s="50"/>
      <c r="F308" s="50"/>
      <c r="G308" s="50"/>
      <c r="H308" s="50"/>
    </row>
    <row r="309" spans="1:8" x14ac:dyDescent="0.2">
      <c r="A309" s="538">
        <v>32478</v>
      </c>
      <c r="B309" s="527">
        <v>7.2529199999999996</v>
      </c>
      <c r="C309" s="527">
        <v>120.19171</v>
      </c>
      <c r="D309" s="50"/>
      <c r="E309" s="50"/>
      <c r="F309" s="50"/>
      <c r="G309" s="50"/>
      <c r="H309" s="50"/>
    </row>
    <row r="310" spans="1:8" x14ac:dyDescent="0.2">
      <c r="A310" s="526">
        <v>32509</v>
      </c>
      <c r="B310" s="527">
        <v>7.8336600000000001</v>
      </c>
      <c r="C310" s="527">
        <v>126.71355</v>
      </c>
      <c r="D310" s="50"/>
      <c r="E310" s="50"/>
      <c r="F310" s="50"/>
      <c r="G310" s="50"/>
      <c r="H310" s="50"/>
    </row>
    <row r="311" spans="1:8" x14ac:dyDescent="0.2">
      <c r="A311" s="528">
        <v>32540</v>
      </c>
      <c r="B311" s="527">
        <v>7.8336600000000001</v>
      </c>
      <c r="C311" s="527">
        <v>125.017</v>
      </c>
      <c r="D311" s="50"/>
      <c r="E311" s="50"/>
      <c r="F311" s="50"/>
      <c r="G311" s="50"/>
      <c r="H311" s="50"/>
    </row>
    <row r="312" spans="1:8" x14ac:dyDescent="0.2">
      <c r="A312" s="529">
        <v>32568</v>
      </c>
      <c r="B312" s="527">
        <v>7.8336600000000001</v>
      </c>
      <c r="C312" s="527">
        <v>123.67627</v>
      </c>
      <c r="D312" s="50"/>
      <c r="E312" s="50"/>
      <c r="F312" s="50"/>
      <c r="G312" s="50"/>
      <c r="H312" s="50"/>
    </row>
    <row r="313" spans="1:8" x14ac:dyDescent="0.2">
      <c r="A313" s="530">
        <v>32599</v>
      </c>
      <c r="B313" s="527">
        <v>7.8336600000000001</v>
      </c>
      <c r="C313" s="527">
        <v>121.85398000000001</v>
      </c>
      <c r="D313" s="50"/>
      <c r="E313" s="50"/>
      <c r="F313" s="50"/>
      <c r="G313" s="50"/>
      <c r="H313" s="50"/>
    </row>
    <row r="314" spans="1:8" x14ac:dyDescent="0.2">
      <c r="A314" s="531">
        <v>32629</v>
      </c>
      <c r="B314" s="527">
        <v>7.8336600000000001</v>
      </c>
      <c r="C314" s="527">
        <v>120.19953</v>
      </c>
      <c r="D314" s="50"/>
      <c r="E314" s="50"/>
      <c r="F314" s="50"/>
      <c r="G314" s="50"/>
      <c r="H314" s="50"/>
    </row>
    <row r="315" spans="1:8" x14ac:dyDescent="0.2">
      <c r="A315" s="532">
        <v>32660</v>
      </c>
      <c r="B315" s="527">
        <v>7.8336600000000001</v>
      </c>
      <c r="C315" s="527">
        <v>118.75726</v>
      </c>
      <c r="D315" s="50"/>
      <c r="E315" s="50"/>
      <c r="F315" s="50"/>
      <c r="G315" s="50"/>
      <c r="H315" s="50"/>
    </row>
    <row r="316" spans="1:8" x14ac:dyDescent="0.2">
      <c r="A316" s="533">
        <v>32690</v>
      </c>
      <c r="B316" s="527">
        <v>8.3060299999999998</v>
      </c>
      <c r="C316" s="527">
        <v>124.67125</v>
      </c>
      <c r="D316" s="50"/>
      <c r="E316" s="50"/>
      <c r="F316" s="50"/>
      <c r="G316" s="50"/>
      <c r="H316" s="50"/>
    </row>
    <row r="317" spans="1:8" x14ac:dyDescent="0.2">
      <c r="A317" s="534">
        <v>32721</v>
      </c>
      <c r="B317" s="527">
        <v>8.3060299999999998</v>
      </c>
      <c r="C317" s="527">
        <v>123.49473</v>
      </c>
      <c r="D317" s="50"/>
      <c r="E317" s="50"/>
      <c r="F317" s="50"/>
      <c r="G317" s="50"/>
      <c r="H317" s="50"/>
    </row>
    <row r="318" spans="1:8" x14ac:dyDescent="0.2">
      <c r="A318" s="535">
        <v>32752</v>
      </c>
      <c r="B318" s="527">
        <v>8.3060299999999998</v>
      </c>
      <c r="C318" s="527">
        <v>122.32483999999999</v>
      </c>
      <c r="D318" s="50"/>
      <c r="E318" s="50"/>
      <c r="F318" s="50"/>
      <c r="G318" s="50"/>
      <c r="H318" s="50"/>
    </row>
    <row r="319" spans="1:8" x14ac:dyDescent="0.2">
      <c r="A319" s="536">
        <v>32782</v>
      </c>
      <c r="B319" s="527">
        <v>8.3060299999999998</v>
      </c>
      <c r="C319" s="527">
        <v>120.5421</v>
      </c>
      <c r="D319" s="50"/>
      <c r="E319" s="50"/>
      <c r="F319" s="50"/>
      <c r="G319" s="50"/>
      <c r="H319" s="50"/>
    </row>
    <row r="320" spans="1:8" x14ac:dyDescent="0.2">
      <c r="A320" s="537">
        <v>32813</v>
      </c>
      <c r="B320" s="527">
        <v>8.3060299999999998</v>
      </c>
      <c r="C320" s="527">
        <v>118.87352</v>
      </c>
      <c r="D320" s="50"/>
      <c r="E320" s="50"/>
      <c r="F320" s="50"/>
      <c r="G320" s="50"/>
      <c r="H320" s="50"/>
    </row>
    <row r="321" spans="1:8" x14ac:dyDescent="0.2">
      <c r="A321" s="538">
        <v>32843</v>
      </c>
      <c r="B321" s="527">
        <v>9.13889</v>
      </c>
      <c r="C321" s="527">
        <v>126.5232</v>
      </c>
      <c r="D321" s="50"/>
      <c r="E321" s="50"/>
      <c r="F321" s="50"/>
      <c r="G321" s="50"/>
      <c r="H321" s="50"/>
    </row>
    <row r="322" spans="1:8" x14ac:dyDescent="0.2">
      <c r="A322" s="526">
        <v>32874</v>
      </c>
      <c r="B322" s="527">
        <v>9.13889</v>
      </c>
      <c r="C322" s="527">
        <v>120.69808999999999</v>
      </c>
      <c r="D322" s="50"/>
      <c r="E322" s="50"/>
      <c r="F322" s="50"/>
      <c r="G322" s="50"/>
      <c r="H322" s="50"/>
    </row>
    <row r="323" spans="1:8" x14ac:dyDescent="0.2">
      <c r="A323" s="528">
        <v>32905</v>
      </c>
      <c r="B323" s="527">
        <v>9.13889</v>
      </c>
      <c r="C323" s="527">
        <v>118.02549</v>
      </c>
      <c r="D323" s="50"/>
      <c r="E323" s="50"/>
      <c r="F323" s="50"/>
      <c r="G323" s="50"/>
      <c r="H323" s="50"/>
    </row>
    <row r="324" spans="1:8" x14ac:dyDescent="0.2">
      <c r="A324" s="529">
        <v>32933</v>
      </c>
      <c r="B324" s="527">
        <v>9.13889</v>
      </c>
      <c r="C324" s="527">
        <v>115.98084</v>
      </c>
      <c r="D324" s="50"/>
      <c r="E324" s="50"/>
      <c r="F324" s="50"/>
      <c r="G324" s="50"/>
      <c r="H324" s="50"/>
    </row>
    <row r="325" spans="1:8" x14ac:dyDescent="0.2">
      <c r="A325" s="530">
        <v>32964</v>
      </c>
      <c r="B325" s="527">
        <v>9.13889</v>
      </c>
      <c r="C325" s="527">
        <v>114.24212</v>
      </c>
      <c r="D325" s="50"/>
      <c r="E325" s="50"/>
      <c r="F325" s="50"/>
      <c r="G325" s="50"/>
      <c r="H325" s="50"/>
    </row>
    <row r="326" spans="1:8" x14ac:dyDescent="0.2">
      <c r="A326" s="531">
        <v>32994</v>
      </c>
      <c r="B326" s="527">
        <v>9.13889</v>
      </c>
      <c r="C326" s="527">
        <v>112.28270000000001</v>
      </c>
      <c r="D326" s="50"/>
      <c r="E326" s="50"/>
      <c r="F326" s="50"/>
      <c r="G326" s="50"/>
      <c r="H326" s="50"/>
    </row>
    <row r="327" spans="1:8" x14ac:dyDescent="0.2">
      <c r="A327" s="532">
        <v>33025</v>
      </c>
      <c r="B327" s="527">
        <v>9.13889</v>
      </c>
      <c r="C327" s="527">
        <v>109.863</v>
      </c>
      <c r="D327" s="50"/>
      <c r="E327" s="50"/>
      <c r="F327" s="50"/>
      <c r="G327" s="50"/>
      <c r="H327" s="50"/>
    </row>
    <row r="328" spans="1:8" x14ac:dyDescent="0.2">
      <c r="A328" s="533">
        <v>33055</v>
      </c>
      <c r="B328" s="527">
        <v>9.13889</v>
      </c>
      <c r="C328" s="527">
        <v>107.89533</v>
      </c>
      <c r="D328" s="50"/>
      <c r="E328" s="50"/>
      <c r="F328" s="50"/>
      <c r="G328" s="50"/>
      <c r="H328" s="50"/>
    </row>
    <row r="329" spans="1:8" x14ac:dyDescent="0.2">
      <c r="A329" s="534">
        <v>33086</v>
      </c>
      <c r="B329" s="527">
        <v>9.13889</v>
      </c>
      <c r="C329" s="527">
        <v>106.08772999999999</v>
      </c>
      <c r="D329" s="50"/>
      <c r="E329" s="50"/>
      <c r="F329" s="50"/>
      <c r="G329" s="50"/>
      <c r="H329" s="50"/>
    </row>
    <row r="330" spans="1:8" x14ac:dyDescent="0.2">
      <c r="A330" s="535">
        <v>33117</v>
      </c>
      <c r="B330" s="527">
        <v>9.13889</v>
      </c>
      <c r="C330" s="527">
        <v>104.59672999999999</v>
      </c>
      <c r="D330" s="50"/>
      <c r="E330" s="50"/>
      <c r="F330" s="50"/>
      <c r="G330" s="50"/>
      <c r="H330" s="50"/>
    </row>
    <row r="331" spans="1:8" x14ac:dyDescent="0.2">
      <c r="A331" s="536">
        <v>33147</v>
      </c>
      <c r="B331" s="527">
        <v>9.13889</v>
      </c>
      <c r="C331" s="527">
        <v>103.11434</v>
      </c>
      <c r="D331" s="50"/>
      <c r="E331" s="50"/>
      <c r="F331" s="50"/>
      <c r="G331" s="50"/>
      <c r="H331" s="50"/>
    </row>
    <row r="332" spans="1:8" x14ac:dyDescent="0.2">
      <c r="A332" s="537">
        <v>33178</v>
      </c>
      <c r="B332" s="527">
        <v>10.786580000000001</v>
      </c>
      <c r="C332" s="527">
        <v>118.55752</v>
      </c>
      <c r="D332" s="50"/>
      <c r="E332" s="50"/>
      <c r="F332" s="50"/>
      <c r="G332" s="50"/>
      <c r="H332" s="50"/>
    </row>
    <row r="333" spans="1:8" x14ac:dyDescent="0.2">
      <c r="A333" s="538">
        <v>33208</v>
      </c>
      <c r="B333" s="527">
        <v>10.786580000000001</v>
      </c>
      <c r="C333" s="527">
        <v>114.93505</v>
      </c>
      <c r="D333" s="50"/>
      <c r="E333" s="50"/>
      <c r="F333" s="50"/>
      <c r="G333" s="50"/>
      <c r="H333" s="50"/>
    </row>
    <row r="334" spans="1:8" x14ac:dyDescent="0.2">
      <c r="A334" s="526">
        <v>33239</v>
      </c>
      <c r="B334" s="527">
        <v>10.786580000000001</v>
      </c>
      <c r="C334" s="527">
        <v>112.07832000000001</v>
      </c>
      <c r="D334" s="50"/>
      <c r="E334" s="50"/>
      <c r="F334" s="50"/>
      <c r="G334" s="50"/>
      <c r="H334" s="50"/>
    </row>
    <row r="335" spans="1:8" x14ac:dyDescent="0.2">
      <c r="A335" s="528">
        <v>33270</v>
      </c>
      <c r="B335" s="527">
        <v>10.786580000000001</v>
      </c>
      <c r="C335" s="527">
        <v>110.15531</v>
      </c>
      <c r="D335" s="50"/>
      <c r="E335" s="50"/>
      <c r="F335" s="50"/>
      <c r="G335" s="50"/>
      <c r="H335" s="50"/>
    </row>
    <row r="336" spans="1:8" x14ac:dyDescent="0.2">
      <c r="A336" s="529">
        <v>33298</v>
      </c>
      <c r="B336" s="527">
        <v>10.786580000000001</v>
      </c>
      <c r="C336" s="527">
        <v>108.60647</v>
      </c>
      <c r="D336" s="50"/>
      <c r="E336" s="50"/>
      <c r="F336" s="50"/>
      <c r="G336" s="50"/>
      <c r="H336" s="50"/>
    </row>
    <row r="337" spans="1:8" x14ac:dyDescent="0.2">
      <c r="A337" s="530">
        <v>33329</v>
      </c>
      <c r="B337" s="527">
        <v>10.786580000000001</v>
      </c>
      <c r="C337" s="527">
        <v>107.48057</v>
      </c>
      <c r="D337" s="50"/>
      <c r="E337" s="50"/>
      <c r="F337" s="50"/>
      <c r="G337" s="50"/>
      <c r="H337" s="50"/>
    </row>
    <row r="338" spans="1:8" x14ac:dyDescent="0.2">
      <c r="A338" s="531">
        <v>33359</v>
      </c>
      <c r="B338" s="527">
        <v>10.786580000000001</v>
      </c>
      <c r="C338" s="527">
        <v>106.44005</v>
      </c>
      <c r="D338" s="50"/>
      <c r="E338" s="50"/>
      <c r="F338" s="50"/>
      <c r="G338" s="50"/>
      <c r="H338" s="50"/>
    </row>
    <row r="339" spans="1:8" x14ac:dyDescent="0.2">
      <c r="A339" s="532">
        <v>33390</v>
      </c>
      <c r="B339" s="527">
        <v>10.786580000000001</v>
      </c>
      <c r="C339" s="527">
        <v>105.33477000000001</v>
      </c>
      <c r="D339" s="50"/>
      <c r="E339" s="50"/>
      <c r="F339" s="50"/>
      <c r="G339" s="50"/>
      <c r="H339" s="50"/>
    </row>
    <row r="340" spans="1:8" x14ac:dyDescent="0.2">
      <c r="A340" s="533">
        <v>33420</v>
      </c>
      <c r="B340" s="527">
        <v>10.786580000000001</v>
      </c>
      <c r="C340" s="527">
        <v>104.41207</v>
      </c>
      <c r="D340" s="50"/>
      <c r="E340" s="50"/>
      <c r="F340" s="50"/>
      <c r="G340" s="50"/>
      <c r="H340" s="50"/>
    </row>
    <row r="341" spans="1:8" x14ac:dyDescent="0.2">
      <c r="A341" s="534">
        <v>33451</v>
      </c>
      <c r="B341" s="527">
        <v>10.786580000000001</v>
      </c>
      <c r="C341" s="527">
        <v>103.69042</v>
      </c>
      <c r="D341" s="50"/>
      <c r="E341" s="50"/>
      <c r="F341" s="50"/>
      <c r="G341" s="50"/>
      <c r="H341" s="50"/>
    </row>
    <row r="342" spans="1:8" x14ac:dyDescent="0.2">
      <c r="A342" s="535">
        <v>33482</v>
      </c>
      <c r="B342" s="527">
        <v>10.786580000000001</v>
      </c>
      <c r="C342" s="527">
        <v>102.66764999999999</v>
      </c>
      <c r="D342" s="50"/>
      <c r="E342" s="50"/>
      <c r="F342" s="50"/>
      <c r="G342" s="50"/>
      <c r="H342" s="50"/>
    </row>
    <row r="343" spans="1:8" x14ac:dyDescent="0.2">
      <c r="A343" s="536">
        <v>33512</v>
      </c>
      <c r="B343" s="527">
        <v>10.786580000000001</v>
      </c>
      <c r="C343" s="527">
        <v>101.4873</v>
      </c>
      <c r="D343" s="50"/>
      <c r="E343" s="50"/>
      <c r="F343" s="50"/>
      <c r="G343" s="50"/>
      <c r="H343" s="50"/>
    </row>
    <row r="344" spans="1:8" x14ac:dyDescent="0.2">
      <c r="A344" s="537">
        <v>33543</v>
      </c>
      <c r="B344" s="527">
        <v>12.084020000000001</v>
      </c>
      <c r="C344" s="527">
        <v>110.93980000000001</v>
      </c>
      <c r="D344" s="50"/>
      <c r="E344" s="50"/>
      <c r="F344" s="50"/>
      <c r="G344" s="50"/>
      <c r="H344" s="50"/>
    </row>
    <row r="345" spans="1:8" x14ac:dyDescent="0.2">
      <c r="A345" s="538">
        <v>33573</v>
      </c>
      <c r="B345" s="527">
        <v>12.084020000000001</v>
      </c>
      <c r="C345" s="527">
        <v>108.38854000000001</v>
      </c>
      <c r="D345" s="50"/>
      <c r="E345" s="50"/>
      <c r="F345" s="50"/>
      <c r="G345" s="50"/>
      <c r="H345" s="50"/>
    </row>
    <row r="346" spans="1:8" x14ac:dyDescent="0.2">
      <c r="A346" s="526">
        <v>33604</v>
      </c>
      <c r="B346" s="527">
        <v>12.084020000000001</v>
      </c>
      <c r="C346" s="527">
        <v>106.45374</v>
      </c>
      <c r="D346" s="50"/>
      <c r="E346" s="50"/>
      <c r="F346" s="50"/>
      <c r="G346" s="50"/>
      <c r="H346" s="50"/>
    </row>
    <row r="347" spans="1:8" x14ac:dyDescent="0.2">
      <c r="A347" s="528">
        <v>33635</v>
      </c>
      <c r="B347" s="527">
        <v>12.084020000000001</v>
      </c>
      <c r="C347" s="527">
        <v>105.20724</v>
      </c>
      <c r="D347" s="50"/>
      <c r="E347" s="50"/>
      <c r="F347" s="50"/>
      <c r="G347" s="50"/>
      <c r="H347" s="50"/>
    </row>
    <row r="348" spans="1:8" x14ac:dyDescent="0.2">
      <c r="A348" s="529">
        <v>33664</v>
      </c>
      <c r="B348" s="527">
        <v>12.084020000000001</v>
      </c>
      <c r="C348" s="527">
        <v>104.14733</v>
      </c>
      <c r="D348" s="50"/>
      <c r="E348" s="50"/>
      <c r="F348" s="50"/>
      <c r="G348" s="50"/>
      <c r="H348" s="50"/>
    </row>
    <row r="349" spans="1:8" x14ac:dyDescent="0.2">
      <c r="A349" s="530">
        <v>33695</v>
      </c>
      <c r="B349" s="527">
        <v>12.084020000000001</v>
      </c>
      <c r="C349" s="527">
        <v>103.22712</v>
      </c>
      <c r="D349" s="50"/>
      <c r="E349" s="50"/>
      <c r="F349" s="50"/>
      <c r="G349" s="50"/>
      <c r="H349" s="50"/>
    </row>
    <row r="350" spans="1:8" x14ac:dyDescent="0.2">
      <c r="A350" s="531">
        <v>33725</v>
      </c>
      <c r="B350" s="527">
        <v>12.084020000000001</v>
      </c>
      <c r="C350" s="527">
        <v>102.55096</v>
      </c>
      <c r="D350" s="50"/>
      <c r="E350" s="50"/>
      <c r="F350" s="50"/>
      <c r="G350" s="50"/>
      <c r="H350" s="50"/>
    </row>
    <row r="351" spans="1:8" x14ac:dyDescent="0.2">
      <c r="A351" s="532">
        <v>33756</v>
      </c>
      <c r="B351" s="527">
        <v>12.084020000000001</v>
      </c>
      <c r="C351" s="527">
        <v>101.86153</v>
      </c>
      <c r="D351" s="50"/>
      <c r="E351" s="50"/>
      <c r="F351" s="50"/>
      <c r="G351" s="50"/>
      <c r="H351" s="50"/>
    </row>
    <row r="352" spans="1:8" x14ac:dyDescent="0.2">
      <c r="A352" s="533">
        <v>33786</v>
      </c>
      <c r="B352" s="527">
        <v>12.084020000000001</v>
      </c>
      <c r="C352" s="527">
        <v>101.22239</v>
      </c>
      <c r="D352" s="50"/>
      <c r="E352" s="50"/>
      <c r="F352" s="50"/>
      <c r="G352" s="50"/>
      <c r="H352" s="50"/>
    </row>
    <row r="353" spans="1:8" x14ac:dyDescent="0.2">
      <c r="A353" s="534">
        <v>33817</v>
      </c>
      <c r="B353" s="527">
        <v>12.084020000000001</v>
      </c>
      <c r="C353" s="527">
        <v>100.60433999999999</v>
      </c>
      <c r="D353" s="50"/>
      <c r="E353" s="50"/>
      <c r="F353" s="50"/>
      <c r="G353" s="50"/>
      <c r="H353" s="50"/>
    </row>
    <row r="354" spans="1:8" x14ac:dyDescent="0.2">
      <c r="A354" s="535">
        <v>33848</v>
      </c>
      <c r="B354" s="527">
        <v>12.084020000000001</v>
      </c>
      <c r="C354" s="527">
        <v>99.736760000000004</v>
      </c>
      <c r="D354" s="50"/>
      <c r="E354" s="50"/>
      <c r="F354" s="50"/>
      <c r="G354" s="50"/>
      <c r="H354" s="50"/>
    </row>
    <row r="355" spans="1:8" x14ac:dyDescent="0.2">
      <c r="A355" s="536">
        <v>33878</v>
      </c>
      <c r="B355" s="527">
        <v>12.084020000000001</v>
      </c>
      <c r="C355" s="527">
        <v>99.023719999999997</v>
      </c>
      <c r="D355" s="50"/>
      <c r="E355" s="50"/>
      <c r="F355" s="50"/>
      <c r="G355" s="50"/>
      <c r="H355" s="50"/>
    </row>
    <row r="356" spans="1:8" x14ac:dyDescent="0.2">
      <c r="A356" s="537">
        <v>33909</v>
      </c>
      <c r="B356" s="527">
        <v>12.084020000000001</v>
      </c>
      <c r="C356" s="527">
        <v>98.207759999999993</v>
      </c>
      <c r="D356" s="50"/>
      <c r="E356" s="50"/>
      <c r="F356" s="50"/>
      <c r="G356" s="50"/>
      <c r="H356" s="50"/>
    </row>
    <row r="357" spans="1:8" x14ac:dyDescent="0.2">
      <c r="A357" s="538">
        <v>33939</v>
      </c>
      <c r="B357" s="527">
        <v>12.084020000000001</v>
      </c>
      <c r="C357" s="527">
        <v>96.829009999999997</v>
      </c>
      <c r="D357" s="50"/>
      <c r="E357" s="50"/>
      <c r="F357" s="50"/>
      <c r="G357" s="50"/>
      <c r="H357" s="50"/>
    </row>
    <row r="358" spans="1:8" x14ac:dyDescent="0.2">
      <c r="A358" s="526">
        <v>33970</v>
      </c>
      <c r="B358" s="527">
        <v>13.06</v>
      </c>
      <c r="C358" s="527">
        <v>103.35308999999999</v>
      </c>
      <c r="D358" s="50"/>
      <c r="E358" s="50"/>
      <c r="F358" s="50"/>
      <c r="G358" s="50"/>
      <c r="H358" s="50"/>
    </row>
    <row r="359" spans="1:8" x14ac:dyDescent="0.2">
      <c r="A359" s="528">
        <v>34001</v>
      </c>
      <c r="B359" s="527">
        <v>13.06</v>
      </c>
      <c r="C359" s="527">
        <v>102.51553</v>
      </c>
      <c r="D359" s="50"/>
      <c r="E359" s="50"/>
      <c r="F359" s="50"/>
      <c r="G359" s="50"/>
      <c r="H359" s="50"/>
    </row>
    <row r="360" spans="1:8" x14ac:dyDescent="0.2">
      <c r="A360" s="529">
        <v>34029</v>
      </c>
      <c r="B360" s="527">
        <v>13.06</v>
      </c>
      <c r="C360" s="527">
        <v>101.92153999999999</v>
      </c>
      <c r="D360" s="50"/>
      <c r="E360" s="50"/>
      <c r="F360" s="50"/>
      <c r="G360" s="50"/>
      <c r="H360" s="50"/>
    </row>
    <row r="361" spans="1:8" x14ac:dyDescent="0.2">
      <c r="A361" s="530">
        <v>34060</v>
      </c>
      <c r="B361" s="527">
        <v>13.06</v>
      </c>
      <c r="C361" s="527">
        <v>101.33717</v>
      </c>
      <c r="D361" s="50"/>
      <c r="E361" s="50"/>
      <c r="F361" s="50"/>
      <c r="G361" s="50"/>
      <c r="H361" s="50"/>
    </row>
    <row r="362" spans="1:8" x14ac:dyDescent="0.2">
      <c r="A362" s="531">
        <v>34090</v>
      </c>
      <c r="B362" s="527">
        <v>13.06</v>
      </c>
      <c r="C362" s="527">
        <v>100.76119</v>
      </c>
      <c r="D362" s="50"/>
      <c r="E362" s="50"/>
      <c r="F362" s="50"/>
      <c r="G362" s="50"/>
      <c r="H362" s="50"/>
    </row>
    <row r="363" spans="1:8" x14ac:dyDescent="0.2">
      <c r="A363" s="532">
        <v>34121</v>
      </c>
      <c r="B363" s="527">
        <v>13.06</v>
      </c>
      <c r="C363" s="527">
        <v>100.19919</v>
      </c>
      <c r="D363" s="50"/>
      <c r="E363" s="50"/>
      <c r="F363" s="50"/>
      <c r="G363" s="50"/>
      <c r="H363" s="50"/>
    </row>
    <row r="364" spans="1:8" x14ac:dyDescent="0.2">
      <c r="A364" s="533">
        <v>34151</v>
      </c>
      <c r="B364" s="527">
        <v>13.06</v>
      </c>
      <c r="C364" s="527">
        <v>99.719980000000007</v>
      </c>
      <c r="D364" s="50"/>
      <c r="E364" s="50"/>
      <c r="F364" s="50"/>
      <c r="G364" s="50"/>
      <c r="H364" s="50"/>
    </row>
    <row r="365" spans="1:8" x14ac:dyDescent="0.2">
      <c r="A365" s="534">
        <v>34182</v>
      </c>
      <c r="B365" s="527">
        <v>13.06</v>
      </c>
      <c r="C365" s="527">
        <v>99.189099999999996</v>
      </c>
      <c r="D365" s="50"/>
      <c r="E365" s="50"/>
      <c r="F365" s="50"/>
      <c r="G365" s="50"/>
      <c r="H365" s="50"/>
    </row>
    <row r="366" spans="1:8" x14ac:dyDescent="0.2">
      <c r="A366" s="535">
        <v>34213</v>
      </c>
      <c r="B366" s="527">
        <v>13.06</v>
      </c>
      <c r="C366" s="527">
        <v>98.459879999999998</v>
      </c>
      <c r="D366" s="50"/>
      <c r="E366" s="50"/>
      <c r="F366" s="50"/>
      <c r="G366" s="50"/>
      <c r="H366" s="50"/>
    </row>
    <row r="367" spans="1:8" x14ac:dyDescent="0.2">
      <c r="A367" s="536">
        <v>34243</v>
      </c>
      <c r="B367" s="527">
        <v>13.06</v>
      </c>
      <c r="C367" s="527">
        <v>98.05883</v>
      </c>
      <c r="D367" s="50"/>
      <c r="E367" s="50"/>
      <c r="F367" s="50"/>
      <c r="G367" s="50"/>
      <c r="H367" s="50"/>
    </row>
    <row r="368" spans="1:8" x14ac:dyDescent="0.2">
      <c r="A368" s="537">
        <v>34274</v>
      </c>
      <c r="B368" s="527">
        <v>13.06</v>
      </c>
      <c r="C368" s="527">
        <v>97.628230000000002</v>
      </c>
      <c r="D368" s="50"/>
      <c r="E368" s="50"/>
      <c r="F368" s="50"/>
      <c r="G368" s="50"/>
      <c r="H368" s="50"/>
    </row>
    <row r="369" spans="1:8" x14ac:dyDescent="0.2">
      <c r="A369" s="538">
        <v>34304</v>
      </c>
      <c r="B369" s="527">
        <v>13.06</v>
      </c>
      <c r="C369" s="527">
        <v>96.88946</v>
      </c>
      <c r="D369" s="50"/>
      <c r="E369" s="50"/>
      <c r="F369" s="50"/>
      <c r="G369" s="50"/>
      <c r="H369" s="50"/>
    </row>
    <row r="370" spans="1:8" x14ac:dyDescent="0.2">
      <c r="A370" s="526">
        <v>34335</v>
      </c>
      <c r="B370" s="527">
        <v>13.97</v>
      </c>
      <c r="C370" s="527">
        <v>102.84326</v>
      </c>
      <c r="D370" s="50"/>
      <c r="E370" s="50"/>
      <c r="F370" s="50"/>
      <c r="G370" s="50"/>
      <c r="H370" s="50"/>
    </row>
    <row r="371" spans="1:8" x14ac:dyDescent="0.2">
      <c r="A371" s="528">
        <v>34366</v>
      </c>
      <c r="B371" s="527">
        <v>13.97</v>
      </c>
      <c r="C371" s="527">
        <v>102.31702</v>
      </c>
      <c r="D371" s="50"/>
      <c r="E371" s="50"/>
      <c r="F371" s="50"/>
      <c r="G371" s="50"/>
      <c r="H371" s="50"/>
    </row>
    <row r="372" spans="1:8" x14ac:dyDescent="0.2">
      <c r="A372" s="529">
        <v>34394</v>
      </c>
      <c r="B372" s="527">
        <v>13.97</v>
      </c>
      <c r="C372" s="527">
        <v>101.79361</v>
      </c>
      <c r="D372" s="50"/>
      <c r="E372" s="50"/>
      <c r="F372" s="50"/>
      <c r="G372" s="50"/>
      <c r="H372" s="50"/>
    </row>
    <row r="373" spans="1:8" x14ac:dyDescent="0.2">
      <c r="A373" s="530">
        <v>34425</v>
      </c>
      <c r="B373" s="527">
        <v>13.97</v>
      </c>
      <c r="C373" s="527">
        <v>101.2975</v>
      </c>
      <c r="D373" s="50"/>
      <c r="E373" s="50"/>
      <c r="F373" s="50"/>
      <c r="G373" s="50"/>
      <c r="H373" s="50"/>
    </row>
    <row r="374" spans="1:8" x14ac:dyDescent="0.2">
      <c r="A374" s="531">
        <v>34455</v>
      </c>
      <c r="B374" s="527">
        <v>13.97</v>
      </c>
      <c r="C374" s="527">
        <v>100.81043</v>
      </c>
      <c r="D374" s="50"/>
      <c r="E374" s="50"/>
      <c r="F374" s="50"/>
      <c r="G374" s="50"/>
      <c r="H374" s="50"/>
    </row>
    <row r="375" spans="1:8" x14ac:dyDescent="0.2">
      <c r="A375" s="532">
        <v>34486</v>
      </c>
      <c r="B375" s="527">
        <v>13.97</v>
      </c>
      <c r="C375" s="527">
        <v>100.30851</v>
      </c>
      <c r="D375" s="50"/>
      <c r="E375" s="50"/>
      <c r="F375" s="50"/>
      <c r="G375" s="50"/>
      <c r="H375" s="50"/>
    </row>
    <row r="376" spans="1:8" x14ac:dyDescent="0.2">
      <c r="A376" s="533">
        <v>34516</v>
      </c>
      <c r="B376" s="527">
        <v>13.97</v>
      </c>
      <c r="C376" s="527">
        <v>99.865610000000004</v>
      </c>
      <c r="D376" s="50"/>
      <c r="E376" s="50"/>
      <c r="F376" s="50"/>
      <c r="G376" s="50"/>
      <c r="H376" s="50"/>
    </row>
    <row r="377" spans="1:8" x14ac:dyDescent="0.2">
      <c r="A377" s="534">
        <v>34547</v>
      </c>
      <c r="B377" s="527">
        <v>13.97</v>
      </c>
      <c r="C377" s="527">
        <v>99.40231</v>
      </c>
      <c r="D377" s="50"/>
      <c r="E377" s="50"/>
      <c r="F377" s="50"/>
      <c r="G377" s="50"/>
      <c r="H377" s="50"/>
    </row>
    <row r="378" spans="1:8" x14ac:dyDescent="0.2">
      <c r="A378" s="535">
        <v>34578</v>
      </c>
      <c r="B378" s="527">
        <v>13.97</v>
      </c>
      <c r="C378" s="527">
        <v>98.70035</v>
      </c>
      <c r="D378" s="50"/>
      <c r="E378" s="50"/>
      <c r="F378" s="50"/>
      <c r="G378" s="50"/>
      <c r="H378" s="50"/>
    </row>
    <row r="379" spans="1:8" x14ac:dyDescent="0.2">
      <c r="A379" s="536">
        <v>34608</v>
      </c>
      <c r="B379" s="527">
        <v>13.97</v>
      </c>
      <c r="C379" s="527">
        <v>98.184910000000002</v>
      </c>
      <c r="D379" s="50"/>
      <c r="E379" s="50"/>
      <c r="F379" s="50"/>
      <c r="G379" s="50"/>
      <c r="H379" s="50"/>
    </row>
    <row r="380" spans="1:8" x14ac:dyDescent="0.2">
      <c r="A380" s="537">
        <v>34639</v>
      </c>
      <c r="B380" s="527">
        <v>13.97</v>
      </c>
      <c r="C380" s="527">
        <v>97.662809999999993</v>
      </c>
      <c r="D380" s="50"/>
      <c r="E380" s="50"/>
      <c r="F380" s="50"/>
      <c r="G380" s="50"/>
      <c r="H380" s="50"/>
    </row>
    <row r="381" spans="1:8" x14ac:dyDescent="0.2">
      <c r="A381" s="538">
        <v>34669</v>
      </c>
      <c r="B381" s="527">
        <v>13.97</v>
      </c>
      <c r="C381" s="527">
        <v>96.813699999999997</v>
      </c>
      <c r="D381" s="50"/>
      <c r="E381" s="50"/>
      <c r="F381" s="50"/>
      <c r="G381" s="50"/>
      <c r="H381" s="50"/>
    </row>
    <row r="382" spans="1:8" x14ac:dyDescent="0.2">
      <c r="A382" s="526">
        <v>34700</v>
      </c>
      <c r="B382" s="527">
        <v>14.95</v>
      </c>
      <c r="C382" s="527">
        <v>99.847020000000001</v>
      </c>
      <c r="D382" s="50"/>
      <c r="E382" s="50"/>
      <c r="F382" s="50"/>
      <c r="G382" s="50"/>
      <c r="H382" s="50"/>
    </row>
    <row r="383" spans="1:8" x14ac:dyDescent="0.2">
      <c r="A383" s="528">
        <v>34731</v>
      </c>
      <c r="B383" s="527">
        <v>14.95</v>
      </c>
      <c r="C383" s="527">
        <v>95.787310000000005</v>
      </c>
      <c r="D383" s="50"/>
      <c r="E383" s="50"/>
      <c r="F383" s="50"/>
      <c r="G383" s="50"/>
      <c r="H383" s="50"/>
    </row>
    <row r="384" spans="1:8" x14ac:dyDescent="0.2">
      <c r="A384" s="529">
        <v>34759</v>
      </c>
      <c r="B384" s="527">
        <v>14.95</v>
      </c>
      <c r="C384" s="527">
        <v>90.454899999999995</v>
      </c>
      <c r="D384" s="50"/>
      <c r="E384" s="50"/>
      <c r="F384" s="50"/>
      <c r="G384" s="50"/>
      <c r="H384" s="50"/>
    </row>
    <row r="385" spans="1:8" x14ac:dyDescent="0.2">
      <c r="A385" s="530">
        <v>34790</v>
      </c>
      <c r="B385" s="527">
        <v>16.739999999999998</v>
      </c>
      <c r="C385" s="527">
        <v>93.810169999999999</v>
      </c>
      <c r="D385" s="50"/>
      <c r="E385" s="50"/>
      <c r="F385" s="50"/>
      <c r="G385" s="50"/>
      <c r="H385" s="50"/>
    </row>
    <row r="386" spans="1:8" x14ac:dyDescent="0.2">
      <c r="A386" s="531">
        <v>34820</v>
      </c>
      <c r="B386" s="527">
        <v>16.739999999999998</v>
      </c>
      <c r="C386" s="527">
        <v>90.046589999999995</v>
      </c>
      <c r="D386" s="50"/>
      <c r="E386" s="50"/>
      <c r="F386" s="50"/>
      <c r="G386" s="50"/>
      <c r="H386" s="50"/>
    </row>
    <row r="387" spans="1:8" x14ac:dyDescent="0.2">
      <c r="A387" s="532">
        <v>34851</v>
      </c>
      <c r="B387" s="527">
        <v>16.739999999999998</v>
      </c>
      <c r="C387" s="527">
        <v>87.276650000000004</v>
      </c>
      <c r="D387" s="50"/>
      <c r="E387" s="50"/>
      <c r="F387" s="50"/>
      <c r="G387" s="50"/>
      <c r="H387" s="50"/>
    </row>
    <row r="388" spans="1:8" x14ac:dyDescent="0.2">
      <c r="A388" s="533">
        <v>34881</v>
      </c>
      <c r="B388" s="527">
        <v>16.739999999999998</v>
      </c>
      <c r="C388" s="527">
        <v>85.532979999999995</v>
      </c>
      <c r="D388" s="50"/>
      <c r="E388" s="50"/>
      <c r="F388" s="50"/>
      <c r="G388" s="50"/>
      <c r="H388" s="50"/>
    </row>
    <row r="389" spans="1:8" x14ac:dyDescent="0.2">
      <c r="A389" s="534">
        <v>34912</v>
      </c>
      <c r="B389" s="527">
        <v>16.739999999999998</v>
      </c>
      <c r="C389" s="527">
        <v>84.137379999999993</v>
      </c>
      <c r="D389" s="50"/>
      <c r="E389" s="50"/>
      <c r="F389" s="50"/>
      <c r="G389" s="50"/>
      <c r="H389" s="50"/>
    </row>
    <row r="390" spans="1:8" x14ac:dyDescent="0.2">
      <c r="A390" s="535">
        <v>34943</v>
      </c>
      <c r="B390" s="527">
        <v>16.739999999999998</v>
      </c>
      <c r="C390" s="527">
        <v>82.432249999999996</v>
      </c>
      <c r="D390" s="50"/>
      <c r="E390" s="50"/>
      <c r="F390" s="50"/>
      <c r="G390" s="50"/>
      <c r="H390" s="50"/>
    </row>
    <row r="391" spans="1:8" x14ac:dyDescent="0.2">
      <c r="A391" s="536">
        <v>34973</v>
      </c>
      <c r="B391" s="527">
        <v>16.739999999999998</v>
      </c>
      <c r="C391" s="527">
        <v>80.770349999999993</v>
      </c>
      <c r="D391" s="50"/>
      <c r="E391" s="50"/>
      <c r="F391" s="50"/>
      <c r="G391" s="50"/>
      <c r="H391" s="50"/>
    </row>
    <row r="392" spans="1:8" x14ac:dyDescent="0.2">
      <c r="A392" s="537">
        <v>35004</v>
      </c>
      <c r="B392" s="527">
        <v>16.739999999999998</v>
      </c>
      <c r="C392" s="527">
        <v>78.826620000000005</v>
      </c>
      <c r="D392" s="50"/>
      <c r="E392" s="50"/>
      <c r="F392" s="50"/>
      <c r="G392" s="50"/>
      <c r="H392" s="50"/>
    </row>
    <row r="393" spans="1:8" x14ac:dyDescent="0.2">
      <c r="A393" s="538">
        <v>35034</v>
      </c>
      <c r="B393" s="527">
        <v>18.43</v>
      </c>
      <c r="C393" s="527">
        <v>84.046379999999999</v>
      </c>
      <c r="D393" s="50"/>
      <c r="E393" s="50"/>
      <c r="F393" s="50"/>
      <c r="G393" s="50"/>
      <c r="H393" s="50"/>
    </row>
    <row r="394" spans="1:8" x14ac:dyDescent="0.2">
      <c r="A394" s="526">
        <v>35065</v>
      </c>
      <c r="B394" s="527">
        <v>18.43</v>
      </c>
      <c r="C394" s="527">
        <v>81.129810000000006</v>
      </c>
      <c r="D394" s="50"/>
      <c r="E394" s="50"/>
      <c r="F394" s="50"/>
      <c r="G394" s="50"/>
      <c r="H394" s="50"/>
    </row>
    <row r="395" spans="1:8" x14ac:dyDescent="0.2">
      <c r="A395" s="528">
        <v>35096</v>
      </c>
      <c r="B395" s="527">
        <v>18.43</v>
      </c>
      <c r="C395" s="527">
        <v>79.27946</v>
      </c>
      <c r="D395" s="50"/>
      <c r="E395" s="50"/>
      <c r="F395" s="50"/>
      <c r="G395" s="50"/>
      <c r="H395" s="50"/>
    </row>
    <row r="396" spans="1:8" x14ac:dyDescent="0.2">
      <c r="A396" s="529">
        <v>35125</v>
      </c>
      <c r="B396" s="527">
        <v>18.43</v>
      </c>
      <c r="C396" s="527">
        <v>77.571809999999999</v>
      </c>
      <c r="D396" s="50"/>
      <c r="E396" s="50"/>
      <c r="F396" s="50"/>
      <c r="G396" s="50"/>
      <c r="H396" s="50"/>
    </row>
    <row r="397" spans="1:8" x14ac:dyDescent="0.2">
      <c r="A397" s="530">
        <v>35156</v>
      </c>
      <c r="B397" s="527">
        <v>20.66</v>
      </c>
      <c r="C397" s="527">
        <v>84.554209999999998</v>
      </c>
      <c r="D397" s="50"/>
      <c r="E397" s="50"/>
      <c r="F397" s="50"/>
      <c r="G397" s="50"/>
      <c r="H397" s="50"/>
    </row>
    <row r="398" spans="1:8" x14ac:dyDescent="0.2">
      <c r="A398" s="531">
        <v>35186</v>
      </c>
      <c r="B398" s="527">
        <v>20.66</v>
      </c>
      <c r="C398" s="527">
        <v>83.040580000000006</v>
      </c>
      <c r="D398" s="50"/>
      <c r="E398" s="50"/>
      <c r="F398" s="50"/>
      <c r="G398" s="50"/>
      <c r="H398" s="50"/>
    </row>
    <row r="399" spans="1:8" x14ac:dyDescent="0.2">
      <c r="A399" s="532">
        <v>35217</v>
      </c>
      <c r="B399" s="527">
        <v>20.66</v>
      </c>
      <c r="C399" s="527">
        <v>81.710049999999995</v>
      </c>
      <c r="D399" s="50"/>
      <c r="E399" s="50"/>
      <c r="F399" s="50"/>
      <c r="G399" s="50"/>
      <c r="H399" s="50"/>
    </row>
    <row r="400" spans="1:8" x14ac:dyDescent="0.2">
      <c r="A400" s="533">
        <v>35247</v>
      </c>
      <c r="B400" s="527">
        <v>20.66</v>
      </c>
      <c r="C400" s="527">
        <v>80.564790000000002</v>
      </c>
      <c r="D400" s="50"/>
      <c r="E400" s="50"/>
      <c r="F400" s="50"/>
      <c r="G400" s="50"/>
      <c r="H400" s="50"/>
    </row>
    <row r="401" spans="1:8" x14ac:dyDescent="0.2">
      <c r="A401" s="534">
        <v>35278</v>
      </c>
      <c r="B401" s="527">
        <v>20.66</v>
      </c>
      <c r="C401" s="527">
        <v>79.508020000000002</v>
      </c>
      <c r="D401" s="50"/>
      <c r="E401" s="50"/>
      <c r="F401" s="50"/>
      <c r="G401" s="50"/>
      <c r="H401" s="50"/>
    </row>
    <row r="402" spans="1:8" x14ac:dyDescent="0.2">
      <c r="A402" s="535">
        <v>35309</v>
      </c>
      <c r="B402" s="527">
        <v>20.66</v>
      </c>
      <c r="C402" s="527">
        <v>78.256789999999995</v>
      </c>
      <c r="D402" s="50"/>
      <c r="E402" s="50"/>
      <c r="F402" s="50"/>
      <c r="G402" s="50"/>
      <c r="H402" s="50"/>
    </row>
    <row r="403" spans="1:8" x14ac:dyDescent="0.2">
      <c r="A403" s="536">
        <v>35339</v>
      </c>
      <c r="B403" s="527">
        <v>20.66</v>
      </c>
      <c r="C403" s="527">
        <v>77.29204</v>
      </c>
      <c r="D403" s="50"/>
      <c r="E403" s="50"/>
      <c r="F403" s="50"/>
      <c r="G403" s="50"/>
      <c r="H403" s="50"/>
    </row>
    <row r="404" spans="1:8" x14ac:dyDescent="0.2">
      <c r="A404" s="537">
        <v>35370</v>
      </c>
      <c r="B404" s="527">
        <v>20.66</v>
      </c>
      <c r="C404" s="527">
        <v>76.138459999999995</v>
      </c>
      <c r="D404" s="50"/>
      <c r="E404" s="50"/>
      <c r="F404" s="50"/>
      <c r="G404" s="50"/>
      <c r="H404" s="50"/>
    </row>
    <row r="405" spans="1:8" x14ac:dyDescent="0.2">
      <c r="A405" s="538">
        <v>35400</v>
      </c>
      <c r="B405" s="527">
        <v>24.3</v>
      </c>
      <c r="C405" s="527">
        <v>86.774619999999999</v>
      </c>
      <c r="D405" s="50"/>
      <c r="E405" s="50"/>
      <c r="F405" s="50"/>
      <c r="G405" s="50"/>
      <c r="H405" s="50"/>
    </row>
    <row r="406" spans="1:8" x14ac:dyDescent="0.2">
      <c r="A406" s="526">
        <v>35431</v>
      </c>
      <c r="B406" s="527">
        <v>24.3</v>
      </c>
      <c r="C406" s="527">
        <v>84.599140000000006</v>
      </c>
      <c r="D406" s="50"/>
      <c r="E406" s="50"/>
      <c r="F406" s="50"/>
      <c r="G406" s="50"/>
      <c r="H406" s="50"/>
    </row>
    <row r="407" spans="1:8" x14ac:dyDescent="0.2">
      <c r="A407" s="528">
        <v>35462</v>
      </c>
      <c r="B407" s="527">
        <v>24.3</v>
      </c>
      <c r="C407" s="527">
        <v>83.200990000000004</v>
      </c>
      <c r="D407" s="50"/>
      <c r="E407" s="50"/>
      <c r="F407" s="50"/>
      <c r="G407" s="50"/>
      <c r="H407" s="50"/>
    </row>
    <row r="408" spans="1:8" x14ac:dyDescent="0.2">
      <c r="A408" s="529">
        <v>35490</v>
      </c>
      <c r="B408" s="527">
        <v>24.3</v>
      </c>
      <c r="C408" s="527">
        <v>82.178259999999995</v>
      </c>
      <c r="D408" s="50"/>
      <c r="E408" s="50"/>
      <c r="F408" s="50"/>
      <c r="G408" s="50"/>
      <c r="H408" s="50"/>
    </row>
    <row r="409" spans="1:8" x14ac:dyDescent="0.2">
      <c r="A409" s="530">
        <v>35521</v>
      </c>
      <c r="B409" s="527">
        <v>24.3</v>
      </c>
      <c r="C409" s="527">
        <v>81.299930000000003</v>
      </c>
      <c r="D409" s="50"/>
      <c r="E409" s="50"/>
      <c r="F409" s="50"/>
      <c r="G409" s="50"/>
      <c r="H409" s="50"/>
    </row>
    <row r="410" spans="1:8" x14ac:dyDescent="0.2">
      <c r="A410" s="531">
        <v>35551</v>
      </c>
      <c r="B410" s="527">
        <v>24.3</v>
      </c>
      <c r="C410" s="527">
        <v>80.564660000000003</v>
      </c>
      <c r="D410" s="50"/>
      <c r="E410" s="50"/>
      <c r="F410" s="50"/>
      <c r="G410" s="50"/>
      <c r="H410" s="50"/>
    </row>
    <row r="411" spans="1:8" x14ac:dyDescent="0.2">
      <c r="A411" s="532">
        <v>35582</v>
      </c>
      <c r="B411" s="527">
        <v>24.3</v>
      </c>
      <c r="C411" s="527">
        <v>79.856129999999993</v>
      </c>
      <c r="D411" s="50"/>
      <c r="E411" s="50"/>
      <c r="F411" s="50"/>
      <c r="G411" s="50"/>
      <c r="H411" s="50"/>
    </row>
    <row r="412" spans="1:8" x14ac:dyDescent="0.2">
      <c r="A412" s="533">
        <v>35612</v>
      </c>
      <c r="B412" s="527">
        <v>24.3</v>
      </c>
      <c r="C412" s="527">
        <v>79.166439999999994</v>
      </c>
      <c r="D412" s="50"/>
      <c r="E412" s="50"/>
      <c r="F412" s="50"/>
      <c r="G412" s="50"/>
      <c r="H412" s="50"/>
    </row>
    <row r="413" spans="1:8" x14ac:dyDescent="0.2">
      <c r="A413" s="534">
        <v>35643</v>
      </c>
      <c r="B413" s="527">
        <v>24.3</v>
      </c>
      <c r="C413" s="527">
        <v>78.468729999999994</v>
      </c>
      <c r="D413" s="50"/>
      <c r="E413" s="50"/>
      <c r="F413" s="50"/>
      <c r="G413" s="50"/>
      <c r="H413" s="50"/>
    </row>
    <row r="414" spans="1:8" x14ac:dyDescent="0.2">
      <c r="A414" s="535">
        <v>35674</v>
      </c>
      <c r="B414" s="527">
        <v>24.3</v>
      </c>
      <c r="C414" s="527">
        <v>77.503429999999994</v>
      </c>
      <c r="D414" s="50"/>
      <c r="E414" s="50"/>
      <c r="F414" s="50"/>
      <c r="G414" s="50"/>
      <c r="H414" s="50"/>
    </row>
    <row r="415" spans="1:8" x14ac:dyDescent="0.2">
      <c r="A415" s="536">
        <v>35704</v>
      </c>
      <c r="B415" s="527">
        <v>24.3</v>
      </c>
      <c r="C415" s="527">
        <v>76.888959999999997</v>
      </c>
      <c r="D415" s="50"/>
      <c r="E415" s="50"/>
      <c r="F415" s="50"/>
      <c r="G415" s="50"/>
      <c r="H415" s="50"/>
    </row>
    <row r="416" spans="1:8" x14ac:dyDescent="0.2">
      <c r="A416" s="537">
        <v>35735</v>
      </c>
      <c r="B416" s="527">
        <v>24.3</v>
      </c>
      <c r="C416" s="527">
        <v>76.038309999999996</v>
      </c>
      <c r="D416" s="50"/>
      <c r="E416" s="50"/>
      <c r="F416" s="50"/>
      <c r="G416" s="50"/>
      <c r="H416" s="50"/>
    </row>
    <row r="417" spans="1:8" x14ac:dyDescent="0.2">
      <c r="A417" s="538">
        <v>35765</v>
      </c>
      <c r="B417" s="527">
        <v>24.3</v>
      </c>
      <c r="C417" s="527">
        <v>74.987669999999994</v>
      </c>
      <c r="D417" s="50"/>
      <c r="E417" s="50"/>
      <c r="F417" s="50"/>
      <c r="G417" s="50"/>
      <c r="H417" s="50"/>
    </row>
    <row r="418" spans="1:8" x14ac:dyDescent="0.2">
      <c r="A418" s="526">
        <v>35796</v>
      </c>
      <c r="B418" s="527">
        <v>27.99</v>
      </c>
      <c r="C418" s="527">
        <v>84.535510000000002</v>
      </c>
      <c r="D418" s="50"/>
      <c r="E418" s="50"/>
      <c r="F418" s="50"/>
      <c r="G418" s="50"/>
      <c r="H418" s="50"/>
    </row>
    <row r="419" spans="1:8" x14ac:dyDescent="0.2">
      <c r="A419" s="528">
        <v>35827</v>
      </c>
      <c r="B419" s="527">
        <v>27.99</v>
      </c>
      <c r="C419" s="527">
        <v>83.08099</v>
      </c>
      <c r="D419" s="50"/>
      <c r="E419" s="50"/>
      <c r="F419" s="50"/>
      <c r="G419" s="50"/>
      <c r="H419" s="50"/>
    </row>
    <row r="420" spans="1:8" x14ac:dyDescent="0.2">
      <c r="A420" s="529">
        <v>35855</v>
      </c>
      <c r="B420" s="527">
        <v>27.99</v>
      </c>
      <c r="C420" s="527">
        <v>82.119050000000001</v>
      </c>
      <c r="D420" s="50"/>
      <c r="E420" s="50"/>
      <c r="F420" s="50"/>
      <c r="G420" s="50"/>
      <c r="H420" s="50"/>
    </row>
    <row r="421" spans="1:8" x14ac:dyDescent="0.2">
      <c r="A421" s="530">
        <v>35886</v>
      </c>
      <c r="B421" s="527">
        <v>27.99</v>
      </c>
      <c r="C421" s="527">
        <v>81.357849999999999</v>
      </c>
      <c r="D421" s="50"/>
      <c r="E421" s="50"/>
      <c r="F421" s="50"/>
      <c r="G421" s="50"/>
      <c r="H421" s="50"/>
    </row>
    <row r="422" spans="1:8" x14ac:dyDescent="0.2">
      <c r="A422" s="531">
        <v>35916</v>
      </c>
      <c r="B422" s="527">
        <v>27.99</v>
      </c>
      <c r="C422" s="527">
        <v>80.714910000000003</v>
      </c>
      <c r="D422" s="50"/>
      <c r="E422" s="50"/>
      <c r="F422" s="50"/>
      <c r="G422" s="50"/>
      <c r="H422" s="50"/>
    </row>
    <row r="423" spans="1:8" x14ac:dyDescent="0.2">
      <c r="A423" s="532">
        <v>35947</v>
      </c>
      <c r="B423" s="527">
        <v>27.99</v>
      </c>
      <c r="C423" s="527">
        <v>79.772030000000001</v>
      </c>
      <c r="D423" s="50"/>
      <c r="E423" s="50"/>
      <c r="F423" s="50"/>
      <c r="G423" s="50"/>
      <c r="H423" s="50"/>
    </row>
    <row r="424" spans="1:8" x14ac:dyDescent="0.2">
      <c r="A424" s="533">
        <v>35977</v>
      </c>
      <c r="B424" s="527">
        <v>27.99</v>
      </c>
      <c r="C424" s="527">
        <v>79.010180000000005</v>
      </c>
      <c r="D424" s="50"/>
      <c r="E424" s="50"/>
      <c r="F424" s="50"/>
      <c r="G424" s="50"/>
      <c r="H424" s="50"/>
    </row>
    <row r="425" spans="1:8" x14ac:dyDescent="0.2">
      <c r="A425" s="534">
        <v>36008</v>
      </c>
      <c r="B425" s="527">
        <v>27.99</v>
      </c>
      <c r="C425" s="527">
        <v>78.257859999999994</v>
      </c>
      <c r="D425" s="50"/>
      <c r="E425" s="50"/>
      <c r="F425" s="50"/>
      <c r="G425" s="50"/>
      <c r="H425" s="50"/>
    </row>
    <row r="426" spans="1:8" x14ac:dyDescent="0.2">
      <c r="A426" s="535">
        <v>36039</v>
      </c>
      <c r="B426" s="527">
        <v>27.99</v>
      </c>
      <c r="C426" s="527">
        <v>77.008870000000002</v>
      </c>
      <c r="D426" s="50"/>
      <c r="E426" s="50"/>
      <c r="F426" s="50"/>
      <c r="G426" s="50"/>
      <c r="H426" s="50"/>
    </row>
    <row r="427" spans="1:8" x14ac:dyDescent="0.2">
      <c r="A427" s="536">
        <v>36069</v>
      </c>
      <c r="B427" s="527">
        <v>27.99</v>
      </c>
      <c r="C427" s="527">
        <v>75.920940000000002</v>
      </c>
      <c r="D427" s="50"/>
      <c r="E427" s="50"/>
      <c r="F427" s="50"/>
      <c r="G427" s="50"/>
      <c r="H427" s="50"/>
    </row>
    <row r="428" spans="1:8" x14ac:dyDescent="0.2">
      <c r="A428" s="537">
        <v>36100</v>
      </c>
      <c r="B428" s="527">
        <v>27.99</v>
      </c>
      <c r="C428" s="527">
        <v>74.599819999999994</v>
      </c>
      <c r="D428" s="50"/>
      <c r="E428" s="50"/>
      <c r="F428" s="50"/>
      <c r="G428" s="50"/>
      <c r="H428" s="50"/>
    </row>
    <row r="429" spans="1:8" x14ac:dyDescent="0.2">
      <c r="A429" s="538">
        <v>36130</v>
      </c>
      <c r="B429" s="527">
        <v>31.91</v>
      </c>
      <c r="C429" s="527">
        <v>83.021820000000005</v>
      </c>
      <c r="D429" s="50"/>
      <c r="E429" s="50"/>
      <c r="F429" s="50"/>
      <c r="G429" s="50"/>
      <c r="H429" s="50"/>
    </row>
    <row r="430" spans="1:8" x14ac:dyDescent="0.2">
      <c r="A430" s="526">
        <v>36161</v>
      </c>
      <c r="B430" s="527">
        <v>31.91</v>
      </c>
      <c r="C430" s="527">
        <v>80.976939999999999</v>
      </c>
      <c r="D430" s="50"/>
      <c r="E430" s="50"/>
      <c r="F430" s="50"/>
      <c r="G430" s="50"/>
      <c r="H430" s="50"/>
    </row>
    <row r="431" spans="1:8" x14ac:dyDescent="0.2">
      <c r="A431" s="528">
        <v>36192</v>
      </c>
      <c r="B431" s="527">
        <v>31.91</v>
      </c>
      <c r="C431" s="527">
        <v>79.903120000000001</v>
      </c>
      <c r="D431" s="50"/>
      <c r="E431" s="50"/>
      <c r="F431" s="50"/>
      <c r="G431" s="50"/>
      <c r="H431" s="50"/>
    </row>
    <row r="432" spans="1:8" x14ac:dyDescent="0.2">
      <c r="A432" s="529">
        <v>36220</v>
      </c>
      <c r="B432" s="527">
        <v>31.91</v>
      </c>
      <c r="C432" s="527">
        <v>79.167609999999996</v>
      </c>
      <c r="D432" s="50"/>
      <c r="E432" s="50"/>
      <c r="F432" s="50"/>
      <c r="G432" s="50"/>
      <c r="H432" s="50"/>
    </row>
    <row r="433" spans="1:8" x14ac:dyDescent="0.2">
      <c r="A433" s="530">
        <v>36251</v>
      </c>
      <c r="B433" s="527">
        <v>31.91</v>
      </c>
      <c r="C433" s="527">
        <v>78.447670000000002</v>
      </c>
      <c r="D433" s="50"/>
      <c r="E433" s="50"/>
      <c r="F433" s="50"/>
      <c r="G433" s="50"/>
      <c r="H433" s="50"/>
    </row>
    <row r="434" spans="1:8" x14ac:dyDescent="0.2">
      <c r="A434" s="531">
        <v>36281</v>
      </c>
      <c r="B434" s="527">
        <v>31.91</v>
      </c>
      <c r="C434" s="527">
        <v>77.978579999999994</v>
      </c>
      <c r="D434" s="50"/>
      <c r="E434" s="50"/>
      <c r="F434" s="50"/>
      <c r="G434" s="50"/>
      <c r="H434" s="50"/>
    </row>
    <row r="435" spans="1:8" x14ac:dyDescent="0.2">
      <c r="A435" s="532">
        <v>36312</v>
      </c>
      <c r="B435" s="527">
        <v>31.91</v>
      </c>
      <c r="C435" s="527">
        <v>77.469570000000004</v>
      </c>
      <c r="D435" s="50"/>
      <c r="E435" s="50"/>
      <c r="F435" s="50"/>
      <c r="G435" s="50"/>
      <c r="H435" s="50"/>
    </row>
    <row r="436" spans="1:8" x14ac:dyDescent="0.2">
      <c r="A436" s="533">
        <v>36342</v>
      </c>
      <c r="B436" s="527">
        <v>31.91</v>
      </c>
      <c r="C436" s="527">
        <v>76.960930000000005</v>
      </c>
      <c r="D436" s="50"/>
      <c r="E436" s="50"/>
      <c r="F436" s="50"/>
      <c r="G436" s="50"/>
      <c r="H436" s="50"/>
    </row>
    <row r="437" spans="1:8" x14ac:dyDescent="0.2">
      <c r="A437" s="534">
        <v>36373</v>
      </c>
      <c r="B437" s="527">
        <v>31.91</v>
      </c>
      <c r="C437" s="527">
        <v>76.530169999999998</v>
      </c>
      <c r="D437" s="50"/>
      <c r="E437" s="50"/>
      <c r="F437" s="50"/>
      <c r="G437" s="50"/>
      <c r="H437" s="50"/>
    </row>
    <row r="438" spans="1:8" x14ac:dyDescent="0.2">
      <c r="A438" s="535">
        <v>36404</v>
      </c>
      <c r="B438" s="527">
        <v>31.91</v>
      </c>
      <c r="C438" s="527">
        <v>75.79777</v>
      </c>
      <c r="D438" s="50"/>
      <c r="E438" s="50"/>
      <c r="F438" s="50"/>
      <c r="G438" s="50"/>
      <c r="H438" s="50"/>
    </row>
    <row r="439" spans="1:8" x14ac:dyDescent="0.2">
      <c r="A439" s="536">
        <v>36434</v>
      </c>
      <c r="B439" s="527">
        <v>31.91</v>
      </c>
      <c r="C439" s="527">
        <v>75.320719999999994</v>
      </c>
      <c r="D439" s="50"/>
      <c r="E439" s="50"/>
      <c r="F439" s="50"/>
      <c r="G439" s="50"/>
      <c r="H439" s="50"/>
    </row>
    <row r="440" spans="1:8" x14ac:dyDescent="0.2">
      <c r="A440" s="537">
        <v>36465</v>
      </c>
      <c r="B440" s="527">
        <v>31.91</v>
      </c>
      <c r="C440" s="527">
        <v>74.656800000000004</v>
      </c>
      <c r="D440" s="50"/>
      <c r="E440" s="50"/>
      <c r="F440" s="50"/>
      <c r="G440" s="50"/>
      <c r="H440" s="50"/>
    </row>
    <row r="441" spans="1:8" x14ac:dyDescent="0.2">
      <c r="A441" s="538">
        <v>36495</v>
      </c>
      <c r="B441" s="527">
        <v>31.91</v>
      </c>
      <c r="C441" s="527">
        <v>73.916319999999999</v>
      </c>
      <c r="D441" s="50"/>
      <c r="E441" s="50"/>
      <c r="F441" s="50"/>
      <c r="G441" s="50"/>
      <c r="H441" s="50"/>
    </row>
    <row r="442" spans="1:8" x14ac:dyDescent="0.2">
      <c r="A442" s="526">
        <v>36526</v>
      </c>
      <c r="B442" s="527">
        <v>35.119999999999997</v>
      </c>
      <c r="C442" s="527">
        <v>80.274079999999998</v>
      </c>
      <c r="D442" s="50"/>
      <c r="E442" s="50"/>
      <c r="F442" s="50"/>
      <c r="G442" s="50"/>
      <c r="H442" s="50"/>
    </row>
    <row r="443" spans="1:8" x14ac:dyDescent="0.2">
      <c r="A443" s="528">
        <v>36557</v>
      </c>
      <c r="B443" s="527">
        <v>35.119999999999997</v>
      </c>
      <c r="C443" s="527">
        <v>79.568290000000005</v>
      </c>
      <c r="D443" s="50"/>
      <c r="E443" s="50"/>
      <c r="F443" s="50"/>
      <c r="G443" s="50"/>
      <c r="H443" s="50"/>
    </row>
    <row r="444" spans="1:8" x14ac:dyDescent="0.2">
      <c r="A444" s="529">
        <v>36586</v>
      </c>
      <c r="B444" s="527">
        <v>35.119999999999997</v>
      </c>
      <c r="C444" s="527">
        <v>79.129599999999996</v>
      </c>
      <c r="D444" s="50"/>
      <c r="E444" s="50"/>
      <c r="F444" s="50"/>
      <c r="G444" s="50"/>
      <c r="H444" s="50"/>
    </row>
    <row r="445" spans="1:8" x14ac:dyDescent="0.2">
      <c r="A445" s="530">
        <v>36617</v>
      </c>
      <c r="B445" s="527">
        <v>35.119999999999997</v>
      </c>
      <c r="C445" s="527">
        <v>78.681929999999994</v>
      </c>
      <c r="D445" s="50"/>
      <c r="E445" s="50"/>
      <c r="F445" s="50"/>
      <c r="G445" s="50"/>
      <c r="H445" s="50"/>
    </row>
    <row r="446" spans="1:8" x14ac:dyDescent="0.2">
      <c r="A446" s="531">
        <v>36647</v>
      </c>
      <c r="B446" s="527">
        <v>35.119999999999997</v>
      </c>
      <c r="C446" s="527">
        <v>78.388900000000007</v>
      </c>
      <c r="D446" s="50"/>
      <c r="E446" s="50"/>
      <c r="F446" s="50"/>
      <c r="G446" s="50"/>
      <c r="H446" s="50"/>
    </row>
    <row r="447" spans="1:8" x14ac:dyDescent="0.2">
      <c r="A447" s="532">
        <v>36678</v>
      </c>
      <c r="B447" s="527">
        <v>35.119999999999997</v>
      </c>
      <c r="C447" s="527">
        <v>77.927310000000006</v>
      </c>
      <c r="D447" s="50"/>
      <c r="E447" s="50"/>
      <c r="F447" s="50"/>
      <c r="G447" s="50"/>
      <c r="H447" s="50"/>
    </row>
    <row r="448" spans="1:8" x14ac:dyDescent="0.2">
      <c r="A448" s="533">
        <v>36708</v>
      </c>
      <c r="B448" s="527">
        <v>35.119999999999997</v>
      </c>
      <c r="C448" s="527">
        <v>77.624510000000001</v>
      </c>
      <c r="D448" s="50"/>
      <c r="E448" s="50"/>
      <c r="F448" s="50"/>
      <c r="G448" s="50"/>
      <c r="H448" s="50"/>
    </row>
    <row r="449" spans="1:8" x14ac:dyDescent="0.2">
      <c r="A449" s="534">
        <v>36739</v>
      </c>
      <c r="B449" s="527">
        <v>35.119999999999997</v>
      </c>
      <c r="C449" s="527">
        <v>77.200299999999999</v>
      </c>
      <c r="D449" s="50"/>
      <c r="E449" s="50"/>
      <c r="F449" s="50"/>
      <c r="G449" s="50"/>
      <c r="H449" s="50"/>
    </row>
    <row r="450" spans="1:8" x14ac:dyDescent="0.2">
      <c r="A450" s="535">
        <v>36770</v>
      </c>
      <c r="B450" s="527">
        <v>35.119999999999997</v>
      </c>
      <c r="C450" s="527">
        <v>76.640439999999998</v>
      </c>
      <c r="D450" s="50"/>
      <c r="E450" s="50"/>
      <c r="F450" s="50"/>
      <c r="G450" s="50"/>
      <c r="H450" s="50"/>
    </row>
    <row r="451" spans="1:8" x14ac:dyDescent="0.2">
      <c r="A451" s="536">
        <v>36800</v>
      </c>
      <c r="B451" s="527">
        <v>35.119999999999997</v>
      </c>
      <c r="C451" s="527">
        <v>76.116299999999995</v>
      </c>
      <c r="D451" s="50"/>
      <c r="E451" s="50"/>
      <c r="F451" s="50"/>
      <c r="G451" s="50"/>
      <c r="H451" s="50"/>
    </row>
    <row r="452" spans="1:8" x14ac:dyDescent="0.2">
      <c r="A452" s="537">
        <v>36831</v>
      </c>
      <c r="B452" s="527">
        <v>35.119999999999997</v>
      </c>
      <c r="C452" s="527">
        <v>75.471010000000007</v>
      </c>
      <c r="D452" s="50"/>
      <c r="E452" s="50"/>
      <c r="F452" s="50"/>
      <c r="G452" s="50"/>
      <c r="H452" s="50"/>
    </row>
    <row r="453" spans="1:8" x14ac:dyDescent="0.2">
      <c r="A453" s="538">
        <v>36861</v>
      </c>
      <c r="B453" s="527">
        <v>35.119999999999997</v>
      </c>
      <c r="C453" s="527">
        <v>74.662700000000001</v>
      </c>
      <c r="D453" s="50"/>
      <c r="E453" s="50"/>
      <c r="F453" s="50"/>
      <c r="G453" s="50"/>
      <c r="H453" s="50"/>
    </row>
    <row r="454" spans="1:8" x14ac:dyDescent="0.2">
      <c r="A454" s="526">
        <v>36892</v>
      </c>
      <c r="B454" s="527">
        <v>37.57</v>
      </c>
      <c r="C454" s="527">
        <v>79.430890000000005</v>
      </c>
      <c r="D454" s="50"/>
      <c r="E454" s="50"/>
      <c r="F454" s="50"/>
      <c r="G454" s="50"/>
      <c r="H454" s="50"/>
    </row>
    <row r="455" spans="1:8" x14ac:dyDescent="0.2">
      <c r="A455" s="528">
        <v>36923</v>
      </c>
      <c r="B455" s="527">
        <v>37.57</v>
      </c>
      <c r="C455" s="527">
        <v>79.483490000000003</v>
      </c>
      <c r="D455" s="50"/>
      <c r="E455" s="50"/>
      <c r="F455" s="50"/>
      <c r="G455" s="50"/>
      <c r="H455" s="50"/>
    </row>
    <row r="456" spans="1:8" x14ac:dyDescent="0.2">
      <c r="A456" s="529">
        <v>36951</v>
      </c>
      <c r="B456" s="527">
        <v>37.57</v>
      </c>
      <c r="C456" s="527">
        <v>78.983069999999998</v>
      </c>
      <c r="D456" s="50"/>
      <c r="E456" s="50"/>
      <c r="F456" s="50"/>
      <c r="G456" s="50"/>
      <c r="H456" s="50"/>
    </row>
    <row r="457" spans="1:8" x14ac:dyDescent="0.2">
      <c r="A457" s="530">
        <v>36982</v>
      </c>
      <c r="B457" s="527">
        <v>37.57</v>
      </c>
      <c r="C457" s="527">
        <v>78.586650000000006</v>
      </c>
      <c r="D457" s="50"/>
      <c r="E457" s="50"/>
      <c r="F457" s="50"/>
      <c r="G457" s="50"/>
      <c r="H457" s="50"/>
    </row>
    <row r="458" spans="1:8" x14ac:dyDescent="0.2">
      <c r="A458" s="531">
        <v>37012</v>
      </c>
      <c r="B458" s="527">
        <v>37.57</v>
      </c>
      <c r="C458" s="527">
        <v>78.406739999999999</v>
      </c>
      <c r="D458" s="50"/>
      <c r="E458" s="50"/>
      <c r="F458" s="50"/>
      <c r="G458" s="50"/>
      <c r="H458" s="50"/>
    </row>
    <row r="459" spans="1:8" x14ac:dyDescent="0.2">
      <c r="A459" s="532">
        <v>37043</v>
      </c>
      <c r="B459" s="527">
        <v>37.57</v>
      </c>
      <c r="C459" s="527">
        <v>78.221720000000005</v>
      </c>
      <c r="D459" s="50"/>
      <c r="E459" s="50"/>
      <c r="F459" s="50"/>
      <c r="G459" s="50"/>
      <c r="H459" s="50"/>
    </row>
    <row r="460" spans="1:8" x14ac:dyDescent="0.2">
      <c r="A460" s="533">
        <v>37073</v>
      </c>
      <c r="B460" s="527">
        <v>37.57</v>
      </c>
      <c r="C460" s="527">
        <v>78.425489999999996</v>
      </c>
      <c r="D460" s="50"/>
      <c r="E460" s="50"/>
      <c r="F460" s="50"/>
      <c r="G460" s="50"/>
      <c r="H460" s="50"/>
    </row>
    <row r="461" spans="1:8" x14ac:dyDescent="0.2">
      <c r="A461" s="534">
        <v>37104</v>
      </c>
      <c r="B461" s="527">
        <v>37.57</v>
      </c>
      <c r="C461" s="527">
        <v>77.963579999999993</v>
      </c>
      <c r="D461" s="50"/>
      <c r="E461" s="50"/>
      <c r="F461" s="50"/>
      <c r="G461" s="50"/>
      <c r="H461" s="50"/>
    </row>
    <row r="462" spans="1:8" x14ac:dyDescent="0.2">
      <c r="A462" s="535">
        <v>37135</v>
      </c>
      <c r="B462" s="527">
        <v>37.57</v>
      </c>
      <c r="C462" s="527">
        <v>77.244519999999994</v>
      </c>
      <c r="D462" s="50"/>
      <c r="E462" s="50"/>
      <c r="F462" s="50"/>
      <c r="G462" s="50"/>
      <c r="H462" s="50"/>
    </row>
    <row r="463" spans="1:8" x14ac:dyDescent="0.2">
      <c r="A463" s="536">
        <v>37165</v>
      </c>
      <c r="B463" s="527">
        <v>37.57</v>
      </c>
      <c r="C463" s="527">
        <v>76.896979999999999</v>
      </c>
      <c r="D463" s="50"/>
      <c r="E463" s="50"/>
      <c r="F463" s="50"/>
      <c r="G463" s="50"/>
      <c r="H463" s="50"/>
    </row>
    <row r="464" spans="1:8" x14ac:dyDescent="0.2">
      <c r="A464" s="537">
        <v>37196</v>
      </c>
      <c r="B464" s="527">
        <v>37.57</v>
      </c>
      <c r="C464" s="527">
        <v>76.608400000000003</v>
      </c>
      <c r="D464" s="50"/>
      <c r="E464" s="50"/>
      <c r="F464" s="50"/>
      <c r="G464" s="50"/>
      <c r="H464" s="50"/>
    </row>
    <row r="465" spans="1:8" x14ac:dyDescent="0.2">
      <c r="A465" s="538">
        <v>37226</v>
      </c>
      <c r="B465" s="527">
        <v>37.57</v>
      </c>
      <c r="C465" s="527">
        <v>76.502449999999996</v>
      </c>
      <c r="D465" s="50"/>
      <c r="E465" s="50"/>
      <c r="F465" s="50"/>
      <c r="G465" s="50"/>
      <c r="H465" s="50"/>
    </row>
    <row r="466" spans="1:8" x14ac:dyDescent="0.2">
      <c r="A466" s="526">
        <v>37257</v>
      </c>
      <c r="B466" s="527">
        <v>39.74</v>
      </c>
      <c r="C466" s="527">
        <v>80.180980000000005</v>
      </c>
      <c r="D466" s="50"/>
      <c r="E466" s="50"/>
      <c r="F466" s="50"/>
      <c r="G466" s="50"/>
      <c r="H466" s="50"/>
    </row>
    <row r="467" spans="1:8" x14ac:dyDescent="0.2">
      <c r="A467" s="528">
        <v>37288</v>
      </c>
      <c r="B467" s="527">
        <v>39.74</v>
      </c>
      <c r="C467" s="527">
        <v>80.232560000000007</v>
      </c>
      <c r="D467" s="50"/>
      <c r="E467" s="50"/>
      <c r="F467" s="50"/>
      <c r="G467" s="50"/>
      <c r="H467" s="50"/>
    </row>
    <row r="468" spans="1:8" x14ac:dyDescent="0.2">
      <c r="A468" s="529">
        <v>37316</v>
      </c>
      <c r="B468" s="527">
        <v>39.74</v>
      </c>
      <c r="C468" s="527">
        <v>79.824240000000003</v>
      </c>
      <c r="D468" s="50"/>
      <c r="E468" s="50"/>
      <c r="F468" s="50"/>
      <c r="G468" s="50"/>
      <c r="H468" s="50"/>
    </row>
    <row r="469" spans="1:8" x14ac:dyDescent="0.2">
      <c r="A469" s="530">
        <v>37347</v>
      </c>
      <c r="B469" s="527">
        <v>39.74</v>
      </c>
      <c r="C469" s="527">
        <v>79.390569999999997</v>
      </c>
      <c r="D469" s="50"/>
      <c r="E469" s="50"/>
      <c r="F469" s="50"/>
      <c r="G469" s="50"/>
      <c r="H469" s="50"/>
    </row>
    <row r="470" spans="1:8" x14ac:dyDescent="0.2">
      <c r="A470" s="531">
        <v>37377</v>
      </c>
      <c r="B470" s="527">
        <v>39.74</v>
      </c>
      <c r="C470" s="527">
        <v>79.229979999999998</v>
      </c>
      <c r="D470" s="50"/>
      <c r="E470" s="50"/>
      <c r="F470" s="50"/>
      <c r="G470" s="50"/>
      <c r="H470" s="50"/>
    </row>
    <row r="471" spans="1:8" x14ac:dyDescent="0.2">
      <c r="A471" s="532">
        <v>37408</v>
      </c>
      <c r="B471" s="527">
        <v>39.74</v>
      </c>
      <c r="C471" s="527">
        <v>78.845550000000003</v>
      </c>
      <c r="D471" s="50"/>
      <c r="E471" s="50"/>
      <c r="F471" s="50"/>
      <c r="G471" s="50"/>
      <c r="H471" s="50"/>
    </row>
    <row r="472" spans="1:8" x14ac:dyDescent="0.2">
      <c r="A472" s="533">
        <v>37438</v>
      </c>
      <c r="B472" s="527">
        <v>39.74</v>
      </c>
      <c r="C472" s="527">
        <v>78.619860000000003</v>
      </c>
      <c r="D472" s="50"/>
      <c r="E472" s="50"/>
      <c r="F472" s="50"/>
      <c r="G472" s="50"/>
      <c r="H472" s="50"/>
    </row>
    <row r="473" spans="1:8" x14ac:dyDescent="0.2">
      <c r="A473" s="534">
        <v>37469</v>
      </c>
      <c r="B473" s="527">
        <v>39.74</v>
      </c>
      <c r="C473" s="527">
        <v>78.322059999999993</v>
      </c>
      <c r="D473" s="50"/>
      <c r="E473" s="50"/>
      <c r="F473" s="50"/>
      <c r="G473" s="50"/>
      <c r="H473" s="50"/>
    </row>
    <row r="474" spans="1:8" x14ac:dyDescent="0.2">
      <c r="A474" s="535">
        <v>37500</v>
      </c>
      <c r="B474" s="527">
        <v>39.74</v>
      </c>
      <c r="C474" s="527">
        <v>77.85378</v>
      </c>
      <c r="D474" s="50"/>
      <c r="E474" s="50"/>
      <c r="F474" s="50"/>
      <c r="G474" s="50"/>
      <c r="H474" s="50"/>
    </row>
    <row r="475" spans="1:8" x14ac:dyDescent="0.2">
      <c r="A475" s="536">
        <v>37530</v>
      </c>
      <c r="B475" s="527">
        <v>39.74</v>
      </c>
      <c r="C475" s="527">
        <v>77.512140000000002</v>
      </c>
      <c r="D475" s="50"/>
      <c r="E475" s="50"/>
      <c r="F475" s="50"/>
      <c r="G475" s="50"/>
      <c r="H475" s="50"/>
    </row>
    <row r="476" spans="1:8" x14ac:dyDescent="0.2">
      <c r="A476" s="537">
        <v>37561</v>
      </c>
      <c r="B476" s="527">
        <v>39.74</v>
      </c>
      <c r="C476" s="527">
        <v>76.890280000000004</v>
      </c>
      <c r="D476" s="50"/>
      <c r="E476" s="50"/>
      <c r="F476" s="50"/>
      <c r="G476" s="50"/>
      <c r="H476" s="50"/>
    </row>
    <row r="477" spans="1:8" x14ac:dyDescent="0.2">
      <c r="A477" s="538">
        <v>37591</v>
      </c>
      <c r="B477" s="527">
        <v>39.74</v>
      </c>
      <c r="C477" s="527">
        <v>76.557019999999994</v>
      </c>
      <c r="D477" s="50"/>
      <c r="E477" s="50"/>
      <c r="F477" s="50"/>
      <c r="G477" s="50"/>
      <c r="H477" s="50"/>
    </row>
    <row r="478" spans="1:8" x14ac:dyDescent="0.2">
      <c r="A478" s="526">
        <v>37622</v>
      </c>
      <c r="B478" s="527">
        <v>41.53</v>
      </c>
      <c r="C478" s="527">
        <v>79.683239999999998</v>
      </c>
      <c r="D478" s="50"/>
      <c r="E478" s="50"/>
      <c r="F478" s="50"/>
      <c r="G478" s="50"/>
      <c r="H478" s="50"/>
    </row>
    <row r="479" spans="1:8" x14ac:dyDescent="0.2">
      <c r="A479" s="528">
        <v>37653</v>
      </c>
      <c r="B479" s="527">
        <v>41.53</v>
      </c>
      <c r="C479" s="527">
        <v>79.462509999999995</v>
      </c>
      <c r="D479" s="50"/>
      <c r="E479" s="50"/>
      <c r="F479" s="50"/>
      <c r="G479" s="50"/>
      <c r="H479" s="50"/>
    </row>
    <row r="480" spans="1:8" x14ac:dyDescent="0.2">
      <c r="A480" s="529">
        <v>37681</v>
      </c>
      <c r="B480" s="527">
        <v>41.53</v>
      </c>
      <c r="C480" s="527">
        <v>78.964060000000003</v>
      </c>
      <c r="D480" s="50"/>
      <c r="E480" s="50"/>
      <c r="F480" s="50"/>
      <c r="G480" s="50"/>
      <c r="H480" s="50"/>
    </row>
    <row r="481" spans="1:8" x14ac:dyDescent="0.2">
      <c r="A481" s="530">
        <v>37712</v>
      </c>
      <c r="B481" s="527">
        <v>41.53</v>
      </c>
      <c r="C481" s="527">
        <v>78.829480000000004</v>
      </c>
      <c r="D481" s="50"/>
      <c r="E481" s="50"/>
      <c r="F481" s="50"/>
      <c r="G481" s="50"/>
      <c r="H481" s="50"/>
    </row>
    <row r="482" spans="1:8" x14ac:dyDescent="0.2">
      <c r="A482" s="531">
        <v>37742</v>
      </c>
      <c r="B482" s="527">
        <v>41.53</v>
      </c>
      <c r="C482" s="527">
        <v>79.084670000000003</v>
      </c>
      <c r="D482" s="50"/>
      <c r="E482" s="50"/>
      <c r="F482" s="50"/>
      <c r="G482" s="50"/>
      <c r="H482" s="50"/>
    </row>
    <row r="483" spans="1:8" x14ac:dyDescent="0.2">
      <c r="A483" s="532">
        <v>37773</v>
      </c>
      <c r="B483" s="527">
        <v>41.53</v>
      </c>
      <c r="C483" s="527">
        <v>79.019390000000001</v>
      </c>
      <c r="D483" s="50"/>
      <c r="E483" s="50"/>
      <c r="F483" s="50"/>
      <c r="G483" s="50"/>
      <c r="H483" s="50"/>
    </row>
    <row r="484" spans="1:8" x14ac:dyDescent="0.2">
      <c r="A484" s="533">
        <v>37803</v>
      </c>
      <c r="B484" s="527">
        <v>41.53</v>
      </c>
      <c r="C484" s="527">
        <v>78.905029999999996</v>
      </c>
      <c r="D484" s="50"/>
      <c r="E484" s="50"/>
      <c r="F484" s="50"/>
      <c r="G484" s="50"/>
      <c r="H484" s="50"/>
    </row>
    <row r="485" spans="1:8" x14ac:dyDescent="0.2">
      <c r="A485" s="534">
        <v>37834</v>
      </c>
      <c r="B485" s="527">
        <v>41.53</v>
      </c>
      <c r="C485" s="527">
        <v>78.669039999999995</v>
      </c>
      <c r="D485" s="50"/>
      <c r="E485" s="50"/>
      <c r="F485" s="50"/>
      <c r="G485" s="50"/>
      <c r="H485" s="50"/>
    </row>
    <row r="486" spans="1:8" x14ac:dyDescent="0.2">
      <c r="A486" s="535">
        <v>37865</v>
      </c>
      <c r="B486" s="527">
        <v>41.53</v>
      </c>
      <c r="C486" s="527">
        <v>78.203490000000002</v>
      </c>
      <c r="D486" s="50"/>
      <c r="E486" s="50"/>
      <c r="F486" s="50"/>
      <c r="G486" s="50"/>
      <c r="H486" s="50"/>
    </row>
    <row r="487" spans="1:8" x14ac:dyDescent="0.2">
      <c r="A487" s="536">
        <v>37895</v>
      </c>
      <c r="B487" s="527">
        <v>41.53</v>
      </c>
      <c r="C487" s="527">
        <v>77.917789999999997</v>
      </c>
      <c r="D487" s="50"/>
      <c r="E487" s="50"/>
      <c r="F487" s="50"/>
      <c r="G487" s="50"/>
      <c r="H487" s="50"/>
    </row>
    <row r="488" spans="1:8" x14ac:dyDescent="0.2">
      <c r="A488" s="537">
        <v>37926</v>
      </c>
      <c r="B488" s="527">
        <v>41.53</v>
      </c>
      <c r="C488" s="527">
        <v>77.276390000000006</v>
      </c>
      <c r="D488" s="50"/>
      <c r="E488" s="50"/>
      <c r="F488" s="50"/>
      <c r="G488" s="50"/>
      <c r="H488" s="50"/>
    </row>
    <row r="489" spans="1:8" x14ac:dyDescent="0.2">
      <c r="A489" s="538">
        <v>37956</v>
      </c>
      <c r="B489" s="527">
        <v>41.53</v>
      </c>
      <c r="C489" s="527">
        <v>76.945610000000002</v>
      </c>
      <c r="D489" s="50"/>
      <c r="E489" s="50"/>
      <c r="F489" s="50"/>
      <c r="G489" s="50"/>
      <c r="H489" s="50"/>
    </row>
    <row r="490" spans="1:8" x14ac:dyDescent="0.2">
      <c r="A490" s="526">
        <v>37987</v>
      </c>
      <c r="B490" s="527">
        <v>43.296999999999997</v>
      </c>
      <c r="C490" s="527">
        <v>79.723950000000002</v>
      </c>
      <c r="D490" s="50"/>
      <c r="E490" s="50"/>
      <c r="F490" s="50"/>
      <c r="G490" s="50"/>
      <c r="H490" s="50"/>
    </row>
    <row r="491" spans="1:8" x14ac:dyDescent="0.2">
      <c r="A491" s="528">
        <v>38018</v>
      </c>
      <c r="B491" s="527">
        <v>43.296999999999997</v>
      </c>
      <c r="C491" s="527">
        <v>79.249899999999997</v>
      </c>
      <c r="D491" s="50"/>
      <c r="E491" s="50"/>
      <c r="F491" s="50"/>
      <c r="G491" s="50"/>
      <c r="H491" s="50"/>
    </row>
    <row r="492" spans="1:8" x14ac:dyDescent="0.2">
      <c r="A492" s="529">
        <v>38047</v>
      </c>
      <c r="B492" s="527">
        <v>43.296999999999997</v>
      </c>
      <c r="C492" s="527">
        <v>78.98227</v>
      </c>
      <c r="D492" s="50"/>
      <c r="E492" s="50"/>
      <c r="F492" s="50"/>
      <c r="G492" s="50"/>
      <c r="H492" s="50"/>
    </row>
    <row r="493" spans="1:8" x14ac:dyDescent="0.2">
      <c r="A493" s="530">
        <v>38078</v>
      </c>
      <c r="B493" s="527">
        <v>43.296999999999997</v>
      </c>
      <c r="C493" s="527">
        <v>78.863249999999994</v>
      </c>
      <c r="D493" s="50"/>
      <c r="E493" s="50"/>
      <c r="F493" s="50"/>
      <c r="G493" s="50"/>
      <c r="H493" s="50"/>
    </row>
    <row r="494" spans="1:8" x14ac:dyDescent="0.2">
      <c r="A494" s="531">
        <v>38108</v>
      </c>
      <c r="B494" s="527">
        <v>43.296999999999997</v>
      </c>
      <c r="C494" s="527">
        <v>79.061570000000003</v>
      </c>
      <c r="D494" s="50"/>
      <c r="E494" s="50"/>
      <c r="F494" s="50"/>
      <c r="G494" s="50"/>
      <c r="H494" s="50"/>
    </row>
    <row r="495" spans="1:8" x14ac:dyDescent="0.2">
      <c r="A495" s="532">
        <v>38139</v>
      </c>
      <c r="B495" s="527">
        <v>43.296999999999997</v>
      </c>
      <c r="C495" s="527">
        <v>78.935050000000004</v>
      </c>
      <c r="D495" s="50"/>
      <c r="E495" s="50"/>
      <c r="F495" s="50"/>
      <c r="G495" s="50"/>
      <c r="H495" s="50"/>
    </row>
    <row r="496" spans="1:8" x14ac:dyDescent="0.2">
      <c r="A496" s="533">
        <v>38169</v>
      </c>
      <c r="B496" s="527">
        <v>43.296999999999997</v>
      </c>
      <c r="C496" s="527">
        <v>78.728700000000003</v>
      </c>
      <c r="D496" s="50"/>
      <c r="E496" s="50"/>
      <c r="F496" s="50"/>
      <c r="G496" s="50"/>
      <c r="H496" s="50"/>
    </row>
    <row r="497" spans="1:8" x14ac:dyDescent="0.2">
      <c r="A497" s="534">
        <v>38200</v>
      </c>
      <c r="B497" s="527">
        <v>43.296999999999997</v>
      </c>
      <c r="C497" s="527">
        <v>78.245689999999996</v>
      </c>
      <c r="D497" s="50"/>
      <c r="E497" s="50"/>
      <c r="F497" s="50"/>
      <c r="G497" s="50"/>
      <c r="H497" s="50"/>
    </row>
    <row r="498" spans="1:8" x14ac:dyDescent="0.2">
      <c r="A498" s="535">
        <v>38231</v>
      </c>
      <c r="B498" s="527">
        <v>43.296999999999997</v>
      </c>
      <c r="C498" s="527">
        <v>77.604029999999995</v>
      </c>
      <c r="D498" s="50"/>
      <c r="E498" s="50"/>
      <c r="F498" s="50"/>
      <c r="G498" s="50"/>
      <c r="H498" s="50"/>
    </row>
    <row r="499" spans="1:8" x14ac:dyDescent="0.2">
      <c r="A499" s="536">
        <v>38261</v>
      </c>
      <c r="B499" s="527">
        <v>43.296999999999997</v>
      </c>
      <c r="C499" s="527">
        <v>77.070260000000005</v>
      </c>
      <c r="D499" s="50"/>
      <c r="E499" s="50"/>
      <c r="F499" s="50"/>
      <c r="G499" s="50"/>
      <c r="H499" s="50"/>
    </row>
    <row r="500" spans="1:8" x14ac:dyDescent="0.2">
      <c r="A500" s="537">
        <v>38292</v>
      </c>
      <c r="B500" s="527">
        <v>43.296999999999997</v>
      </c>
      <c r="C500" s="527">
        <v>76.418390000000002</v>
      </c>
      <c r="D500" s="50"/>
      <c r="E500" s="50"/>
      <c r="F500" s="50"/>
      <c r="G500" s="50"/>
      <c r="H500" s="50"/>
    </row>
    <row r="501" spans="1:8" x14ac:dyDescent="0.2">
      <c r="A501" s="538">
        <v>38322</v>
      </c>
      <c r="B501" s="527">
        <v>43.296999999999997</v>
      </c>
      <c r="C501" s="527">
        <v>76.260869999999997</v>
      </c>
      <c r="D501" s="50"/>
      <c r="E501" s="50"/>
      <c r="F501" s="50"/>
      <c r="G501" s="50"/>
      <c r="H501" s="50"/>
    </row>
    <row r="502" spans="1:8" x14ac:dyDescent="0.2">
      <c r="A502" s="526">
        <v>38353</v>
      </c>
      <c r="B502" s="527">
        <v>45.241</v>
      </c>
      <c r="C502" s="527">
        <v>79.682090000000002</v>
      </c>
      <c r="D502" s="50"/>
      <c r="E502" s="50"/>
      <c r="F502" s="50"/>
      <c r="G502" s="50"/>
      <c r="H502" s="50"/>
    </row>
    <row r="503" spans="1:8" x14ac:dyDescent="0.2">
      <c r="A503" s="528">
        <v>38384</v>
      </c>
      <c r="B503" s="527">
        <v>45.241</v>
      </c>
      <c r="C503" s="527">
        <v>79.417490000000001</v>
      </c>
      <c r="D503" s="50"/>
      <c r="E503" s="50"/>
      <c r="F503" s="50"/>
      <c r="G503" s="50"/>
      <c r="H503" s="50"/>
    </row>
    <row r="504" spans="1:8" x14ac:dyDescent="0.2">
      <c r="A504" s="529">
        <v>38412</v>
      </c>
      <c r="B504" s="527">
        <v>45.241</v>
      </c>
      <c r="C504" s="527">
        <v>79.061139999999995</v>
      </c>
      <c r="D504" s="50"/>
      <c r="E504" s="50"/>
      <c r="F504" s="50"/>
      <c r="G504" s="50"/>
      <c r="H504" s="50"/>
    </row>
    <row r="505" spans="1:8" x14ac:dyDescent="0.2">
      <c r="A505" s="530">
        <v>38443</v>
      </c>
      <c r="B505" s="527">
        <v>45.241</v>
      </c>
      <c r="C505" s="527">
        <v>78.780569999999997</v>
      </c>
      <c r="D505" s="50"/>
      <c r="E505" s="50"/>
      <c r="F505" s="50"/>
      <c r="G505" s="50"/>
      <c r="H505" s="50"/>
    </row>
    <row r="506" spans="1:8" x14ac:dyDescent="0.2">
      <c r="A506" s="531">
        <v>38473</v>
      </c>
      <c r="B506" s="527">
        <v>45.241</v>
      </c>
      <c r="C506" s="527">
        <v>78.978989999999996</v>
      </c>
      <c r="D506" s="50"/>
      <c r="E506" s="50"/>
      <c r="F506" s="50"/>
      <c r="G506" s="50"/>
      <c r="H506" s="50"/>
    </row>
    <row r="507" spans="1:8" x14ac:dyDescent="0.2">
      <c r="A507" s="532">
        <v>38504</v>
      </c>
      <c r="B507" s="527">
        <v>45.241</v>
      </c>
      <c r="C507" s="527">
        <v>79.054869999999994</v>
      </c>
      <c r="D507" s="50"/>
      <c r="E507" s="50"/>
      <c r="F507" s="50"/>
      <c r="G507" s="50"/>
      <c r="H507" s="50"/>
    </row>
    <row r="508" spans="1:8" x14ac:dyDescent="0.2">
      <c r="A508" s="533">
        <v>38534</v>
      </c>
      <c r="B508" s="527">
        <v>45.241</v>
      </c>
      <c r="C508" s="527">
        <v>78.746679999999998</v>
      </c>
      <c r="D508" s="50"/>
      <c r="E508" s="50"/>
      <c r="F508" s="50"/>
      <c r="G508" s="50"/>
      <c r="H508" s="50"/>
    </row>
    <row r="509" spans="1:8" x14ac:dyDescent="0.2">
      <c r="A509" s="534">
        <v>38565</v>
      </c>
      <c r="B509" s="527">
        <v>45.241</v>
      </c>
      <c r="C509" s="527">
        <v>78.652749999999997</v>
      </c>
      <c r="D509" s="50"/>
      <c r="E509" s="50"/>
      <c r="F509" s="50"/>
      <c r="G509" s="50"/>
      <c r="H509" s="50"/>
    </row>
    <row r="510" spans="1:8" x14ac:dyDescent="0.2">
      <c r="A510" s="535">
        <v>38596</v>
      </c>
      <c r="B510" s="527">
        <v>45.241</v>
      </c>
      <c r="C510" s="527">
        <v>78.338790000000003</v>
      </c>
      <c r="D510" s="50"/>
      <c r="E510" s="50"/>
      <c r="F510" s="50"/>
      <c r="G510" s="50"/>
      <c r="H510" s="50"/>
    </row>
    <row r="511" spans="1:8" x14ac:dyDescent="0.2">
      <c r="A511" s="536">
        <v>38626</v>
      </c>
      <c r="B511" s="527">
        <v>45.241</v>
      </c>
      <c r="C511" s="527">
        <v>78.146979999999999</v>
      </c>
      <c r="D511" s="50"/>
      <c r="E511" s="50"/>
      <c r="F511" s="50"/>
      <c r="G511" s="50"/>
      <c r="H511" s="50"/>
    </row>
    <row r="512" spans="1:8" x14ac:dyDescent="0.2">
      <c r="A512" s="537">
        <v>38657</v>
      </c>
      <c r="B512" s="527">
        <v>45.241</v>
      </c>
      <c r="C512" s="527">
        <v>77.588549999999998</v>
      </c>
      <c r="D512" s="50"/>
      <c r="E512" s="50"/>
      <c r="F512" s="50"/>
      <c r="G512" s="50"/>
      <c r="H512" s="50"/>
    </row>
    <row r="513" spans="1:8" x14ac:dyDescent="0.2">
      <c r="A513" s="538">
        <v>38687</v>
      </c>
      <c r="B513" s="527">
        <v>45.241</v>
      </c>
      <c r="C513" s="527">
        <v>77.114879999999999</v>
      </c>
      <c r="D513" s="50"/>
      <c r="E513" s="50"/>
      <c r="F513" s="50"/>
      <c r="G513" s="50"/>
      <c r="H513" s="50"/>
    </row>
    <row r="514" spans="1:8" x14ac:dyDescent="0.2">
      <c r="A514" s="526">
        <v>38718</v>
      </c>
      <c r="B514" s="527">
        <v>47.050640000000001</v>
      </c>
      <c r="C514" s="527">
        <v>79.731920000000002</v>
      </c>
      <c r="D514" s="50"/>
      <c r="E514" s="50"/>
      <c r="F514" s="50"/>
      <c r="G514" s="50"/>
      <c r="H514" s="50"/>
    </row>
    <row r="515" spans="1:8" x14ac:dyDescent="0.2">
      <c r="A515" s="528">
        <v>38749</v>
      </c>
      <c r="B515" s="527">
        <v>47.050640000000001</v>
      </c>
      <c r="C515" s="527">
        <v>79.610110000000006</v>
      </c>
      <c r="D515" s="50"/>
      <c r="E515" s="50"/>
      <c r="F515" s="50"/>
      <c r="G515" s="50"/>
      <c r="H515" s="50"/>
    </row>
    <row r="516" spans="1:8" x14ac:dyDescent="0.2">
      <c r="A516" s="529">
        <v>38777</v>
      </c>
      <c r="B516" s="527">
        <v>47.050640000000001</v>
      </c>
      <c r="C516" s="527">
        <v>79.510350000000003</v>
      </c>
      <c r="D516" s="50"/>
      <c r="E516" s="50"/>
      <c r="F516" s="50"/>
      <c r="G516" s="50"/>
      <c r="H516" s="50"/>
    </row>
    <row r="517" spans="1:8" x14ac:dyDescent="0.2">
      <c r="A517" s="530">
        <v>38808</v>
      </c>
      <c r="B517" s="527">
        <v>47.050640000000001</v>
      </c>
      <c r="C517" s="527">
        <v>79.393940000000001</v>
      </c>
      <c r="D517" s="50"/>
      <c r="E517" s="50"/>
      <c r="F517" s="50"/>
      <c r="G517" s="50"/>
      <c r="H517" s="50"/>
    </row>
    <row r="518" spans="1:8" x14ac:dyDescent="0.2">
      <c r="A518" s="531">
        <v>38838</v>
      </c>
      <c r="B518" s="527">
        <v>47.050640000000001</v>
      </c>
      <c r="C518" s="527">
        <v>79.748959999999997</v>
      </c>
      <c r="D518" s="50"/>
      <c r="E518" s="50"/>
      <c r="F518" s="50"/>
      <c r="G518" s="50"/>
      <c r="H518" s="50"/>
    </row>
    <row r="519" spans="1:8" x14ac:dyDescent="0.2">
      <c r="A519" s="532">
        <v>38869</v>
      </c>
      <c r="B519" s="527">
        <v>47.050640000000001</v>
      </c>
      <c r="C519" s="527">
        <v>79.680149999999998</v>
      </c>
      <c r="D519" s="50"/>
      <c r="E519" s="50"/>
      <c r="F519" s="50"/>
      <c r="G519" s="50"/>
      <c r="H519" s="50"/>
    </row>
    <row r="520" spans="1:8" x14ac:dyDescent="0.2">
      <c r="A520" s="533">
        <v>38899</v>
      </c>
      <c r="B520" s="527">
        <v>47.050640000000001</v>
      </c>
      <c r="C520" s="527">
        <v>79.462249999999997</v>
      </c>
      <c r="D520" s="50"/>
      <c r="E520" s="50"/>
      <c r="F520" s="50"/>
      <c r="G520" s="50"/>
      <c r="H520" s="50"/>
    </row>
    <row r="521" spans="1:8" x14ac:dyDescent="0.2">
      <c r="A521" s="534">
        <v>38930</v>
      </c>
      <c r="B521" s="527">
        <v>47.050640000000001</v>
      </c>
      <c r="C521" s="527">
        <v>79.058809999999994</v>
      </c>
      <c r="D521" s="50"/>
      <c r="E521" s="50"/>
      <c r="F521" s="50"/>
      <c r="G521" s="50"/>
      <c r="H521" s="50"/>
    </row>
    <row r="522" spans="1:8" x14ac:dyDescent="0.2">
      <c r="A522" s="535">
        <v>38961</v>
      </c>
      <c r="B522" s="527">
        <v>47.050640000000001</v>
      </c>
      <c r="C522" s="527">
        <v>78.268680000000003</v>
      </c>
      <c r="D522" s="50"/>
      <c r="E522" s="50"/>
      <c r="F522" s="50"/>
      <c r="G522" s="50"/>
      <c r="H522" s="50"/>
    </row>
    <row r="523" spans="1:8" x14ac:dyDescent="0.2">
      <c r="A523" s="536">
        <v>38991</v>
      </c>
      <c r="B523" s="527">
        <v>47.050640000000001</v>
      </c>
      <c r="C523" s="527">
        <v>77.927989999999994</v>
      </c>
      <c r="D523" s="50"/>
      <c r="E523" s="50"/>
      <c r="F523" s="50"/>
      <c r="G523" s="50"/>
      <c r="H523" s="50"/>
    </row>
    <row r="524" spans="1:8" x14ac:dyDescent="0.2">
      <c r="A524" s="537">
        <v>39022</v>
      </c>
      <c r="B524" s="527">
        <v>47.050640000000001</v>
      </c>
      <c r="C524" s="527">
        <v>77.521249999999995</v>
      </c>
      <c r="D524" s="50"/>
      <c r="E524" s="50"/>
      <c r="F524" s="50"/>
      <c r="G524" s="50"/>
      <c r="H524" s="50"/>
    </row>
    <row r="525" spans="1:8" x14ac:dyDescent="0.2">
      <c r="A525" s="538">
        <v>39052</v>
      </c>
      <c r="B525" s="527">
        <v>47.050640000000001</v>
      </c>
      <c r="C525" s="527">
        <v>77.075400000000002</v>
      </c>
      <c r="D525" s="50"/>
      <c r="E525" s="50"/>
      <c r="F525" s="50"/>
      <c r="G525" s="50"/>
      <c r="H525" s="50"/>
    </row>
    <row r="526" spans="1:8" x14ac:dyDescent="0.2">
      <c r="A526" s="526">
        <v>39083</v>
      </c>
      <c r="B526" s="527">
        <v>48.88</v>
      </c>
      <c r="C526" s="527">
        <v>79.660719999999998</v>
      </c>
      <c r="D526" s="50"/>
      <c r="E526" s="50"/>
      <c r="F526" s="50"/>
      <c r="G526" s="50"/>
      <c r="H526" s="50"/>
    </row>
    <row r="527" spans="1:8" x14ac:dyDescent="0.2">
      <c r="A527" s="528">
        <v>39114</v>
      </c>
      <c r="B527" s="527">
        <v>48.88</v>
      </c>
      <c r="C527" s="527">
        <v>79.438680000000005</v>
      </c>
      <c r="D527" s="50"/>
      <c r="E527" s="50"/>
      <c r="F527" s="50"/>
      <c r="G527" s="50"/>
      <c r="H527" s="50"/>
    </row>
    <row r="528" spans="1:8" x14ac:dyDescent="0.2">
      <c r="A528" s="529">
        <v>39142</v>
      </c>
      <c r="B528" s="527">
        <v>48.88</v>
      </c>
      <c r="C528" s="527">
        <v>79.267120000000006</v>
      </c>
      <c r="D528" s="50"/>
      <c r="E528" s="50"/>
      <c r="F528" s="50"/>
      <c r="G528" s="50"/>
      <c r="H528" s="50"/>
    </row>
    <row r="529" spans="1:8" x14ac:dyDescent="0.2">
      <c r="A529" s="530">
        <v>39173</v>
      </c>
      <c r="B529" s="527">
        <v>48.88</v>
      </c>
      <c r="C529" s="527">
        <v>79.314480000000003</v>
      </c>
      <c r="D529" s="50"/>
      <c r="E529" s="50"/>
      <c r="F529" s="50"/>
      <c r="G529" s="50"/>
      <c r="H529" s="50"/>
    </row>
    <row r="530" spans="1:8" x14ac:dyDescent="0.2">
      <c r="A530" s="531">
        <v>39203</v>
      </c>
      <c r="B530" s="527">
        <v>48.88</v>
      </c>
      <c r="C530" s="527">
        <v>79.703310000000002</v>
      </c>
      <c r="D530" s="50"/>
      <c r="E530" s="50"/>
      <c r="F530" s="50"/>
      <c r="G530" s="50"/>
      <c r="H530" s="50"/>
    </row>
    <row r="531" spans="1:8" x14ac:dyDescent="0.2">
      <c r="A531" s="532">
        <v>39234</v>
      </c>
      <c r="B531" s="527">
        <v>48.88</v>
      </c>
      <c r="C531" s="527">
        <v>79.607709999999997</v>
      </c>
      <c r="D531" s="50"/>
      <c r="E531" s="50"/>
      <c r="F531" s="50"/>
      <c r="G531" s="50"/>
      <c r="H531" s="50"/>
    </row>
    <row r="532" spans="1:8" x14ac:dyDescent="0.2">
      <c r="A532" s="533">
        <v>39264</v>
      </c>
      <c r="B532" s="527">
        <v>48.88</v>
      </c>
      <c r="C532" s="527">
        <v>79.271010000000004</v>
      </c>
      <c r="D532" s="50"/>
      <c r="E532" s="50"/>
      <c r="F532" s="50"/>
      <c r="G532" s="50"/>
      <c r="H532" s="50"/>
    </row>
    <row r="533" spans="1:8" x14ac:dyDescent="0.2">
      <c r="A533" s="534">
        <v>39295</v>
      </c>
      <c r="B533" s="527">
        <v>48.88</v>
      </c>
      <c r="C533" s="527">
        <v>78.949370000000002</v>
      </c>
      <c r="D533" s="50"/>
      <c r="E533" s="50"/>
      <c r="F533" s="50"/>
      <c r="G533" s="50"/>
      <c r="H533" s="50"/>
    </row>
    <row r="534" spans="1:8" x14ac:dyDescent="0.2">
      <c r="A534" s="535">
        <v>39326</v>
      </c>
      <c r="B534" s="527">
        <v>48.88</v>
      </c>
      <c r="C534" s="527">
        <v>78.341080000000005</v>
      </c>
      <c r="D534" s="50"/>
      <c r="E534" s="50"/>
      <c r="F534" s="50"/>
      <c r="G534" s="50"/>
      <c r="H534" s="50"/>
    </row>
    <row r="535" spans="1:8" x14ac:dyDescent="0.2">
      <c r="A535" s="536">
        <v>39356</v>
      </c>
      <c r="B535" s="527">
        <v>48.88</v>
      </c>
      <c r="C535" s="527">
        <v>78.03698</v>
      </c>
      <c r="D535" s="50"/>
      <c r="E535" s="50"/>
      <c r="F535" s="50"/>
      <c r="G535" s="50"/>
      <c r="H535" s="50"/>
    </row>
    <row r="536" spans="1:8" x14ac:dyDescent="0.2">
      <c r="A536" s="537">
        <v>39387</v>
      </c>
      <c r="B536" s="527">
        <v>48.88</v>
      </c>
      <c r="C536" s="527">
        <v>77.490300000000005</v>
      </c>
      <c r="D536" s="50"/>
      <c r="E536" s="50"/>
      <c r="F536" s="50"/>
      <c r="G536" s="50"/>
      <c r="H536" s="50"/>
    </row>
    <row r="537" spans="1:8" x14ac:dyDescent="0.2">
      <c r="A537" s="538">
        <v>39417</v>
      </c>
      <c r="B537" s="527">
        <v>48.88</v>
      </c>
      <c r="C537" s="527">
        <v>77.171239999999997</v>
      </c>
      <c r="D537" s="50"/>
      <c r="E537" s="50"/>
      <c r="F537" s="50"/>
      <c r="G537" s="50"/>
      <c r="H537" s="50"/>
    </row>
    <row r="538" spans="1:8" x14ac:dyDescent="0.2">
      <c r="A538" s="526">
        <v>39448</v>
      </c>
      <c r="B538" s="527">
        <v>50.84</v>
      </c>
      <c r="C538" s="527">
        <v>79.895349999999993</v>
      </c>
      <c r="D538" s="50"/>
      <c r="E538" s="50"/>
      <c r="F538" s="50"/>
      <c r="G538" s="50"/>
      <c r="H538" s="50"/>
    </row>
    <row r="539" spans="1:8" x14ac:dyDescent="0.2">
      <c r="A539" s="528">
        <v>39479</v>
      </c>
      <c r="B539" s="527">
        <v>50.84</v>
      </c>
      <c r="C539" s="527">
        <v>79.658540000000002</v>
      </c>
      <c r="D539" s="50"/>
      <c r="E539" s="50"/>
      <c r="F539" s="50"/>
      <c r="G539" s="50"/>
      <c r="H539" s="50"/>
    </row>
    <row r="540" spans="1:8" x14ac:dyDescent="0.2">
      <c r="A540" s="529">
        <v>39508</v>
      </c>
      <c r="B540" s="527">
        <v>50.84</v>
      </c>
      <c r="C540" s="527">
        <v>79.085350000000005</v>
      </c>
      <c r="D540" s="50"/>
      <c r="E540" s="50"/>
      <c r="F540" s="50"/>
      <c r="G540" s="50"/>
      <c r="H540" s="50"/>
    </row>
    <row r="541" spans="1:8" x14ac:dyDescent="0.2">
      <c r="A541" s="530">
        <v>39539</v>
      </c>
      <c r="B541" s="527">
        <v>50.84</v>
      </c>
      <c r="C541" s="527">
        <v>78.905789999999996</v>
      </c>
      <c r="D541" s="50"/>
      <c r="E541" s="50"/>
      <c r="F541" s="50"/>
      <c r="G541" s="50"/>
      <c r="H541" s="50"/>
    </row>
    <row r="542" spans="1:8" x14ac:dyDescent="0.2">
      <c r="A542" s="531">
        <v>39569</v>
      </c>
      <c r="B542" s="527">
        <v>50.84</v>
      </c>
      <c r="C542" s="527">
        <v>78.991129999999998</v>
      </c>
      <c r="D542" s="50"/>
      <c r="E542" s="50"/>
      <c r="F542" s="50"/>
      <c r="G542" s="50"/>
      <c r="H542" s="50"/>
    </row>
    <row r="543" spans="1:8" x14ac:dyDescent="0.2">
      <c r="A543" s="532">
        <v>39600</v>
      </c>
      <c r="B543" s="527">
        <v>50.84</v>
      </c>
      <c r="C543" s="527">
        <v>78.665589999999995</v>
      </c>
      <c r="D543" s="50"/>
      <c r="E543" s="50"/>
      <c r="F543" s="50"/>
      <c r="G543" s="50"/>
      <c r="H543" s="50"/>
    </row>
    <row r="544" spans="1:8" x14ac:dyDescent="0.2">
      <c r="A544" s="533">
        <v>39630</v>
      </c>
      <c r="B544" s="527">
        <v>50.84</v>
      </c>
      <c r="C544" s="527">
        <v>78.229619999999997</v>
      </c>
      <c r="D544" s="50"/>
      <c r="E544" s="50"/>
      <c r="F544" s="50"/>
      <c r="G544" s="50"/>
      <c r="H544" s="50"/>
    </row>
    <row r="545" spans="1:8" x14ac:dyDescent="0.2">
      <c r="A545" s="534">
        <v>39661</v>
      </c>
      <c r="B545" s="527">
        <v>50.84</v>
      </c>
      <c r="C545" s="527">
        <v>77.780439999999999</v>
      </c>
      <c r="D545" s="50"/>
      <c r="E545" s="50"/>
      <c r="F545" s="50"/>
      <c r="G545" s="50"/>
      <c r="H545" s="50"/>
    </row>
    <row r="546" spans="1:8" x14ac:dyDescent="0.2">
      <c r="A546" s="535">
        <v>39692</v>
      </c>
      <c r="B546" s="527">
        <v>50.84</v>
      </c>
      <c r="C546" s="527">
        <v>77.253990000000002</v>
      </c>
      <c r="D546" s="50"/>
      <c r="E546" s="50"/>
      <c r="F546" s="50"/>
      <c r="G546" s="50"/>
      <c r="H546" s="50"/>
    </row>
    <row r="547" spans="1:8" x14ac:dyDescent="0.2">
      <c r="A547" s="536">
        <v>39722</v>
      </c>
      <c r="B547" s="527">
        <v>50.84</v>
      </c>
      <c r="C547" s="527">
        <v>76.731120000000004</v>
      </c>
      <c r="D547" s="50"/>
      <c r="E547" s="50"/>
      <c r="F547" s="50"/>
      <c r="G547" s="50"/>
      <c r="H547" s="50"/>
    </row>
    <row r="548" spans="1:8" x14ac:dyDescent="0.2">
      <c r="A548" s="537">
        <v>39753</v>
      </c>
      <c r="B548" s="527">
        <v>50.84</v>
      </c>
      <c r="C548" s="527">
        <v>75.868740000000003</v>
      </c>
      <c r="D548" s="50"/>
      <c r="E548" s="50"/>
      <c r="F548" s="50"/>
      <c r="G548" s="50"/>
      <c r="H548" s="50"/>
    </row>
    <row r="549" spans="1:8" x14ac:dyDescent="0.2">
      <c r="A549" s="538">
        <v>39783</v>
      </c>
      <c r="B549" s="527">
        <v>50.84</v>
      </c>
      <c r="C549" s="527">
        <v>75.346909999999994</v>
      </c>
      <c r="D549" s="50"/>
      <c r="E549" s="50"/>
      <c r="F549" s="50"/>
      <c r="G549" s="50"/>
      <c r="H549" s="50"/>
    </row>
    <row r="550" spans="1:8" x14ac:dyDescent="0.2">
      <c r="A550" s="526">
        <v>39814</v>
      </c>
      <c r="B550" s="527">
        <v>53.19</v>
      </c>
      <c r="C550" s="527">
        <v>78.647440000000003</v>
      </c>
      <c r="D550" s="50"/>
      <c r="E550" s="50"/>
      <c r="F550" s="50"/>
      <c r="G550" s="50"/>
      <c r="H550" s="50"/>
    </row>
    <row r="551" spans="1:8" x14ac:dyDescent="0.2">
      <c r="A551" s="528">
        <v>39845</v>
      </c>
      <c r="B551" s="527">
        <v>53.19</v>
      </c>
      <c r="C551" s="527">
        <v>78.474180000000004</v>
      </c>
      <c r="D551" s="50"/>
      <c r="E551" s="50"/>
      <c r="F551" s="50"/>
      <c r="G551" s="50"/>
      <c r="H551" s="50"/>
    </row>
    <row r="552" spans="1:8" x14ac:dyDescent="0.2">
      <c r="A552" s="529">
        <v>39873</v>
      </c>
      <c r="B552" s="527">
        <v>53.19</v>
      </c>
      <c r="C552" s="527">
        <v>78.025310000000005</v>
      </c>
      <c r="D552" s="50"/>
      <c r="E552" s="50"/>
      <c r="F552" s="50"/>
      <c r="G552" s="50"/>
      <c r="H552" s="50"/>
    </row>
    <row r="553" spans="1:8" x14ac:dyDescent="0.2">
      <c r="A553" s="530">
        <v>39904</v>
      </c>
      <c r="B553" s="527">
        <v>53.19</v>
      </c>
      <c r="C553" s="527">
        <v>77.753169999999997</v>
      </c>
      <c r="D553" s="50"/>
      <c r="E553" s="50"/>
      <c r="F553" s="50"/>
      <c r="G553" s="50"/>
      <c r="H553" s="50"/>
    </row>
    <row r="554" spans="1:8" x14ac:dyDescent="0.2">
      <c r="A554" s="531">
        <v>39934</v>
      </c>
      <c r="B554" s="527">
        <v>53.19</v>
      </c>
      <c r="C554" s="527">
        <v>77.9803</v>
      </c>
      <c r="D554" s="50"/>
      <c r="E554" s="50"/>
      <c r="F554" s="50"/>
      <c r="G554" s="50"/>
      <c r="H554" s="50"/>
    </row>
    <row r="555" spans="1:8" x14ac:dyDescent="0.2">
      <c r="A555" s="532">
        <v>39965</v>
      </c>
      <c r="B555" s="527">
        <v>53.19</v>
      </c>
      <c r="C555" s="527">
        <v>77.836969999999994</v>
      </c>
      <c r="D555" s="50"/>
      <c r="E555" s="50"/>
      <c r="F555" s="50"/>
      <c r="G555" s="50"/>
      <c r="H555" s="50"/>
    </row>
    <row r="556" spans="1:8" x14ac:dyDescent="0.2">
      <c r="A556" s="533">
        <v>39995</v>
      </c>
      <c r="B556" s="527">
        <v>53.19</v>
      </c>
      <c r="C556" s="527">
        <v>77.625519999999995</v>
      </c>
      <c r="D556" s="50"/>
      <c r="E556" s="50"/>
      <c r="F556" s="50"/>
      <c r="G556" s="50"/>
      <c r="H556" s="50"/>
    </row>
    <row r="557" spans="1:8" x14ac:dyDescent="0.2">
      <c r="A557" s="534">
        <v>40026</v>
      </c>
      <c r="B557" s="527">
        <v>53.19</v>
      </c>
      <c r="C557" s="527">
        <v>77.440240000000003</v>
      </c>
      <c r="D557" s="50"/>
      <c r="E557" s="50"/>
      <c r="F557" s="50"/>
      <c r="G557" s="50"/>
      <c r="H557" s="50"/>
    </row>
    <row r="558" spans="1:8" x14ac:dyDescent="0.2">
      <c r="A558" s="535">
        <v>40057</v>
      </c>
      <c r="B558" s="527">
        <v>53.19</v>
      </c>
      <c r="C558" s="527">
        <v>77.053730000000002</v>
      </c>
      <c r="D558" s="50"/>
      <c r="E558" s="50"/>
      <c r="F558" s="50"/>
      <c r="G558" s="50"/>
      <c r="H558" s="50"/>
    </row>
    <row r="559" spans="1:8" x14ac:dyDescent="0.2">
      <c r="A559" s="536">
        <v>40087</v>
      </c>
      <c r="B559" s="527">
        <v>53.19</v>
      </c>
      <c r="C559" s="527">
        <v>76.82132</v>
      </c>
      <c r="D559" s="50"/>
      <c r="E559" s="50"/>
      <c r="F559" s="50"/>
      <c r="G559" s="50"/>
      <c r="H559" s="50"/>
    </row>
    <row r="560" spans="1:8" x14ac:dyDescent="0.2">
      <c r="A560" s="537">
        <v>40118</v>
      </c>
      <c r="B560" s="527">
        <v>53.19</v>
      </c>
      <c r="C560" s="527">
        <v>76.424880000000002</v>
      </c>
      <c r="D560" s="50"/>
      <c r="E560" s="50"/>
      <c r="F560" s="50"/>
      <c r="G560" s="50"/>
      <c r="H560" s="50"/>
    </row>
    <row r="561" spans="1:8" x14ac:dyDescent="0.2">
      <c r="A561" s="538">
        <v>40148</v>
      </c>
      <c r="B561" s="527">
        <v>53.19</v>
      </c>
      <c r="C561" s="527">
        <v>76.109889999999993</v>
      </c>
      <c r="D561" s="50"/>
      <c r="E561" s="50"/>
      <c r="F561" s="50"/>
      <c r="G561" s="50"/>
      <c r="H561" s="50"/>
    </row>
    <row r="562" spans="1:8" x14ac:dyDescent="0.2">
      <c r="A562" s="526">
        <v>40179</v>
      </c>
      <c r="B562" s="527">
        <v>55.77</v>
      </c>
      <c r="C562" s="527">
        <v>78.943479999999994</v>
      </c>
      <c r="D562" s="50"/>
      <c r="E562" s="50"/>
      <c r="F562" s="50"/>
      <c r="G562" s="50"/>
      <c r="H562" s="50"/>
    </row>
    <row r="563" spans="1:8" x14ac:dyDescent="0.2">
      <c r="A563" s="528">
        <v>40210</v>
      </c>
      <c r="B563" s="527">
        <v>55.77</v>
      </c>
      <c r="C563" s="527">
        <v>78.489519999999999</v>
      </c>
      <c r="D563" s="50"/>
      <c r="E563" s="50"/>
      <c r="F563" s="50"/>
      <c r="G563" s="50"/>
      <c r="H563" s="50"/>
    </row>
    <row r="564" spans="1:8" x14ac:dyDescent="0.2">
      <c r="A564" s="529">
        <v>40238</v>
      </c>
      <c r="B564" s="527">
        <v>55.77</v>
      </c>
      <c r="C564" s="527">
        <v>77.936220000000006</v>
      </c>
      <c r="D564" s="50"/>
      <c r="E564" s="50"/>
      <c r="F564" s="50"/>
      <c r="G564" s="50"/>
      <c r="H564" s="50"/>
    </row>
    <row r="565" spans="1:8" x14ac:dyDescent="0.2">
      <c r="A565" s="530">
        <v>40269</v>
      </c>
      <c r="B565" s="527">
        <v>55.77</v>
      </c>
      <c r="C565" s="527">
        <v>78.185339999999997</v>
      </c>
      <c r="D565" s="50"/>
      <c r="E565" s="50"/>
      <c r="F565" s="50"/>
      <c r="G565" s="50"/>
      <c r="H565" s="50"/>
    </row>
    <row r="566" spans="1:8" x14ac:dyDescent="0.2">
      <c r="A566" s="531">
        <v>40299</v>
      </c>
      <c r="B566" s="527">
        <v>55.77</v>
      </c>
      <c r="C566" s="527">
        <v>78.681110000000004</v>
      </c>
      <c r="D566" s="50"/>
      <c r="E566" s="50"/>
      <c r="F566" s="50"/>
      <c r="G566" s="50"/>
      <c r="H566" s="50"/>
    </row>
    <row r="567" spans="1:8" x14ac:dyDescent="0.2">
      <c r="A567" s="532">
        <v>40330</v>
      </c>
      <c r="B567" s="527">
        <v>55.77</v>
      </c>
      <c r="C567" s="527">
        <v>78.705759999999998</v>
      </c>
      <c r="D567" s="50"/>
      <c r="E567" s="50"/>
      <c r="F567" s="50"/>
      <c r="G567" s="50"/>
      <c r="H567" s="50"/>
    </row>
    <row r="568" spans="1:8" x14ac:dyDescent="0.2">
      <c r="A568" s="533">
        <v>40360</v>
      </c>
      <c r="B568" s="527">
        <v>55.77</v>
      </c>
      <c r="C568" s="527">
        <v>78.535229999999999</v>
      </c>
      <c r="D568" s="50"/>
      <c r="E568" s="50"/>
      <c r="F568" s="50"/>
      <c r="G568" s="50"/>
      <c r="H568" s="50"/>
    </row>
    <row r="569" spans="1:8" x14ac:dyDescent="0.2">
      <c r="A569" s="534">
        <v>40391</v>
      </c>
      <c r="B569" s="527">
        <v>55.77</v>
      </c>
      <c r="C569" s="527">
        <v>78.317710000000005</v>
      </c>
      <c r="D569" s="50"/>
      <c r="E569" s="50"/>
      <c r="F569" s="50"/>
      <c r="G569" s="50"/>
      <c r="H569" s="50"/>
    </row>
    <row r="570" spans="1:8" x14ac:dyDescent="0.2">
      <c r="A570" s="535">
        <v>40422</v>
      </c>
      <c r="B570" s="527">
        <v>55.77</v>
      </c>
      <c r="C570" s="527">
        <v>77.909300000000002</v>
      </c>
      <c r="D570" s="50"/>
      <c r="E570" s="50"/>
      <c r="F570" s="50"/>
      <c r="G570" s="50"/>
      <c r="H570" s="50"/>
    </row>
    <row r="571" spans="1:8" x14ac:dyDescent="0.2">
      <c r="A571" s="536">
        <v>40452</v>
      </c>
      <c r="B571" s="527">
        <v>55.77</v>
      </c>
      <c r="C571" s="527">
        <v>77.431309999999996</v>
      </c>
      <c r="D571" s="50"/>
      <c r="E571" s="50"/>
      <c r="F571" s="50"/>
      <c r="G571" s="50"/>
      <c r="H571" s="50"/>
    </row>
    <row r="572" spans="1:8" x14ac:dyDescent="0.2">
      <c r="A572" s="537">
        <v>40483</v>
      </c>
      <c r="B572" s="527">
        <v>55.77</v>
      </c>
      <c r="C572" s="527">
        <v>76.815849999999998</v>
      </c>
      <c r="D572" s="50"/>
      <c r="E572" s="50"/>
      <c r="F572" s="50"/>
      <c r="G572" s="50"/>
      <c r="H572" s="50"/>
    </row>
    <row r="573" spans="1:8" x14ac:dyDescent="0.2">
      <c r="A573" s="538">
        <v>40513</v>
      </c>
      <c r="B573" s="527">
        <v>55.77</v>
      </c>
      <c r="C573" s="527">
        <v>76.437179999999998</v>
      </c>
      <c r="D573" s="50"/>
      <c r="E573" s="50"/>
      <c r="F573" s="50"/>
      <c r="G573" s="50"/>
      <c r="H573" s="50"/>
    </row>
    <row r="574" spans="1:8" x14ac:dyDescent="0.2">
      <c r="A574" s="526">
        <v>40544</v>
      </c>
      <c r="B574" s="527">
        <v>58.06</v>
      </c>
      <c r="C574" s="527">
        <v>79.190020000000004</v>
      </c>
      <c r="D574" s="50"/>
      <c r="E574" s="50"/>
      <c r="F574" s="50"/>
      <c r="G574" s="50"/>
      <c r="H574" s="50"/>
    </row>
    <row r="575" spans="1:8" x14ac:dyDescent="0.2">
      <c r="A575" s="528">
        <v>40575</v>
      </c>
      <c r="B575" s="527">
        <v>58.06</v>
      </c>
      <c r="C575" s="527">
        <v>78.894059999999996</v>
      </c>
      <c r="D575" s="50"/>
      <c r="E575" s="50"/>
      <c r="F575" s="50"/>
      <c r="G575" s="50"/>
      <c r="H575" s="50"/>
    </row>
    <row r="576" spans="1:8" x14ac:dyDescent="0.2">
      <c r="A576" s="529">
        <v>40603</v>
      </c>
      <c r="B576" s="527">
        <v>58.06</v>
      </c>
      <c r="C576" s="527">
        <v>78.742990000000006</v>
      </c>
      <c r="D576" s="50"/>
      <c r="E576" s="50"/>
      <c r="F576" s="50"/>
      <c r="G576" s="50"/>
      <c r="H576" s="50"/>
    </row>
    <row r="577" spans="1:8" x14ac:dyDescent="0.2">
      <c r="A577" s="530">
        <v>40634</v>
      </c>
      <c r="B577" s="527">
        <v>58.06</v>
      </c>
      <c r="C577" s="527">
        <v>78.74924</v>
      </c>
      <c r="D577" s="50"/>
      <c r="E577" s="50"/>
      <c r="F577" s="50"/>
      <c r="G577" s="50"/>
      <c r="H577" s="50"/>
    </row>
    <row r="578" spans="1:8" x14ac:dyDescent="0.2">
      <c r="A578" s="531">
        <v>40664</v>
      </c>
      <c r="B578" s="527">
        <v>58.06</v>
      </c>
      <c r="C578" s="527">
        <v>79.33408</v>
      </c>
      <c r="D578" s="50"/>
      <c r="E578" s="50"/>
      <c r="F578" s="50"/>
      <c r="G578" s="50"/>
      <c r="H578" s="50"/>
    </row>
    <row r="579" spans="1:8" x14ac:dyDescent="0.2">
      <c r="A579" s="532">
        <v>40695</v>
      </c>
      <c r="B579" s="527">
        <v>58.06</v>
      </c>
      <c r="C579" s="527">
        <v>79.338049999999996</v>
      </c>
      <c r="D579" s="50"/>
      <c r="E579" s="50"/>
      <c r="F579" s="50"/>
      <c r="G579" s="50"/>
      <c r="H579" s="50"/>
    </row>
    <row r="580" spans="1:8" x14ac:dyDescent="0.2">
      <c r="A580" s="533">
        <v>40725</v>
      </c>
      <c r="B580" s="527">
        <v>58.06</v>
      </c>
      <c r="C580" s="527">
        <v>78.959199999999996</v>
      </c>
      <c r="D580" s="50"/>
      <c r="E580" s="50"/>
      <c r="F580" s="50"/>
      <c r="G580" s="50"/>
      <c r="H580" s="50"/>
    </row>
    <row r="581" spans="1:8" x14ac:dyDescent="0.2">
      <c r="A581" s="534">
        <v>40756</v>
      </c>
      <c r="B581" s="527">
        <v>58.06</v>
      </c>
      <c r="C581" s="527">
        <v>78.834500000000006</v>
      </c>
      <c r="D581" s="50"/>
      <c r="E581" s="50"/>
      <c r="F581" s="50"/>
      <c r="G581" s="50"/>
      <c r="H581" s="50"/>
    </row>
    <row r="582" spans="1:8" x14ac:dyDescent="0.2">
      <c r="A582" s="535">
        <v>40787</v>
      </c>
      <c r="B582" s="527">
        <v>58.06</v>
      </c>
      <c r="C582" s="527">
        <v>78.641570000000002</v>
      </c>
      <c r="D582" s="50"/>
      <c r="E582" s="50"/>
      <c r="F582" s="50"/>
      <c r="G582" s="50"/>
      <c r="H582" s="50"/>
    </row>
    <row r="583" spans="1:8" x14ac:dyDescent="0.2">
      <c r="A583" s="536">
        <v>40817</v>
      </c>
      <c r="B583" s="527">
        <v>58.06</v>
      </c>
      <c r="C583" s="527">
        <v>78.114500000000007</v>
      </c>
      <c r="D583" s="50"/>
      <c r="E583" s="50"/>
      <c r="F583" s="50"/>
      <c r="G583" s="50"/>
      <c r="H583" s="50"/>
    </row>
    <row r="584" spans="1:8" x14ac:dyDescent="0.2">
      <c r="A584" s="537">
        <v>40848</v>
      </c>
      <c r="B584" s="527">
        <v>58.06</v>
      </c>
      <c r="C584" s="527">
        <v>77.278639999999996</v>
      </c>
      <c r="D584" s="50"/>
      <c r="E584" s="50"/>
      <c r="F584" s="50"/>
      <c r="G584" s="50"/>
      <c r="H584" s="50"/>
    </row>
    <row r="585" spans="1:8" x14ac:dyDescent="0.2">
      <c r="A585" s="538">
        <v>40878</v>
      </c>
      <c r="B585" s="527">
        <v>58.06</v>
      </c>
      <c r="C585" s="527">
        <v>76.648780000000002</v>
      </c>
      <c r="D585" s="50"/>
      <c r="E585" s="50"/>
      <c r="F585" s="50"/>
      <c r="G585" s="50"/>
      <c r="H585" s="50"/>
    </row>
    <row r="586" spans="1:8" x14ac:dyDescent="0.2">
      <c r="A586" s="526">
        <v>40909</v>
      </c>
      <c r="B586" s="527">
        <v>60.5</v>
      </c>
      <c r="C586" s="527">
        <v>79.308580000000006</v>
      </c>
      <c r="D586" s="50"/>
      <c r="E586" s="50"/>
      <c r="F586" s="50"/>
      <c r="G586" s="50"/>
      <c r="H586" s="50"/>
    </row>
    <row r="587" spans="1:8" x14ac:dyDescent="0.2">
      <c r="A587" s="528">
        <v>40940</v>
      </c>
      <c r="B587" s="527">
        <v>60.5</v>
      </c>
      <c r="C587" s="527">
        <v>79.147679999999994</v>
      </c>
      <c r="D587" s="50"/>
      <c r="E587" s="50"/>
      <c r="F587" s="50"/>
      <c r="G587" s="50"/>
      <c r="H587" s="50"/>
    </row>
    <row r="588" spans="1:8" x14ac:dyDescent="0.2">
      <c r="A588" s="529">
        <v>40969</v>
      </c>
      <c r="B588" s="527">
        <v>60.5</v>
      </c>
      <c r="C588" s="527">
        <v>79.102260000000001</v>
      </c>
      <c r="D588" s="50"/>
      <c r="E588" s="50"/>
      <c r="F588" s="50"/>
      <c r="G588" s="50"/>
      <c r="H588" s="50"/>
    </row>
    <row r="589" spans="1:8" x14ac:dyDescent="0.2">
      <c r="A589" s="530">
        <v>41000</v>
      </c>
      <c r="B589" s="527">
        <v>60.5</v>
      </c>
      <c r="C589" s="527">
        <v>79.351200000000006</v>
      </c>
      <c r="D589" s="50"/>
      <c r="E589" s="50"/>
      <c r="F589" s="50"/>
      <c r="G589" s="50"/>
      <c r="H589" s="50"/>
    </row>
    <row r="590" spans="1:8" x14ac:dyDescent="0.2">
      <c r="A590" s="531">
        <v>41030</v>
      </c>
      <c r="B590" s="527">
        <v>60.5</v>
      </c>
      <c r="C590" s="527">
        <v>79.602459999999994</v>
      </c>
      <c r="D590" s="50"/>
      <c r="E590" s="50"/>
      <c r="F590" s="50"/>
      <c r="G590" s="50"/>
      <c r="H590" s="50"/>
    </row>
    <row r="591" spans="1:8" x14ac:dyDescent="0.2">
      <c r="A591" s="532">
        <v>41061</v>
      </c>
      <c r="B591" s="527">
        <v>60.5</v>
      </c>
      <c r="C591" s="527">
        <v>79.237160000000003</v>
      </c>
      <c r="D591" s="50"/>
      <c r="E591" s="50"/>
      <c r="F591" s="50"/>
      <c r="G591" s="50"/>
      <c r="H591" s="50"/>
    </row>
    <row r="592" spans="1:8" x14ac:dyDescent="0.2">
      <c r="A592" s="533">
        <v>41091</v>
      </c>
      <c r="B592" s="527">
        <v>60.5</v>
      </c>
      <c r="C592" s="527">
        <v>78.794790000000006</v>
      </c>
      <c r="D592" s="50"/>
      <c r="E592" s="50"/>
      <c r="F592" s="50"/>
      <c r="G592" s="50"/>
      <c r="H592" s="50"/>
    </row>
    <row r="593" spans="1:8" x14ac:dyDescent="0.2">
      <c r="A593" s="534">
        <v>41122</v>
      </c>
      <c r="B593" s="527">
        <v>60.5</v>
      </c>
      <c r="C593" s="527">
        <v>78.559030000000007</v>
      </c>
      <c r="D593" s="50"/>
      <c r="E593" s="50"/>
      <c r="F593" s="50"/>
      <c r="G593" s="50"/>
      <c r="H593" s="50"/>
    </row>
    <row r="594" spans="1:8" x14ac:dyDescent="0.2">
      <c r="A594" s="535">
        <v>41153</v>
      </c>
      <c r="B594" s="527">
        <v>60.5</v>
      </c>
      <c r="C594" s="527">
        <v>78.214320000000001</v>
      </c>
      <c r="D594" s="50"/>
      <c r="E594" s="50"/>
      <c r="F594" s="50"/>
      <c r="G594" s="50"/>
      <c r="H594" s="50"/>
    </row>
    <row r="595" spans="1:8" x14ac:dyDescent="0.2">
      <c r="A595" s="536">
        <v>41183</v>
      </c>
      <c r="B595" s="527">
        <v>60.5</v>
      </c>
      <c r="C595" s="527">
        <v>77.820589999999996</v>
      </c>
      <c r="D595" s="50"/>
      <c r="E595" s="50"/>
      <c r="F595" s="50"/>
      <c r="G595" s="50"/>
      <c r="H595" s="50"/>
    </row>
  </sheetData>
  <sheetProtection password="DD17" sheet="1" objects="1" scenarios="1" selectLockedCells="1"/>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F0"/>
  </sheetPr>
  <dimension ref="A1:F27"/>
  <sheetViews>
    <sheetView workbookViewId="0">
      <selection activeCell="O16" sqref="O16"/>
    </sheetView>
  </sheetViews>
  <sheetFormatPr baseColWidth="10" defaultColWidth="10.875" defaultRowHeight="15.75" x14ac:dyDescent="0.25"/>
  <cols>
    <col min="1" max="1" width="10.875" style="233"/>
    <col min="2" max="2" width="10.125" style="233" bestFit="1" customWidth="1"/>
    <col min="3" max="3" width="12.625" style="233" bestFit="1" customWidth="1"/>
    <col min="4" max="16384" width="10.875" style="233"/>
  </cols>
  <sheetData>
    <row r="1" spans="1:6" ht="18.75" x14ac:dyDescent="0.25">
      <c r="A1" s="243"/>
      <c r="B1" s="243"/>
      <c r="C1" s="243"/>
      <c r="D1" s="243"/>
      <c r="E1" s="243"/>
      <c r="F1" s="288" t="s">
        <v>949</v>
      </c>
    </row>
    <row r="2" spans="1:6" x14ac:dyDescent="0.25">
      <c r="A2" s="243"/>
      <c r="B2" s="35"/>
      <c r="C2" s="35"/>
      <c r="D2" s="35"/>
      <c r="E2" s="243"/>
      <c r="F2" s="283" t="s">
        <v>1215</v>
      </c>
    </row>
    <row r="3" spans="1:6" x14ac:dyDescent="0.25">
      <c r="A3" s="240" t="s">
        <v>22</v>
      </c>
      <c r="B3" s="275" t="s">
        <v>1066</v>
      </c>
      <c r="C3" s="275" t="s">
        <v>1072</v>
      </c>
      <c r="D3" s="275" t="s">
        <v>1073</v>
      </c>
      <c r="E3" s="243"/>
      <c r="F3" s="243"/>
    </row>
    <row r="4" spans="1:6" x14ac:dyDescent="0.25">
      <c r="A4" s="35">
        <v>1965</v>
      </c>
      <c r="B4" s="488">
        <v>1.779E-2</v>
      </c>
      <c r="C4" s="489">
        <v>1.2050000000000001E-3</v>
      </c>
      <c r="D4" s="36">
        <f t="shared" ref="D4:D23" si="0">B4/C4</f>
        <v>14.763485477178422</v>
      </c>
      <c r="E4" s="243"/>
      <c r="F4" s="243"/>
    </row>
    <row r="5" spans="1:6" x14ac:dyDescent="0.25">
      <c r="A5" s="35">
        <v>1970</v>
      </c>
      <c r="B5" s="488">
        <v>2.7930000000000007E-2</v>
      </c>
      <c r="C5" s="489">
        <v>1.2099999999999999E-3</v>
      </c>
      <c r="D5" s="36">
        <f t="shared" si="0"/>
        <v>23.082644628099182</v>
      </c>
      <c r="E5" s="243"/>
      <c r="F5" s="243"/>
    </row>
    <row r="6" spans="1:6" x14ac:dyDescent="0.25">
      <c r="A6" s="35">
        <v>1975</v>
      </c>
      <c r="B6" s="488">
        <v>5.523999999999999E-2</v>
      </c>
      <c r="C6" s="489">
        <v>2.5590000000000001E-3</v>
      </c>
      <c r="D6" s="36">
        <f t="shared" si="0"/>
        <v>21.586557248925356</v>
      </c>
      <c r="E6" s="243"/>
      <c r="F6" s="243"/>
    </row>
    <row r="7" spans="1:6" x14ac:dyDescent="0.25">
      <c r="A7" s="35">
        <v>1979</v>
      </c>
      <c r="B7" s="488">
        <v>0.11978</v>
      </c>
      <c r="C7" s="489">
        <v>4.1769999999999993E-3</v>
      </c>
      <c r="D7" s="36">
        <f t="shared" si="0"/>
        <v>28.676083313382815</v>
      </c>
      <c r="E7" s="243"/>
      <c r="F7" s="243"/>
    </row>
    <row r="8" spans="1:6" x14ac:dyDescent="0.25">
      <c r="A8" s="35">
        <v>1984</v>
      </c>
      <c r="B8" s="488">
        <v>0.66887000000000008</v>
      </c>
      <c r="C8" s="489">
        <v>2.1000000000000001E-2</v>
      </c>
      <c r="D8" s="36">
        <f t="shared" si="0"/>
        <v>31.850952380952382</v>
      </c>
      <c r="E8" s="243"/>
      <c r="F8" s="243"/>
    </row>
    <row r="9" spans="1:6" x14ac:dyDescent="0.25">
      <c r="A9" s="35">
        <v>1994</v>
      </c>
      <c r="B9" s="488">
        <v>13.97</v>
      </c>
      <c r="C9" s="489">
        <v>0.75</v>
      </c>
      <c r="D9" s="36">
        <f t="shared" si="0"/>
        <v>18.626666666666669</v>
      </c>
      <c r="E9" s="243"/>
      <c r="F9" s="243"/>
    </row>
    <row r="10" spans="1:6" x14ac:dyDescent="0.25">
      <c r="A10" s="35">
        <v>1999</v>
      </c>
      <c r="B10" s="488">
        <v>31.910000000000007</v>
      </c>
      <c r="C10" s="489">
        <v>3.1217000000000001</v>
      </c>
      <c r="D10" s="36">
        <f t="shared" si="0"/>
        <v>10.221994426113978</v>
      </c>
      <c r="E10" s="243"/>
      <c r="F10" s="243"/>
    </row>
    <row r="11" spans="1:6" x14ac:dyDescent="0.25">
      <c r="A11" s="35">
        <v>2000</v>
      </c>
      <c r="B11" s="488">
        <v>35.119999999999997</v>
      </c>
      <c r="C11" s="489">
        <v>3.2469000000000001</v>
      </c>
      <c r="D11" s="36">
        <f t="shared" si="0"/>
        <v>10.816471095506483</v>
      </c>
      <c r="E11" s="243"/>
      <c r="F11" s="243"/>
    </row>
    <row r="12" spans="1:6" x14ac:dyDescent="0.25">
      <c r="A12" s="35">
        <v>2001</v>
      </c>
      <c r="B12" s="488">
        <v>37.57</v>
      </c>
      <c r="C12" s="489">
        <v>3.4878</v>
      </c>
      <c r="D12" s="36">
        <f t="shared" si="0"/>
        <v>10.771833247319227</v>
      </c>
      <c r="E12" s="243"/>
      <c r="F12" s="243"/>
    </row>
    <row r="13" spans="1:6" x14ac:dyDescent="0.25">
      <c r="A13" s="35">
        <v>2002</v>
      </c>
      <c r="B13" s="488">
        <v>39.74</v>
      </c>
      <c r="C13" s="489">
        <v>3.8048000000000002</v>
      </c>
      <c r="D13" s="36">
        <f t="shared" si="0"/>
        <v>10.444701429772918</v>
      </c>
      <c r="E13" s="243"/>
      <c r="F13" s="243"/>
    </row>
    <row r="14" spans="1:6" x14ac:dyDescent="0.25">
      <c r="A14" s="35">
        <v>2003</v>
      </c>
      <c r="B14" s="488">
        <v>41.529999999999994</v>
      </c>
      <c r="C14" s="489">
        <v>4.1135999999999999</v>
      </c>
      <c r="D14" s="36">
        <f t="shared" si="0"/>
        <v>10.095779852197587</v>
      </c>
      <c r="E14" s="243"/>
      <c r="F14" s="243"/>
    </row>
    <row r="15" spans="1:6" x14ac:dyDescent="0.25">
      <c r="A15" s="35">
        <v>2004</v>
      </c>
      <c r="B15" s="488">
        <v>43.297000000000004</v>
      </c>
      <c r="C15" s="489">
        <v>4.54</v>
      </c>
      <c r="D15" s="36">
        <f t="shared" si="0"/>
        <v>9.5367841409691643</v>
      </c>
      <c r="E15" s="243"/>
      <c r="F15" s="243"/>
    </row>
    <row r="16" spans="1:6" x14ac:dyDescent="0.25">
      <c r="A16" s="35">
        <v>2005</v>
      </c>
      <c r="B16" s="488">
        <v>45.240999999999993</v>
      </c>
      <c r="C16" s="489">
        <v>4.8499999999999996</v>
      </c>
      <c r="D16" s="36">
        <f t="shared" si="0"/>
        <v>9.3280412371134016</v>
      </c>
      <c r="E16" s="243"/>
      <c r="F16" s="243"/>
    </row>
    <row r="17" spans="1:6" x14ac:dyDescent="0.25">
      <c r="A17" s="35">
        <v>2006</v>
      </c>
      <c r="B17" s="488">
        <v>47.050639999999994</v>
      </c>
      <c r="C17" s="489">
        <v>5.1019000000000005</v>
      </c>
      <c r="D17" s="36">
        <f t="shared" si="0"/>
        <v>9.2221799721672291</v>
      </c>
      <c r="E17" s="243"/>
      <c r="F17" s="243"/>
    </row>
    <row r="18" spans="1:6" x14ac:dyDescent="0.25">
      <c r="A18" s="35">
        <v>2007</v>
      </c>
      <c r="B18" s="488">
        <v>48.88</v>
      </c>
      <c r="C18" s="489">
        <v>8.7012578616352236</v>
      </c>
      <c r="D18" s="36">
        <f t="shared" si="0"/>
        <v>5.6175786049873491</v>
      </c>
      <c r="E18" s="243"/>
      <c r="F18" s="243"/>
    </row>
    <row r="19" spans="1:6" x14ac:dyDescent="0.25">
      <c r="A19" s="35">
        <v>2008</v>
      </c>
      <c r="B19" s="488">
        <v>50.840000000000011</v>
      </c>
      <c r="C19" s="489">
        <v>8.9481578947368536</v>
      </c>
      <c r="D19" s="36">
        <f t="shared" si="0"/>
        <v>5.6816163279710556</v>
      </c>
      <c r="E19" s="243"/>
      <c r="F19" s="243"/>
    </row>
    <row r="20" spans="1:6" x14ac:dyDescent="0.25">
      <c r="A20" s="35">
        <v>2009</v>
      </c>
      <c r="B20" s="488">
        <v>53.19</v>
      </c>
      <c r="C20" s="489">
        <v>9.3863013698630073</v>
      </c>
      <c r="D20" s="36">
        <f t="shared" si="0"/>
        <v>5.6667688266199683</v>
      </c>
      <c r="E20" s="243"/>
      <c r="F20" s="243"/>
    </row>
    <row r="21" spans="1:6" x14ac:dyDescent="0.25">
      <c r="A21" s="35">
        <v>2010</v>
      </c>
      <c r="B21" s="488">
        <v>55.769999999999989</v>
      </c>
      <c r="C21" s="489">
        <v>9.8284563758389218</v>
      </c>
      <c r="D21" s="36">
        <f t="shared" si="0"/>
        <v>5.6743396793313501</v>
      </c>
      <c r="E21" s="243"/>
      <c r="F21" s="243"/>
    </row>
    <row r="22" spans="1:6" x14ac:dyDescent="0.25">
      <c r="A22" s="35">
        <v>2011</v>
      </c>
      <c r="B22" s="488">
        <v>58.059999999999981</v>
      </c>
      <c r="C22" s="489">
        <v>10.880671140939594</v>
      </c>
      <c r="D22" s="36">
        <f t="shared" si="0"/>
        <v>5.3360678994831057</v>
      </c>
      <c r="E22" s="243"/>
      <c r="F22" s="243"/>
    </row>
    <row r="23" spans="1:6" x14ac:dyDescent="0.25">
      <c r="A23" s="35">
        <v>2012</v>
      </c>
      <c r="B23" s="488">
        <v>60.5</v>
      </c>
      <c r="C23" s="489">
        <v>12.148496240601503</v>
      </c>
      <c r="D23" s="36">
        <f t="shared" si="0"/>
        <v>4.980040228995823</v>
      </c>
      <c r="E23" s="243"/>
      <c r="F23" s="243"/>
    </row>
    <row r="24" spans="1:6" x14ac:dyDescent="0.25">
      <c r="A24" s="35" t="s">
        <v>1074</v>
      </c>
      <c r="B24" s="35"/>
      <c r="C24" s="35"/>
      <c r="D24" s="35"/>
      <c r="E24" s="243"/>
      <c r="F24" s="243"/>
    </row>
    <row r="25" spans="1:6" x14ac:dyDescent="0.25">
      <c r="A25" s="35" t="s">
        <v>1075</v>
      </c>
      <c r="B25" s="35"/>
      <c r="C25" s="35"/>
      <c r="D25" s="35"/>
      <c r="E25" s="243"/>
      <c r="F25" s="243"/>
    </row>
    <row r="26" spans="1:6" x14ac:dyDescent="0.25">
      <c r="A26" s="35" t="s">
        <v>1076</v>
      </c>
      <c r="B26" s="35"/>
      <c r="C26" s="35"/>
      <c r="D26" s="35"/>
      <c r="E26" s="243"/>
      <c r="F26" s="243"/>
    </row>
    <row r="27" spans="1:6" x14ac:dyDescent="0.25">
      <c r="A27" s="35" t="s">
        <v>1077</v>
      </c>
      <c r="B27" s="35"/>
      <c r="C27" s="35"/>
      <c r="D27" s="35"/>
      <c r="E27" s="243"/>
      <c r="F27" s="243"/>
    </row>
  </sheetData>
  <sheetProtection password="DD17" sheet="1" objects="1" scenarios="1" selectLockedCells="1"/>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zoomScale="125" zoomScaleNormal="125" zoomScalePageLayoutView="125" workbookViewId="0"/>
  </sheetViews>
  <sheetFormatPr baseColWidth="10" defaultColWidth="10.875" defaultRowHeight="12.75" x14ac:dyDescent="0.2"/>
  <cols>
    <col min="1" max="1" width="5.5" style="632" customWidth="1"/>
    <col min="2" max="2" width="41.5" style="622" customWidth="1"/>
    <col min="3" max="4" width="12.625" style="622" customWidth="1"/>
    <col min="5" max="9" width="11.125" style="622" bestFit="1" customWidth="1"/>
    <col min="10" max="10" width="10.875" style="622"/>
    <col min="11" max="11" width="5.5" style="632" customWidth="1"/>
    <col min="12" max="12" width="51.5" style="622" bestFit="1" customWidth="1"/>
    <col min="13" max="20" width="12.625" style="622" customWidth="1"/>
    <col min="21" max="28" width="12.5" style="622" customWidth="1"/>
    <col min="29" max="29" width="13.625" style="622" customWidth="1"/>
    <col min="30" max="16384" width="10.875" style="622"/>
  </cols>
  <sheetData>
    <row r="1" spans="1:9" x14ac:dyDescent="0.2">
      <c r="A1" s="625" t="s">
        <v>1360</v>
      </c>
      <c r="B1" s="621"/>
      <c r="C1" s="621"/>
      <c r="D1" s="621"/>
      <c r="E1" s="621"/>
      <c r="F1" s="621"/>
      <c r="G1" s="621"/>
      <c r="H1" s="621"/>
      <c r="I1" s="621"/>
    </row>
    <row r="2" spans="1:9" x14ac:dyDescent="0.2">
      <c r="A2" s="620" t="s">
        <v>1348</v>
      </c>
      <c r="B2" s="621"/>
      <c r="C2" s="621"/>
      <c r="D2" s="621"/>
      <c r="E2" s="621"/>
      <c r="F2" s="621"/>
      <c r="G2" s="621"/>
      <c r="H2" s="621"/>
      <c r="I2" s="621"/>
    </row>
    <row r="3" spans="1:9" x14ac:dyDescent="0.2">
      <c r="A3" s="620" t="s">
        <v>1349</v>
      </c>
      <c r="B3" s="621"/>
      <c r="C3" s="621"/>
      <c r="D3" s="621"/>
      <c r="E3" s="621"/>
      <c r="F3" s="621"/>
      <c r="G3" s="621"/>
      <c r="H3" s="621"/>
      <c r="I3" s="621"/>
    </row>
    <row r="4" spans="1:9" ht="13.5" thickBot="1" x14ac:dyDescent="0.25">
      <c r="A4" s="623" t="s">
        <v>305</v>
      </c>
      <c r="B4" s="621"/>
      <c r="C4" s="621" t="s">
        <v>305</v>
      </c>
      <c r="D4" s="621"/>
      <c r="E4" s="621"/>
      <c r="F4" s="621"/>
      <c r="G4" s="621"/>
      <c r="H4" s="621"/>
      <c r="I4" s="621"/>
    </row>
    <row r="5" spans="1:9" ht="14.25" thickTop="1" thickBot="1" x14ac:dyDescent="0.25">
      <c r="A5" s="623"/>
      <c r="B5" s="621"/>
      <c r="C5" s="624">
        <v>1995</v>
      </c>
      <c r="D5" s="624">
        <v>2000</v>
      </c>
      <c r="E5" s="624">
        <v>2005</v>
      </c>
      <c r="F5" s="624">
        <v>2008</v>
      </c>
      <c r="G5" s="624">
        <v>2009</v>
      </c>
      <c r="H5" s="624">
        <v>2010</v>
      </c>
      <c r="I5" s="624" t="s">
        <v>1350</v>
      </c>
    </row>
    <row r="6" spans="1:9" ht="13.5" thickTop="1" x14ac:dyDescent="0.2">
      <c r="A6" s="625" t="s">
        <v>679</v>
      </c>
      <c r="B6" s="621"/>
      <c r="C6" s="626"/>
      <c r="D6" s="626"/>
      <c r="E6" s="626"/>
      <c r="F6" s="626"/>
      <c r="G6" s="626"/>
      <c r="H6" s="626"/>
      <c r="I6" s="626"/>
    </row>
    <row r="7" spans="1:9" x14ac:dyDescent="0.2">
      <c r="A7" s="623" t="s">
        <v>305</v>
      </c>
      <c r="B7" s="621" t="s">
        <v>1351</v>
      </c>
      <c r="C7" s="627">
        <v>4.6526630169105583E-2</v>
      </c>
      <c r="D7" s="627">
        <v>0.12229920114996506</v>
      </c>
      <c r="E7" s="627">
        <v>0.53005423154517617</v>
      </c>
      <c r="F7" s="627">
        <v>0.70183945761762512</v>
      </c>
      <c r="G7" s="627">
        <v>0.9648871890225964</v>
      </c>
      <c r="H7" s="627">
        <v>1.4077740221135413</v>
      </c>
      <c r="I7" s="627">
        <v>0.54002962290195977</v>
      </c>
    </row>
    <row r="8" spans="1:9" x14ac:dyDescent="0.2">
      <c r="A8" s="627" t="s">
        <v>97</v>
      </c>
      <c r="B8" s="628" t="s">
        <v>98</v>
      </c>
      <c r="C8" s="627">
        <v>0</v>
      </c>
      <c r="D8" s="627">
        <v>0</v>
      </c>
      <c r="E8" s="627">
        <v>11.582110904964734</v>
      </c>
      <c r="F8" s="627">
        <v>34.527640973665648</v>
      </c>
      <c r="G8" s="627">
        <v>51.839026844138139</v>
      </c>
      <c r="H8" s="627">
        <v>53.119484865060663</v>
      </c>
      <c r="I8" s="627">
        <v>26.622249733156973</v>
      </c>
    </row>
    <row r="9" spans="1:9" x14ac:dyDescent="0.2">
      <c r="A9" s="627" t="s">
        <v>1289</v>
      </c>
      <c r="B9" s="628" t="s">
        <v>1290</v>
      </c>
      <c r="C9" s="627">
        <v>0</v>
      </c>
      <c r="D9" s="627">
        <v>0</v>
      </c>
      <c r="E9" s="627">
        <v>0.1037522187326972</v>
      </c>
      <c r="F9" s="627">
        <v>33.771945669272327</v>
      </c>
      <c r="G9" s="627">
        <v>12.339831098452782</v>
      </c>
      <c r="H9" s="627">
        <v>33.524435345562566</v>
      </c>
      <c r="I9" s="627">
        <v>8.2139079529825345</v>
      </c>
    </row>
    <row r="10" spans="1:9" x14ac:dyDescent="0.2">
      <c r="A10" s="627" t="s">
        <v>95</v>
      </c>
      <c r="B10" s="628" t="s">
        <v>96</v>
      </c>
      <c r="C10" s="627">
        <v>0</v>
      </c>
      <c r="D10" s="627">
        <v>3.1441672794090776E-2</v>
      </c>
      <c r="E10" s="627">
        <v>12.352413420807363</v>
      </c>
      <c r="F10" s="627">
        <v>22.843919808413688</v>
      </c>
      <c r="G10" s="627">
        <v>29.687758081259975</v>
      </c>
      <c r="H10" s="627">
        <v>30.179145927761695</v>
      </c>
      <c r="I10" s="627">
        <v>13.545552042019848</v>
      </c>
    </row>
    <row r="11" spans="1:9" x14ac:dyDescent="0.2">
      <c r="A11" s="627" t="s">
        <v>3</v>
      </c>
      <c r="B11" s="628" t="s">
        <v>4</v>
      </c>
      <c r="C11" s="627">
        <v>0</v>
      </c>
      <c r="D11" s="627">
        <v>9.3365843196504539E-3</v>
      </c>
      <c r="E11" s="627">
        <v>19.85473315937752</v>
      </c>
      <c r="F11" s="627">
        <v>19.536897116395782</v>
      </c>
      <c r="G11" s="627">
        <v>13.715554475512928</v>
      </c>
      <c r="H11" s="627">
        <v>19.832834589730972</v>
      </c>
      <c r="I11" s="627">
        <v>5.8175579243692193</v>
      </c>
    </row>
    <row r="12" spans="1:9" x14ac:dyDescent="0.2">
      <c r="A12" s="627" t="s">
        <v>1352</v>
      </c>
      <c r="B12" s="628" t="s">
        <v>1353</v>
      </c>
      <c r="C12" s="627">
        <v>0.29295331055037743</v>
      </c>
      <c r="D12" s="627">
        <v>0.22384966832573724</v>
      </c>
      <c r="E12" s="627">
        <v>6.5439905114664452</v>
      </c>
      <c r="F12" s="627">
        <v>4.9670395719981144</v>
      </c>
      <c r="G12" s="627">
        <v>5.6030203737220212</v>
      </c>
      <c r="H12" s="627">
        <v>8.7471708240757149</v>
      </c>
      <c r="I12" s="627">
        <v>4.0759818235621283</v>
      </c>
    </row>
    <row r="13" spans="1:9" x14ac:dyDescent="0.2">
      <c r="A13" s="627"/>
      <c r="B13" s="628"/>
      <c r="C13" s="627"/>
      <c r="D13" s="627"/>
      <c r="E13" s="627"/>
      <c r="F13" s="627"/>
      <c r="G13" s="627"/>
      <c r="H13" s="627"/>
      <c r="I13" s="627"/>
    </row>
    <row r="14" spans="1:9" x14ac:dyDescent="0.2">
      <c r="A14" s="629" t="s">
        <v>691</v>
      </c>
      <c r="B14" s="628"/>
      <c r="C14" s="627"/>
      <c r="D14" s="627"/>
      <c r="E14" s="627"/>
      <c r="F14" s="627"/>
      <c r="G14" s="627"/>
      <c r="H14" s="627"/>
      <c r="I14" s="627"/>
    </row>
    <row r="15" spans="1:9" x14ac:dyDescent="0.2">
      <c r="A15" s="627"/>
      <c r="B15" s="628" t="s">
        <v>1351</v>
      </c>
      <c r="C15" s="627">
        <v>0.71851663361636986</v>
      </c>
      <c r="D15" s="627">
        <v>1.6504706184345241</v>
      </c>
      <c r="E15" s="627">
        <v>7.9778109142784128</v>
      </c>
      <c r="F15" s="627">
        <v>11.241072811474707</v>
      </c>
      <c r="G15" s="627">
        <v>13.878438876200642</v>
      </c>
      <c r="H15" s="627">
        <v>15.127796910774716</v>
      </c>
      <c r="I15" s="627">
        <v>7.5349988086098731</v>
      </c>
    </row>
    <row r="16" spans="1:9" x14ac:dyDescent="0.2">
      <c r="A16" s="623">
        <v>66</v>
      </c>
      <c r="B16" s="630" t="s">
        <v>1354</v>
      </c>
      <c r="C16" s="627">
        <v>34.113840494900515</v>
      </c>
      <c r="D16" s="627">
        <v>59.171023091510413</v>
      </c>
      <c r="E16" s="627">
        <v>83.957408836633746</v>
      </c>
      <c r="F16" s="627">
        <v>83.449457534034295</v>
      </c>
      <c r="G16" s="627">
        <v>88.851986047677755</v>
      </c>
      <c r="H16" s="627">
        <v>90.627409945753044</v>
      </c>
      <c r="I16" s="627">
        <v>75.42663549396633</v>
      </c>
    </row>
    <row r="17" spans="1:9" x14ac:dyDescent="0.2">
      <c r="A17" s="623">
        <v>67</v>
      </c>
      <c r="B17" s="630" t="s">
        <v>1355</v>
      </c>
      <c r="C17" s="627">
        <v>60.719414309393493</v>
      </c>
      <c r="D17" s="627">
        <v>66.535037477400536</v>
      </c>
      <c r="E17" s="627">
        <v>81.828488802729709</v>
      </c>
      <c r="F17" s="627">
        <v>79.938690140512776</v>
      </c>
      <c r="G17" s="627">
        <v>77.47250680746356</v>
      </c>
      <c r="H17" s="627">
        <v>82.878474787958751</v>
      </c>
      <c r="I17" s="627">
        <v>76.159826099014822</v>
      </c>
    </row>
    <row r="18" spans="1:9" x14ac:dyDescent="0.2">
      <c r="A18" s="623">
        <v>46</v>
      </c>
      <c r="B18" s="630" t="s">
        <v>1356</v>
      </c>
      <c r="C18" s="627">
        <v>36.800826272842869</v>
      </c>
      <c r="D18" s="627">
        <v>58.024945469040766</v>
      </c>
      <c r="E18" s="627">
        <v>75.255316201910404</v>
      </c>
      <c r="F18" s="627">
        <v>68.3559407698679</v>
      </c>
      <c r="G18" s="627">
        <v>72.81199872400596</v>
      </c>
      <c r="H18" s="627">
        <v>79.638878346087211</v>
      </c>
      <c r="I18" s="627">
        <v>68.498037010440356</v>
      </c>
    </row>
    <row r="19" spans="1:9" x14ac:dyDescent="0.2">
      <c r="A19" s="631">
        <v>95</v>
      </c>
      <c r="B19" s="630" t="s">
        <v>1357</v>
      </c>
      <c r="C19" s="627">
        <v>19.642031463964283</v>
      </c>
      <c r="D19" s="627">
        <v>33.521910196061647</v>
      </c>
      <c r="E19" s="627">
        <v>58.999168499385036</v>
      </c>
      <c r="F19" s="627">
        <v>73.87521654799481</v>
      </c>
      <c r="G19" s="627">
        <v>70.929220700372468</v>
      </c>
      <c r="H19" s="627">
        <v>66.238663694482767</v>
      </c>
      <c r="I19" s="627">
        <v>59.491767415525473</v>
      </c>
    </row>
    <row r="20" spans="1:9" x14ac:dyDescent="0.2">
      <c r="A20" s="623">
        <v>65</v>
      </c>
      <c r="B20" s="630" t="s">
        <v>1358</v>
      </c>
      <c r="C20" s="627">
        <v>18.836724415051993</v>
      </c>
      <c r="D20" s="627">
        <v>20.237161833248404</v>
      </c>
      <c r="E20" s="627">
        <v>54.531685311047596</v>
      </c>
      <c r="F20" s="627">
        <v>54.457309621244896</v>
      </c>
      <c r="G20" s="627">
        <v>60.639240920258629</v>
      </c>
      <c r="H20" s="627">
        <v>61.294039380080832</v>
      </c>
      <c r="I20" s="627">
        <v>43.044934913930405</v>
      </c>
    </row>
    <row r="21" spans="1:9" x14ac:dyDescent="0.2">
      <c r="A21" s="623"/>
      <c r="B21" s="621"/>
      <c r="C21" s="621"/>
      <c r="D21" s="621"/>
      <c r="E21" s="621"/>
      <c r="F21" s="621"/>
      <c r="G21" s="621"/>
      <c r="H21" s="621"/>
      <c r="I21" s="621"/>
    </row>
    <row r="22" spans="1:9" x14ac:dyDescent="0.2">
      <c r="A22" s="620" t="s">
        <v>1359</v>
      </c>
      <c r="B22" s="621"/>
      <c r="C22" s="621"/>
      <c r="D22" s="621"/>
      <c r="E22" s="621"/>
      <c r="F22" s="621"/>
      <c r="G22" s="621"/>
      <c r="H22" s="621"/>
      <c r="I22" s="621"/>
    </row>
  </sheetData>
  <sheetProtection password="DD17" sheet="1" objects="1" scenarios="1" selectLockedCells="1"/>
  <pageMargins left="0.75" right="0.75" top="1" bottom="1" header="0" footer="0"/>
  <pageSetup orientation="portrait" horizontalDpi="4294967292" verticalDpi="429496729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2"/>
  <sheetViews>
    <sheetView workbookViewId="0">
      <selection activeCell="A2" sqref="A2"/>
    </sheetView>
  </sheetViews>
  <sheetFormatPr baseColWidth="10" defaultColWidth="10.875" defaultRowHeight="15" x14ac:dyDescent="0.25"/>
  <cols>
    <col min="1" max="1" width="16.5" style="634" bestFit="1" customWidth="1"/>
    <col min="2" max="8" width="14.625" style="634" bestFit="1" customWidth="1"/>
    <col min="9" max="9" width="15.125" style="634" bestFit="1" customWidth="1"/>
    <col min="10" max="16384" width="10.875" style="634"/>
  </cols>
  <sheetData>
    <row r="1" spans="1:10" x14ac:dyDescent="0.25">
      <c r="A1" s="636" t="s">
        <v>1360</v>
      </c>
      <c r="B1" s="633"/>
      <c r="C1" s="633"/>
      <c r="D1" s="633"/>
      <c r="E1" s="633"/>
      <c r="F1" s="633"/>
      <c r="G1" s="633"/>
      <c r="H1" s="633"/>
      <c r="I1" s="633"/>
      <c r="J1" s="633"/>
    </row>
    <row r="2" spans="1:10" x14ac:dyDescent="0.25">
      <c r="A2" s="633" t="s">
        <v>1361</v>
      </c>
      <c r="B2" s="633"/>
      <c r="C2" s="633"/>
      <c r="D2" s="633"/>
      <c r="E2" s="633"/>
      <c r="F2" s="633"/>
      <c r="G2" s="633"/>
      <c r="H2" s="633"/>
      <c r="I2" s="633"/>
      <c r="J2" s="633"/>
    </row>
    <row r="3" spans="1:10" x14ac:dyDescent="0.25">
      <c r="A3" s="633"/>
      <c r="B3" s="633"/>
      <c r="C3" s="633"/>
      <c r="D3" s="633"/>
      <c r="E3" s="633"/>
      <c r="F3" s="633"/>
      <c r="G3" s="633"/>
      <c r="H3" s="633"/>
      <c r="I3" s="633"/>
      <c r="J3" s="633"/>
    </row>
    <row r="4" spans="1:10" x14ac:dyDescent="0.25">
      <c r="A4" s="633" t="s">
        <v>305</v>
      </c>
      <c r="B4" s="635">
        <v>2000</v>
      </c>
      <c r="C4" s="635">
        <v>2005</v>
      </c>
      <c r="D4" s="635">
        <v>2006</v>
      </c>
      <c r="E4" s="635">
        <v>2007</v>
      </c>
      <c r="F4" s="635">
        <v>2008</v>
      </c>
      <c r="G4" s="635">
        <v>2009</v>
      </c>
      <c r="H4" s="635">
        <v>2010</v>
      </c>
      <c r="I4" s="635" t="s">
        <v>1362</v>
      </c>
      <c r="J4" s="633"/>
    </row>
    <row r="5" spans="1:10" x14ac:dyDescent="0.25">
      <c r="A5" s="633"/>
      <c r="B5" s="635"/>
      <c r="C5" s="635"/>
      <c r="D5" s="635"/>
      <c r="E5" s="635"/>
      <c r="F5" s="635"/>
      <c r="G5" s="635"/>
      <c r="H5" s="635"/>
      <c r="I5" s="635"/>
      <c r="J5" s="633"/>
    </row>
    <row r="6" spans="1:10" x14ac:dyDescent="0.25">
      <c r="A6" s="636" t="s">
        <v>1363</v>
      </c>
      <c r="B6" s="635"/>
      <c r="C6" s="635"/>
      <c r="D6" s="635"/>
      <c r="E6" s="635"/>
      <c r="F6" s="635"/>
      <c r="G6" s="635"/>
      <c r="H6" s="635"/>
      <c r="I6" s="635"/>
      <c r="J6" s="633"/>
    </row>
    <row r="7" spans="1:10" x14ac:dyDescent="0.25">
      <c r="A7" s="633" t="s">
        <v>1351</v>
      </c>
      <c r="B7" s="637">
        <v>100</v>
      </c>
      <c r="C7" s="637">
        <v>100</v>
      </c>
      <c r="D7" s="637">
        <v>100</v>
      </c>
      <c r="E7" s="637">
        <v>100</v>
      </c>
      <c r="F7" s="637">
        <v>100</v>
      </c>
      <c r="G7" s="637">
        <v>100</v>
      </c>
      <c r="H7" s="637">
        <v>100</v>
      </c>
      <c r="I7" s="637">
        <v>100</v>
      </c>
      <c r="J7" s="633"/>
    </row>
    <row r="8" spans="1:10" x14ac:dyDescent="0.25">
      <c r="A8" s="633" t="s">
        <v>1364</v>
      </c>
      <c r="B8" s="637">
        <v>13.831381686539673</v>
      </c>
      <c r="C8" s="637">
        <v>11.818396832082508</v>
      </c>
      <c r="D8" s="637">
        <v>11.918906450407638</v>
      </c>
      <c r="E8" s="637">
        <v>12.251437450453913</v>
      </c>
      <c r="F8" s="637">
        <v>12.998093758175688</v>
      </c>
      <c r="G8" s="637">
        <v>13.074747929663255</v>
      </c>
      <c r="H8" s="637">
        <v>10.032675291546813</v>
      </c>
      <c r="I8" s="637">
        <v>12.190617982588035</v>
      </c>
      <c r="J8" s="633"/>
    </row>
    <row r="9" spans="1:10" x14ac:dyDescent="0.25">
      <c r="A9" s="633" t="s">
        <v>1365</v>
      </c>
      <c r="B9" s="637">
        <v>9.5670973963750541</v>
      </c>
      <c r="C9" s="637">
        <v>14.20654125240711</v>
      </c>
      <c r="D9" s="637">
        <v>14.411525115133106</v>
      </c>
      <c r="E9" s="637">
        <v>15.206016996974656</v>
      </c>
      <c r="F9" s="637">
        <v>15.393058905210538</v>
      </c>
      <c r="G9" s="637">
        <v>14.006048072541416</v>
      </c>
      <c r="H9" s="637">
        <v>13.739706457120235</v>
      </c>
      <c r="I9" s="637">
        <v>13.596618596877214</v>
      </c>
      <c r="J9" s="633"/>
    </row>
    <row r="10" spans="1:10" x14ac:dyDescent="0.25">
      <c r="A10" s="633" t="s">
        <v>1366</v>
      </c>
      <c r="B10" s="637">
        <v>75.722990019250773</v>
      </c>
      <c r="C10" s="637">
        <v>72.939809592675402</v>
      </c>
      <c r="D10" s="637">
        <v>72.496588246763267</v>
      </c>
      <c r="E10" s="637">
        <v>71.787441460197471</v>
      </c>
      <c r="F10" s="637">
        <v>71.079834491109949</v>
      </c>
      <c r="G10" s="637">
        <v>72.077474086314524</v>
      </c>
      <c r="H10" s="637">
        <v>75.928310888870413</v>
      </c>
      <c r="I10" s="637">
        <v>73.474676176908417</v>
      </c>
      <c r="J10" s="633"/>
    </row>
    <row r="11" spans="1:10" x14ac:dyDescent="0.25">
      <c r="A11" s="633" t="s">
        <v>1367</v>
      </c>
      <c r="B11" s="637">
        <v>0.37655000120298793</v>
      </c>
      <c r="C11" s="637">
        <v>0.46224047520168932</v>
      </c>
      <c r="D11" s="637">
        <v>0.44812732581186959</v>
      </c>
      <c r="E11" s="637">
        <v>0.43023148997572302</v>
      </c>
      <c r="F11" s="637">
        <v>0.3920344861282396</v>
      </c>
      <c r="G11" s="637">
        <v>0.47281970028478948</v>
      </c>
      <c r="H11" s="637">
        <v>0.230094537692139</v>
      </c>
      <c r="I11" s="637">
        <v>0.41016027878451372</v>
      </c>
      <c r="J11" s="633"/>
    </row>
    <row r="12" spans="1:10" x14ac:dyDescent="0.25">
      <c r="A12" s="633" t="s">
        <v>1368</v>
      </c>
      <c r="B12" s="637">
        <v>0.5019808966315179</v>
      </c>
      <c r="C12" s="637">
        <v>0.57301184763329061</v>
      </c>
      <c r="D12" s="637">
        <v>0.72485286188411879</v>
      </c>
      <c r="E12" s="637">
        <v>0.32487260239823684</v>
      </c>
      <c r="F12" s="637">
        <v>0.13697835937557709</v>
      </c>
      <c r="G12" s="637">
        <v>0.36891021119600492</v>
      </c>
      <c r="H12" s="637">
        <v>6.9212824770405024E-2</v>
      </c>
      <c r="I12" s="637">
        <v>0.32792696484181622</v>
      </c>
      <c r="J12" s="633"/>
    </row>
    <row r="13" spans="1:10" x14ac:dyDescent="0.25">
      <c r="A13" s="633"/>
      <c r="B13" s="633"/>
      <c r="C13" s="633"/>
      <c r="D13" s="633"/>
      <c r="E13" s="633"/>
      <c r="F13" s="633"/>
      <c r="G13" s="633"/>
      <c r="H13" s="633"/>
      <c r="I13" s="633"/>
      <c r="J13" s="633"/>
    </row>
    <row r="14" spans="1:10" x14ac:dyDescent="0.25">
      <c r="A14" s="636" t="s">
        <v>1369</v>
      </c>
      <c r="B14" s="633"/>
      <c r="C14" s="633"/>
      <c r="D14" s="633"/>
      <c r="E14" s="633"/>
      <c r="F14" s="633"/>
      <c r="G14" s="633"/>
      <c r="H14" s="633"/>
      <c r="I14" s="633"/>
      <c r="J14" s="633"/>
    </row>
    <row r="15" spans="1:10" x14ac:dyDescent="0.25">
      <c r="A15" s="633" t="s">
        <v>1351</v>
      </c>
      <c r="B15" s="637">
        <v>100</v>
      </c>
      <c r="C15" s="637">
        <v>100</v>
      </c>
      <c r="D15" s="637">
        <v>100</v>
      </c>
      <c r="E15" s="637">
        <v>100</v>
      </c>
      <c r="F15" s="637">
        <v>100</v>
      </c>
      <c r="G15" s="637">
        <v>100</v>
      </c>
      <c r="H15" s="637">
        <v>100</v>
      </c>
      <c r="I15" s="637">
        <v>100</v>
      </c>
      <c r="J15" s="633"/>
    </row>
    <row r="16" spans="1:10" x14ac:dyDescent="0.25">
      <c r="A16" s="633" t="s">
        <v>1364</v>
      </c>
      <c r="B16" s="637">
        <v>16.652683606413067</v>
      </c>
      <c r="C16" s="637">
        <v>13.323119150217092</v>
      </c>
      <c r="D16" s="637">
        <v>13.741731074297025</v>
      </c>
      <c r="E16" s="637">
        <v>14.56374790276516</v>
      </c>
      <c r="F16" s="637">
        <v>16.893669706156043</v>
      </c>
      <c r="G16" s="637">
        <v>17.847259393781119</v>
      </c>
      <c r="H16" s="637">
        <v>13.586095294936499</v>
      </c>
      <c r="I16" s="637">
        <v>14.673546003774748</v>
      </c>
      <c r="J16" s="633"/>
    </row>
    <row r="17" spans="1:10" x14ac:dyDescent="0.25">
      <c r="A17" s="633" t="s">
        <v>1365</v>
      </c>
      <c r="B17" s="637">
        <v>24.706901691222775</v>
      </c>
      <c r="C17" s="637">
        <v>12.694417822835216</v>
      </c>
      <c r="D17" s="637">
        <v>11.804366546121118</v>
      </c>
      <c r="E17" s="637">
        <v>10.948169432198361</v>
      </c>
      <c r="F17" s="637">
        <v>10.25865923772891</v>
      </c>
      <c r="G17" s="637">
        <v>9.7155900779730295</v>
      </c>
      <c r="H17" s="637">
        <v>9.0897387081164176</v>
      </c>
      <c r="I17" s="637">
        <v>11.513495101892646</v>
      </c>
      <c r="J17" s="633"/>
    </row>
    <row r="18" spans="1:10" x14ac:dyDescent="0.25">
      <c r="A18" s="633" t="s">
        <v>1366</v>
      </c>
      <c r="B18" s="637">
        <v>56.757451145275425</v>
      </c>
      <c r="C18" s="637">
        <v>73.358152278402528</v>
      </c>
      <c r="D18" s="637">
        <v>73.444931369777919</v>
      </c>
      <c r="E18" s="637">
        <v>73.877638588475904</v>
      </c>
      <c r="F18" s="637">
        <v>72.738201408770763</v>
      </c>
      <c r="G18" s="637">
        <v>72.202029341333244</v>
      </c>
      <c r="H18" s="637">
        <v>77.188161766514312</v>
      </c>
      <c r="I18" s="637">
        <v>73.398275086296266</v>
      </c>
      <c r="J18" s="633"/>
    </row>
    <row r="19" spans="1:10" x14ac:dyDescent="0.25">
      <c r="A19" s="633" t="s">
        <v>1367</v>
      </c>
      <c r="B19" s="637">
        <v>0.15324840395785316</v>
      </c>
      <c r="C19" s="637">
        <v>0.13744333830038466</v>
      </c>
      <c r="D19" s="637">
        <v>0.12319588850738614</v>
      </c>
      <c r="E19" s="637">
        <v>0.13200826892653095</v>
      </c>
      <c r="F19" s="637">
        <v>0.10705512474849128</v>
      </c>
      <c r="G19" s="637">
        <v>0.10117742734762898</v>
      </c>
      <c r="H19" s="637">
        <v>6.2887165742376488E-2</v>
      </c>
      <c r="I19" s="637">
        <v>0.10930559589089629</v>
      </c>
      <c r="J19" s="633"/>
    </row>
    <row r="20" spans="1:10" x14ac:dyDescent="0.25">
      <c r="A20" s="633" t="s">
        <v>1368</v>
      </c>
      <c r="B20" s="637">
        <v>1.7297151531308712</v>
      </c>
      <c r="C20" s="637">
        <v>0.48686741024477664</v>
      </c>
      <c r="D20" s="637">
        <v>0.885775121296554</v>
      </c>
      <c r="E20" s="637">
        <v>0.47843580763404364</v>
      </c>
      <c r="F20" s="637">
        <v>2.4145225957878016E-3</v>
      </c>
      <c r="G20" s="637">
        <v>0.13394375956498344</v>
      </c>
      <c r="H20" s="637">
        <v>7.3117064690394598E-2</v>
      </c>
      <c r="I20" s="637">
        <v>0.30537821214544736</v>
      </c>
      <c r="J20" s="633"/>
    </row>
    <row r="21" spans="1:10" x14ac:dyDescent="0.25">
      <c r="A21" s="633"/>
      <c r="B21" s="633"/>
      <c r="C21" s="633"/>
      <c r="D21" s="633"/>
      <c r="E21" s="633"/>
      <c r="F21" s="633"/>
      <c r="G21" s="633"/>
      <c r="H21" s="633"/>
      <c r="I21" s="633"/>
      <c r="J21" s="633"/>
    </row>
    <row r="22" spans="1:10" x14ac:dyDescent="0.25">
      <c r="A22" s="633" t="s">
        <v>1359</v>
      </c>
      <c r="B22" s="633"/>
      <c r="C22" s="633"/>
      <c r="D22" s="633"/>
      <c r="E22" s="633"/>
      <c r="F22" s="633"/>
      <c r="G22" s="633"/>
      <c r="H22" s="633"/>
      <c r="I22" s="633"/>
      <c r="J22" s="633"/>
    </row>
  </sheetData>
  <sheetProtection password="DD17" sheet="1" objects="1" scenarios="1" selectLockedCells="1"/>
  <pageMargins left="0.7" right="0.7" top="0.75" bottom="0.75" header="0.3" footer="0.3"/>
  <pageSetup paperSize="11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pageSetUpPr fitToPage="1"/>
  </sheetPr>
  <dimension ref="A1:Q37"/>
  <sheetViews>
    <sheetView zoomScale="85" zoomScaleNormal="85" zoomScalePageLayoutView="85" workbookViewId="0">
      <selection sqref="A1:T66"/>
    </sheetView>
  </sheetViews>
  <sheetFormatPr baseColWidth="10" defaultColWidth="10.875" defaultRowHeight="15.75" x14ac:dyDescent="0.25"/>
  <cols>
    <col min="1" max="1" width="11" style="319" customWidth="1"/>
    <col min="2" max="2" width="9.125" style="319" customWidth="1"/>
    <col min="3" max="3" width="8.625" style="319" customWidth="1"/>
    <col min="4" max="4" width="10.875" style="319"/>
    <col min="5" max="5" width="3.625" style="319" bestFit="1" customWidth="1"/>
    <col min="6" max="6" width="3.5" style="319" bestFit="1" customWidth="1"/>
    <col min="7" max="7" width="4.625" style="319" customWidth="1"/>
    <col min="8" max="8" width="10.625" style="319" customWidth="1"/>
    <col min="9" max="9" width="7.625" style="319" customWidth="1"/>
    <col min="10" max="10" width="3.625" style="319" customWidth="1"/>
    <col min="11" max="12" width="10.875" style="319"/>
    <col min="13" max="13" width="3.5" style="319" customWidth="1"/>
    <col min="14" max="14" width="17.125" style="319" customWidth="1"/>
    <col min="15" max="15" width="3.625" style="319" customWidth="1"/>
    <col min="16" max="16" width="16.625" style="319" customWidth="1"/>
    <col min="17" max="16384" width="10.875" style="319"/>
  </cols>
  <sheetData>
    <row r="1" spans="1:17" ht="18.75" x14ac:dyDescent="0.3">
      <c r="A1" s="297" t="s">
        <v>768</v>
      </c>
      <c r="B1" s="490"/>
      <c r="C1" s="490"/>
      <c r="D1" s="491"/>
      <c r="E1" s="490"/>
      <c r="F1" s="490"/>
      <c r="G1" s="490"/>
      <c r="H1" s="490"/>
      <c r="I1" s="490"/>
      <c r="J1" s="490"/>
      <c r="K1" s="491"/>
      <c r="L1" s="490"/>
      <c r="M1" s="490"/>
      <c r="N1" s="490"/>
      <c r="O1" s="490"/>
      <c r="P1" s="490"/>
      <c r="Q1" s="490"/>
    </row>
    <row r="2" spans="1:17" x14ac:dyDescent="0.25">
      <c r="A2" s="492" t="s">
        <v>718</v>
      </c>
      <c r="B2" s="490"/>
      <c r="C2" s="490"/>
      <c r="D2" s="491"/>
      <c r="E2" s="490"/>
      <c r="F2" s="490"/>
      <c r="G2" s="490"/>
      <c r="H2" s="490"/>
      <c r="I2" s="490"/>
      <c r="J2" s="490"/>
      <c r="K2" s="491"/>
      <c r="L2" s="490"/>
      <c r="M2" s="490"/>
      <c r="N2" s="490"/>
      <c r="O2" s="490"/>
      <c r="P2" s="490"/>
      <c r="Q2" s="490"/>
    </row>
    <row r="3" spans="1:17" x14ac:dyDescent="0.25">
      <c r="B3" s="298"/>
      <c r="C3" s="298"/>
      <c r="D3" s="298"/>
      <c r="E3" s="298"/>
      <c r="F3" s="299"/>
      <c r="G3" s="299"/>
      <c r="H3" s="299"/>
      <c r="I3" s="299"/>
      <c r="J3" s="299"/>
      <c r="K3" s="299"/>
      <c r="L3" s="299"/>
      <c r="M3" s="299"/>
      <c r="N3" s="299"/>
      <c r="O3" s="299"/>
      <c r="P3" s="299"/>
      <c r="Q3" s="299"/>
    </row>
    <row r="4" spans="1:17" x14ac:dyDescent="0.25">
      <c r="A4" s="299"/>
      <c r="B4" s="299"/>
      <c r="C4" s="299"/>
      <c r="D4" s="299"/>
      <c r="E4" s="299"/>
      <c r="F4" s="299"/>
      <c r="G4" s="299"/>
      <c r="H4" s="299"/>
      <c r="I4" s="299"/>
      <c r="J4" s="299"/>
      <c r="K4" s="299"/>
      <c r="L4" s="299"/>
      <c r="M4" s="299"/>
      <c r="N4" s="299"/>
      <c r="O4" s="299"/>
      <c r="P4" s="299"/>
      <c r="Q4" s="299"/>
    </row>
    <row r="5" spans="1:17" x14ac:dyDescent="0.25">
      <c r="A5" s="299"/>
      <c r="B5" s="662" t="s">
        <v>275</v>
      </c>
      <c r="C5" s="662"/>
      <c r="D5" s="662"/>
      <c r="E5" s="662"/>
      <c r="F5" s="662"/>
      <c r="G5" s="300"/>
      <c r="H5" s="300"/>
      <c r="I5" s="300"/>
      <c r="J5" s="299"/>
      <c r="K5" s="662" t="s">
        <v>719</v>
      </c>
      <c r="L5" s="662"/>
      <c r="M5" s="662"/>
      <c r="N5" s="662"/>
      <c r="O5" s="662"/>
      <c r="P5" s="299"/>
      <c r="Q5" s="299"/>
    </row>
    <row r="6" spans="1:17" ht="36" customHeight="1" x14ac:dyDescent="0.25">
      <c r="A6" s="299"/>
      <c r="B6" s="661" t="s">
        <v>276</v>
      </c>
      <c r="C6" s="661"/>
      <c r="D6" s="661"/>
      <c r="E6" s="663" t="s">
        <v>277</v>
      </c>
      <c r="F6" s="663"/>
      <c r="G6" s="663"/>
      <c r="H6" s="661" t="s">
        <v>278</v>
      </c>
      <c r="I6" s="661"/>
      <c r="J6" s="495"/>
      <c r="K6" s="661" t="s">
        <v>720</v>
      </c>
      <c r="L6" s="661"/>
      <c r="M6" s="496"/>
      <c r="N6" s="496" t="s">
        <v>721</v>
      </c>
      <c r="O6" s="496"/>
      <c r="P6" s="496" t="s">
        <v>722</v>
      </c>
      <c r="Q6" s="299"/>
    </row>
    <row r="7" spans="1:17" ht="7.5" customHeight="1" x14ac:dyDescent="0.25">
      <c r="A7" s="299"/>
      <c r="B7" s="301"/>
      <c r="C7" s="301"/>
      <c r="D7" s="301"/>
      <c r="E7" s="302"/>
      <c r="F7" s="302"/>
      <c r="G7" s="302"/>
      <c r="H7" s="301"/>
      <c r="I7" s="301"/>
      <c r="J7" s="303"/>
      <c r="K7" s="301"/>
      <c r="L7" s="301"/>
      <c r="M7" s="301"/>
      <c r="N7" s="301"/>
      <c r="O7" s="301"/>
      <c r="P7" s="301"/>
      <c r="Q7" s="299"/>
    </row>
    <row r="8" spans="1:17" x14ac:dyDescent="0.25">
      <c r="A8" s="304" t="s">
        <v>279</v>
      </c>
      <c r="B8" s="305" t="s">
        <v>166</v>
      </c>
      <c r="C8" s="306" t="s">
        <v>280</v>
      </c>
      <c r="D8" s="307"/>
      <c r="E8" s="305">
        <v>-0.9</v>
      </c>
      <c r="F8" s="306" t="s">
        <v>281</v>
      </c>
      <c r="G8" s="497"/>
      <c r="H8" s="305" t="s">
        <v>166</v>
      </c>
      <c r="I8" s="306"/>
      <c r="J8" s="498"/>
      <c r="K8" s="305">
        <v>12.8</v>
      </c>
      <c r="L8" s="306" t="s">
        <v>281</v>
      </c>
      <c r="M8" s="306"/>
      <c r="N8" s="306">
        <v>4.7</v>
      </c>
      <c r="O8" s="498"/>
      <c r="P8" s="308">
        <v>12.8</v>
      </c>
      <c r="Q8" s="491"/>
    </row>
    <row r="9" spans="1:17" x14ac:dyDescent="0.25">
      <c r="A9" s="304" t="s">
        <v>283</v>
      </c>
      <c r="B9" s="305">
        <v>0.5</v>
      </c>
      <c r="C9" s="306" t="s">
        <v>280</v>
      </c>
      <c r="D9" s="498"/>
      <c r="E9" s="305">
        <v>-1.9</v>
      </c>
      <c r="F9" s="306" t="s">
        <v>281</v>
      </c>
      <c r="G9" s="497"/>
      <c r="H9" s="305">
        <v>5.2</v>
      </c>
      <c r="I9" s="306" t="s">
        <v>281</v>
      </c>
      <c r="J9" s="498"/>
      <c r="K9" s="305">
        <v>22.5</v>
      </c>
      <c r="L9" s="306" t="s">
        <v>282</v>
      </c>
      <c r="M9" s="306"/>
      <c r="N9" s="306">
        <v>2.0299999999999998</v>
      </c>
      <c r="O9" s="498"/>
      <c r="P9" s="308">
        <v>7.22</v>
      </c>
      <c r="Q9" s="491"/>
    </row>
    <row r="10" spans="1:17" x14ac:dyDescent="0.25">
      <c r="A10" s="309" t="s">
        <v>284</v>
      </c>
      <c r="B10" s="305">
        <v>5.5</v>
      </c>
      <c r="C10" s="306" t="s">
        <v>280</v>
      </c>
      <c r="D10" s="498"/>
      <c r="E10" s="305">
        <v>5.2</v>
      </c>
      <c r="F10" s="306" t="s">
        <v>281</v>
      </c>
      <c r="G10" s="499"/>
      <c r="H10" s="305">
        <v>2.6</v>
      </c>
      <c r="I10" s="306" t="s">
        <v>281</v>
      </c>
      <c r="J10" s="498"/>
      <c r="K10" s="305">
        <v>5.5</v>
      </c>
      <c r="L10" s="306" t="s">
        <v>281</v>
      </c>
      <c r="M10" s="306"/>
      <c r="N10" s="306">
        <v>473</v>
      </c>
      <c r="O10" s="498"/>
      <c r="P10" s="308">
        <v>0.66</v>
      </c>
      <c r="Q10" s="491"/>
    </row>
    <row r="11" spans="1:17" x14ac:dyDescent="0.25">
      <c r="A11" s="304" t="s">
        <v>285</v>
      </c>
      <c r="B11" s="305">
        <v>7.6</v>
      </c>
      <c r="C11" s="306" t="s">
        <v>280</v>
      </c>
      <c r="D11" s="307"/>
      <c r="E11" s="305">
        <v>8.9</v>
      </c>
      <c r="F11" s="306" t="s">
        <v>281</v>
      </c>
      <c r="G11" s="497"/>
      <c r="H11" s="305">
        <v>2</v>
      </c>
      <c r="I11" s="306" t="s">
        <v>281</v>
      </c>
      <c r="J11" s="498"/>
      <c r="K11" s="305">
        <v>183.9</v>
      </c>
      <c r="L11" s="306" t="s">
        <v>281</v>
      </c>
      <c r="M11" s="306"/>
      <c r="N11" s="306">
        <v>6.28</v>
      </c>
      <c r="O11" s="498"/>
      <c r="P11" s="308">
        <v>3.69</v>
      </c>
      <c r="Q11" s="491"/>
    </row>
    <row r="12" spans="1:17" x14ac:dyDescent="0.25">
      <c r="A12" s="304" t="s">
        <v>286</v>
      </c>
      <c r="B12" s="305">
        <v>2.2999999999999998</v>
      </c>
      <c r="C12" s="306" t="s">
        <v>280</v>
      </c>
      <c r="D12" s="307"/>
      <c r="E12" s="305">
        <v>0.3</v>
      </c>
      <c r="F12" s="306" t="s">
        <v>281</v>
      </c>
      <c r="G12" s="497"/>
      <c r="H12" s="305">
        <v>2</v>
      </c>
      <c r="I12" s="306" t="s">
        <v>282</v>
      </c>
      <c r="J12" s="498"/>
      <c r="K12" s="305">
        <v>27.8</v>
      </c>
      <c r="L12" s="306" t="s">
        <v>282</v>
      </c>
      <c r="M12" s="306"/>
      <c r="N12" s="306">
        <v>1113</v>
      </c>
      <c r="O12" s="498"/>
      <c r="P12" s="308">
        <v>0.5</v>
      </c>
      <c r="Q12" s="491"/>
    </row>
    <row r="13" spans="1:17" x14ac:dyDescent="0.25">
      <c r="A13" s="304" t="s">
        <v>287</v>
      </c>
      <c r="B13" s="305">
        <v>5.5</v>
      </c>
      <c r="C13" s="306" t="s">
        <v>280</v>
      </c>
      <c r="D13" s="307"/>
      <c r="E13" s="306">
        <v>0.1</v>
      </c>
      <c r="F13" s="306" t="s">
        <v>295</v>
      </c>
      <c r="G13" s="497"/>
      <c r="H13" s="305">
        <v>10</v>
      </c>
      <c r="I13" s="306" t="s">
        <v>281</v>
      </c>
      <c r="J13" s="498"/>
      <c r="K13" s="305">
        <v>-171.2</v>
      </c>
      <c r="L13" s="306" t="s">
        <v>281</v>
      </c>
      <c r="M13" s="306"/>
      <c r="N13" s="306">
        <v>52.2</v>
      </c>
      <c r="O13" s="498"/>
      <c r="P13" s="308">
        <v>8.1</v>
      </c>
      <c r="Q13" s="491"/>
    </row>
    <row r="14" spans="1:17" x14ac:dyDescent="0.25">
      <c r="A14" s="304" t="s">
        <v>288</v>
      </c>
      <c r="B14" s="305">
        <v>4.0999999999999996</v>
      </c>
      <c r="C14" s="306" t="s">
        <v>280</v>
      </c>
      <c r="D14" s="307"/>
      <c r="E14" s="305">
        <v>4.9000000000000004</v>
      </c>
      <c r="F14" s="306" t="s">
        <v>295</v>
      </c>
      <c r="G14" s="497"/>
      <c r="H14" s="305">
        <v>4.5999999999999996</v>
      </c>
      <c r="I14" s="306" t="s">
        <v>281</v>
      </c>
      <c r="J14" s="498"/>
      <c r="K14" s="305">
        <v>-0.7</v>
      </c>
      <c r="L14" s="306" t="s">
        <v>281</v>
      </c>
      <c r="M14" s="306"/>
      <c r="N14" s="306">
        <v>12.9</v>
      </c>
      <c r="O14" s="498"/>
      <c r="P14" s="308">
        <v>4.8099999999999996</v>
      </c>
      <c r="Q14" s="491"/>
    </row>
    <row r="15" spans="1:17" x14ac:dyDescent="0.25">
      <c r="A15" s="304" t="s">
        <v>289</v>
      </c>
      <c r="B15" s="305">
        <v>4</v>
      </c>
      <c r="C15" s="306" t="s">
        <v>280</v>
      </c>
      <c r="D15" s="307"/>
      <c r="E15" s="305">
        <v>2.1</v>
      </c>
      <c r="F15" s="306" t="s">
        <v>281</v>
      </c>
      <c r="G15" s="497"/>
      <c r="H15" s="310">
        <v>6</v>
      </c>
      <c r="I15" s="306" t="s">
        <v>281</v>
      </c>
      <c r="J15" s="498"/>
      <c r="K15" s="305">
        <v>205.1</v>
      </c>
      <c r="L15" s="306" t="s">
        <v>281</v>
      </c>
      <c r="M15" s="306"/>
      <c r="N15" s="306">
        <v>31.2</v>
      </c>
      <c r="O15" s="498"/>
      <c r="P15" s="308">
        <v>7.46</v>
      </c>
      <c r="Q15" s="491"/>
    </row>
    <row r="16" spans="1:17" x14ac:dyDescent="0.25">
      <c r="A16" s="304" t="s">
        <v>290</v>
      </c>
      <c r="B16" s="305">
        <v>3</v>
      </c>
      <c r="C16" s="306" t="s">
        <v>280</v>
      </c>
      <c r="D16" s="307"/>
      <c r="E16" s="305">
        <v>6.1</v>
      </c>
      <c r="F16" s="306" t="s">
        <v>295</v>
      </c>
      <c r="G16" s="497"/>
      <c r="H16" s="305">
        <v>5</v>
      </c>
      <c r="I16" s="306" t="s">
        <v>281</v>
      </c>
      <c r="J16" s="498"/>
      <c r="K16" s="305">
        <v>-10</v>
      </c>
      <c r="L16" s="306" t="s">
        <v>281</v>
      </c>
      <c r="M16" s="306"/>
      <c r="N16" s="306">
        <v>8.44</v>
      </c>
      <c r="O16" s="498"/>
      <c r="P16" s="308">
        <v>5.08</v>
      </c>
      <c r="Q16" s="491"/>
    </row>
    <row r="17" spans="1:17" x14ac:dyDescent="0.25">
      <c r="A17" s="304" t="s">
        <v>291</v>
      </c>
      <c r="B17" s="305">
        <v>-0.2</v>
      </c>
      <c r="C17" s="306" t="s">
        <v>280</v>
      </c>
      <c r="D17" s="307"/>
      <c r="E17" s="305">
        <v>8.4</v>
      </c>
      <c r="F17" s="306" t="s">
        <v>723</v>
      </c>
      <c r="G17" s="497"/>
      <c r="H17" s="305">
        <v>3.4</v>
      </c>
      <c r="I17" s="306" t="s">
        <v>281</v>
      </c>
      <c r="J17" s="498"/>
      <c r="K17" s="305">
        <v>10.4</v>
      </c>
      <c r="L17" s="306" t="s">
        <v>282</v>
      </c>
      <c r="M17" s="306"/>
      <c r="N17" s="306">
        <v>29.3</v>
      </c>
      <c r="O17" s="498"/>
      <c r="P17" s="308">
        <v>0.94</v>
      </c>
      <c r="Q17" s="491"/>
    </row>
    <row r="18" spans="1:17" x14ac:dyDescent="0.25">
      <c r="A18" s="311"/>
      <c r="B18" s="313"/>
      <c r="C18" s="313"/>
      <c r="D18" s="313"/>
      <c r="E18" s="313"/>
      <c r="F18" s="313"/>
      <c r="G18" s="500"/>
      <c r="H18" s="501"/>
      <c r="I18" s="313"/>
      <c r="J18" s="498"/>
      <c r="K18" s="313"/>
      <c r="L18" s="313"/>
      <c r="M18" s="313"/>
      <c r="N18" s="313"/>
      <c r="O18" s="498"/>
      <c r="P18" s="313"/>
      <c r="Q18" s="491"/>
    </row>
    <row r="19" spans="1:17" x14ac:dyDescent="0.25">
      <c r="A19" s="304" t="s">
        <v>292</v>
      </c>
      <c r="B19" s="305">
        <v>1</v>
      </c>
      <c r="C19" s="306" t="s">
        <v>280</v>
      </c>
      <c r="D19" s="313"/>
      <c r="E19" s="305">
        <v>-1.4</v>
      </c>
      <c r="F19" s="306" t="s">
        <v>295</v>
      </c>
      <c r="G19" s="497"/>
      <c r="H19" s="314">
        <v>2</v>
      </c>
      <c r="I19" s="306" t="s">
        <v>282</v>
      </c>
      <c r="J19" s="498"/>
      <c r="K19" s="305">
        <v>236.2</v>
      </c>
      <c r="L19" s="306" t="s">
        <v>295</v>
      </c>
      <c r="M19" s="306"/>
      <c r="N19" s="306">
        <v>0.78</v>
      </c>
      <c r="O19" s="498"/>
      <c r="P19" s="308">
        <v>0.22</v>
      </c>
      <c r="Q19" s="491"/>
    </row>
    <row r="20" spans="1:17" x14ac:dyDescent="0.25">
      <c r="A20" s="304" t="s">
        <v>294</v>
      </c>
      <c r="B20" s="305">
        <v>2.9</v>
      </c>
      <c r="C20" s="306" t="s">
        <v>280</v>
      </c>
      <c r="D20" s="307"/>
      <c r="E20" s="305">
        <v>1.9</v>
      </c>
      <c r="F20" s="306" t="s">
        <v>295</v>
      </c>
      <c r="G20" s="497"/>
      <c r="H20" s="305">
        <v>1.2</v>
      </c>
      <c r="I20" s="306" t="s">
        <v>281</v>
      </c>
      <c r="J20" s="498"/>
      <c r="K20" s="305">
        <v>0.8</v>
      </c>
      <c r="L20" s="306" t="s">
        <v>295</v>
      </c>
      <c r="M20" s="306"/>
      <c r="N20" s="306">
        <v>0.99</v>
      </c>
      <c r="O20" s="498"/>
      <c r="P20" s="306">
        <v>1.27</v>
      </c>
      <c r="Q20" s="491"/>
    </row>
    <row r="21" spans="1:17" x14ac:dyDescent="0.25">
      <c r="A21" s="304" t="s">
        <v>296</v>
      </c>
      <c r="B21" s="305">
        <v>2.1</v>
      </c>
      <c r="C21" s="306" t="s">
        <v>280</v>
      </c>
      <c r="D21" s="307"/>
      <c r="E21" s="305">
        <v>2.8</v>
      </c>
      <c r="F21" s="306" t="s">
        <v>281</v>
      </c>
      <c r="G21" s="497"/>
      <c r="H21" s="305">
        <v>1.7</v>
      </c>
      <c r="I21" s="306" t="s">
        <v>281</v>
      </c>
      <c r="J21" s="498"/>
      <c r="K21" s="305">
        <v>-746.3</v>
      </c>
      <c r="L21" s="306" t="s">
        <v>295</v>
      </c>
      <c r="M21" s="306"/>
      <c r="N21" s="306" t="s">
        <v>166</v>
      </c>
      <c r="O21" s="498"/>
      <c r="P21" s="306">
        <v>0.35</v>
      </c>
      <c r="Q21" s="491"/>
    </row>
    <row r="22" spans="1:17" x14ac:dyDescent="0.25">
      <c r="A22" s="304" t="s">
        <v>297</v>
      </c>
      <c r="B22" s="305">
        <v>0.3</v>
      </c>
      <c r="C22" s="306" t="s">
        <v>280</v>
      </c>
      <c r="D22" s="307"/>
      <c r="E22" s="305">
        <v>-3.1</v>
      </c>
      <c r="F22" s="306" t="s">
        <v>295</v>
      </c>
      <c r="G22" s="497"/>
      <c r="H22" s="305">
        <v>2.1</v>
      </c>
      <c r="I22" s="306" t="s">
        <v>281</v>
      </c>
      <c r="J22" s="498"/>
      <c r="K22" s="305">
        <v>-89.3</v>
      </c>
      <c r="L22" s="306" t="s">
        <v>295</v>
      </c>
      <c r="M22" s="306"/>
      <c r="N22" s="306">
        <v>0.78</v>
      </c>
      <c r="O22" s="498"/>
      <c r="P22" s="308">
        <v>0.22</v>
      </c>
      <c r="Q22" s="491"/>
    </row>
    <row r="23" spans="1:17" x14ac:dyDescent="0.25">
      <c r="A23" s="304" t="s">
        <v>298</v>
      </c>
      <c r="B23" s="305">
        <v>-0.5</v>
      </c>
      <c r="C23" s="306" t="s">
        <v>280</v>
      </c>
      <c r="D23" s="307"/>
      <c r="E23" s="305">
        <v>-0.8</v>
      </c>
      <c r="F23" s="306" t="s">
        <v>295</v>
      </c>
      <c r="G23" s="497"/>
      <c r="H23" s="305">
        <v>2.5</v>
      </c>
      <c r="I23" s="306" t="s">
        <v>281</v>
      </c>
      <c r="J23" s="498"/>
      <c r="K23" s="305">
        <v>-164.7</v>
      </c>
      <c r="L23" s="306" t="s">
        <v>295</v>
      </c>
      <c r="M23" s="306"/>
      <c r="N23" s="306">
        <v>0.62</v>
      </c>
      <c r="O23" s="498"/>
      <c r="P23" s="306">
        <v>0.61</v>
      </c>
      <c r="Q23" s="491"/>
    </row>
    <row r="24" spans="1:17" x14ac:dyDescent="0.25">
      <c r="A24" s="304" t="s">
        <v>299</v>
      </c>
      <c r="B24" s="305">
        <v>-2.6</v>
      </c>
      <c r="C24" s="306" t="s">
        <v>280</v>
      </c>
      <c r="D24" s="307"/>
      <c r="E24" s="305">
        <v>-7.3</v>
      </c>
      <c r="F24" s="306" t="s">
        <v>295</v>
      </c>
      <c r="G24" s="497"/>
      <c r="H24" s="305">
        <v>3.2</v>
      </c>
      <c r="I24" s="306" t="s">
        <v>282</v>
      </c>
      <c r="J24" s="498"/>
      <c r="K24" s="305">
        <v>-3.5</v>
      </c>
      <c r="L24" s="306" t="s">
        <v>295</v>
      </c>
      <c r="M24" s="306"/>
      <c r="N24" s="306">
        <v>0.78</v>
      </c>
      <c r="O24" s="498"/>
      <c r="P24" s="308">
        <v>0.22</v>
      </c>
      <c r="Q24" s="491"/>
    </row>
    <row r="25" spans="1:17" x14ac:dyDescent="0.25">
      <c r="A25" s="304" t="s">
        <v>300</v>
      </c>
      <c r="B25" s="305">
        <v>3.2</v>
      </c>
      <c r="C25" s="306" t="s">
        <v>280</v>
      </c>
      <c r="D25" s="307"/>
      <c r="E25" s="305">
        <v>-4.3</v>
      </c>
      <c r="F25" s="306" t="s">
        <v>281</v>
      </c>
      <c r="G25" s="497"/>
      <c r="H25" s="305">
        <v>-0.5</v>
      </c>
      <c r="I25" s="306" t="s">
        <v>281</v>
      </c>
      <c r="J25" s="498"/>
      <c r="K25" s="305">
        <v>-52.8</v>
      </c>
      <c r="L25" s="306" t="s">
        <v>295</v>
      </c>
      <c r="M25" s="306"/>
      <c r="N25" s="306">
        <v>78.5</v>
      </c>
      <c r="O25" s="498"/>
      <c r="P25" s="306">
        <v>0.19</v>
      </c>
      <c r="Q25" s="491"/>
    </row>
    <row r="26" spans="1:17" x14ac:dyDescent="0.25">
      <c r="A26" s="304" t="s">
        <v>301</v>
      </c>
      <c r="B26" s="502">
        <v>-0.5</v>
      </c>
      <c r="C26" s="503" t="s">
        <v>280</v>
      </c>
      <c r="D26" s="504"/>
      <c r="E26" s="502">
        <v>-2.4</v>
      </c>
      <c r="F26" s="503" t="s">
        <v>295</v>
      </c>
      <c r="G26" s="505"/>
      <c r="H26" s="502">
        <v>2.7</v>
      </c>
      <c r="I26" s="503" t="s">
        <v>282</v>
      </c>
      <c r="J26" s="506"/>
      <c r="K26" s="502">
        <v>66.599999999999994</v>
      </c>
      <c r="L26" s="503" t="s">
        <v>295</v>
      </c>
      <c r="M26" s="503"/>
      <c r="N26" s="503">
        <v>0.78</v>
      </c>
      <c r="O26" s="506"/>
      <c r="P26" s="503">
        <v>0.22</v>
      </c>
      <c r="Q26" s="491"/>
    </row>
    <row r="27" spans="1:17" x14ac:dyDescent="0.25">
      <c r="A27" s="311"/>
      <c r="B27" s="312"/>
      <c r="C27" s="312"/>
      <c r="D27" s="312"/>
      <c r="E27" s="312"/>
      <c r="F27" s="312"/>
      <c r="G27" s="312"/>
      <c r="H27" s="312"/>
      <c r="I27" s="312"/>
      <c r="J27" s="312"/>
      <c r="K27" s="312"/>
      <c r="L27" s="312"/>
      <c r="M27" s="312"/>
      <c r="N27" s="312"/>
      <c r="O27" s="312"/>
      <c r="P27" s="313"/>
      <c r="Q27" s="312"/>
    </row>
    <row r="28" spans="1:17" x14ac:dyDescent="0.25">
      <c r="A28" s="315" t="s">
        <v>302</v>
      </c>
      <c r="B28" s="315"/>
      <c r="C28" s="315"/>
      <c r="D28" s="315"/>
      <c r="E28" s="315"/>
      <c r="F28" s="315"/>
      <c r="G28" s="315"/>
      <c r="H28" s="315"/>
      <c r="I28" s="315"/>
      <c r="J28" s="315"/>
      <c r="K28" s="315"/>
      <c r="L28" s="315"/>
      <c r="M28" s="315"/>
      <c r="N28" s="315"/>
      <c r="O28" s="315"/>
      <c r="P28" s="315"/>
      <c r="Q28" s="312"/>
    </row>
    <row r="29" spans="1:17" x14ac:dyDescent="0.25">
      <c r="A29" s="659" t="s">
        <v>303</v>
      </c>
      <c r="B29" s="659"/>
      <c r="C29" s="659"/>
      <c r="D29" s="659"/>
      <c r="E29" s="659"/>
      <c r="F29" s="659"/>
      <c r="G29" s="659"/>
      <c r="H29" s="659"/>
      <c r="I29" s="659"/>
      <c r="J29" s="659"/>
      <c r="K29" s="659"/>
      <c r="L29" s="659"/>
      <c r="M29" s="659"/>
      <c r="N29" s="659"/>
      <c r="O29" s="659"/>
      <c r="P29" s="659"/>
      <c r="Q29" s="312"/>
    </row>
    <row r="30" spans="1:17" x14ac:dyDescent="0.25">
      <c r="A30" s="316" t="s">
        <v>724</v>
      </c>
      <c r="B30" s="317"/>
      <c r="C30" s="317"/>
      <c r="D30" s="317"/>
      <c r="E30" s="317"/>
      <c r="F30" s="317"/>
      <c r="G30" s="317"/>
      <c r="H30" s="317"/>
      <c r="I30" s="317"/>
      <c r="J30" s="317"/>
      <c r="K30" s="317"/>
      <c r="L30" s="317"/>
      <c r="M30" s="317"/>
      <c r="N30" s="317"/>
      <c r="O30" s="317"/>
      <c r="P30" s="317"/>
      <c r="Q30" s="312"/>
    </row>
    <row r="31" spans="1:17" x14ac:dyDescent="0.25">
      <c r="A31" s="660" t="s">
        <v>725</v>
      </c>
      <c r="B31" s="659"/>
      <c r="C31" s="659"/>
      <c r="D31" s="659"/>
      <c r="E31" s="659"/>
      <c r="F31" s="659"/>
      <c r="G31" s="659"/>
      <c r="H31" s="659"/>
      <c r="I31" s="659"/>
      <c r="J31" s="659"/>
      <c r="K31" s="659"/>
      <c r="L31" s="659"/>
      <c r="M31" s="659"/>
      <c r="N31" s="659"/>
      <c r="O31" s="659"/>
      <c r="P31" s="659"/>
      <c r="Q31" s="312"/>
    </row>
    <row r="32" spans="1:17" x14ac:dyDescent="0.25">
      <c r="A32" s="659" t="s">
        <v>726</v>
      </c>
      <c r="B32" s="659"/>
      <c r="C32" s="659"/>
      <c r="D32" s="659"/>
      <c r="E32" s="659"/>
      <c r="F32" s="659"/>
      <c r="G32" s="659"/>
      <c r="H32" s="659"/>
      <c r="I32" s="659"/>
      <c r="J32" s="659"/>
      <c r="K32" s="659"/>
      <c r="L32" s="659"/>
      <c r="M32" s="659"/>
      <c r="N32" s="659"/>
      <c r="O32" s="659"/>
      <c r="P32" s="659"/>
      <c r="Q32" s="312"/>
    </row>
    <row r="33" spans="1:17" x14ac:dyDescent="0.25">
      <c r="A33" s="493" t="s">
        <v>727</v>
      </c>
      <c r="B33" s="493"/>
      <c r="C33" s="315"/>
      <c r="D33" s="315"/>
      <c r="E33" s="315"/>
      <c r="F33" s="315"/>
      <c r="G33" s="315"/>
      <c r="H33" s="493"/>
      <c r="I33" s="315"/>
      <c r="J33" s="315"/>
      <c r="K33" s="315"/>
      <c r="L33" s="315"/>
      <c r="M33" s="315"/>
      <c r="N33" s="315"/>
      <c r="O33" s="315"/>
      <c r="P33" s="315"/>
      <c r="Q33" s="312"/>
    </row>
    <row r="34" spans="1:17" x14ac:dyDescent="0.25">
      <c r="A34" s="494" t="s">
        <v>728</v>
      </c>
      <c r="B34" s="493"/>
      <c r="C34" s="493"/>
      <c r="D34" s="493"/>
      <c r="E34" s="493"/>
      <c r="F34" s="493"/>
      <c r="G34" s="493"/>
      <c r="H34" s="493"/>
      <c r="I34" s="493"/>
      <c r="J34" s="493"/>
      <c r="K34" s="493"/>
      <c r="L34" s="493"/>
      <c r="M34" s="493"/>
      <c r="N34" s="493"/>
      <c r="O34" s="493"/>
      <c r="P34" s="493"/>
      <c r="Q34" s="490"/>
    </row>
    <row r="35" spans="1:17" x14ac:dyDescent="0.25">
      <c r="A35" s="493"/>
      <c r="B35" s="493"/>
      <c r="C35" s="493"/>
      <c r="D35" s="493"/>
      <c r="E35" s="493"/>
      <c r="F35" s="493"/>
      <c r="G35" s="493"/>
      <c r="H35" s="493"/>
      <c r="I35" s="493"/>
      <c r="J35" s="493"/>
      <c r="K35" s="491"/>
      <c r="L35" s="493"/>
      <c r="M35" s="493"/>
      <c r="N35" s="493"/>
      <c r="O35" s="493"/>
      <c r="P35" s="493"/>
    </row>
    <row r="36" spans="1:17" x14ac:dyDescent="0.25">
      <c r="A36" s="490"/>
      <c r="B36" s="490"/>
      <c r="C36" s="490"/>
      <c r="D36" s="491"/>
      <c r="E36" s="490"/>
      <c r="F36" s="490"/>
      <c r="G36" s="490"/>
      <c r="H36" s="491"/>
      <c r="I36" s="490"/>
      <c r="J36" s="490"/>
      <c r="K36" s="490"/>
      <c r="L36" s="490"/>
      <c r="M36" s="490"/>
      <c r="N36" s="490"/>
      <c r="O36" s="490"/>
      <c r="P36" s="490"/>
    </row>
    <row r="37" spans="1:17" x14ac:dyDescent="0.25">
      <c r="A37" s="490"/>
      <c r="B37" s="490"/>
      <c r="C37" s="490"/>
      <c r="D37" s="490"/>
      <c r="E37" s="490"/>
      <c r="F37" s="490"/>
      <c r="G37" s="490"/>
      <c r="H37" s="491"/>
      <c r="I37" s="490"/>
      <c r="J37" s="490"/>
      <c r="K37" s="490"/>
      <c r="L37" s="490"/>
      <c r="M37" s="490"/>
      <c r="N37" s="490"/>
      <c r="O37" s="490"/>
      <c r="P37" s="490"/>
    </row>
  </sheetData>
  <sheetProtection password="DD17" sheet="1" objects="1" scenarios="1" selectLockedCells="1"/>
  <mergeCells count="9">
    <mergeCell ref="A29:P29"/>
    <mergeCell ref="A31:P31"/>
    <mergeCell ref="A32:P32"/>
    <mergeCell ref="H6:I6"/>
    <mergeCell ref="B5:F5"/>
    <mergeCell ref="K5:O5"/>
    <mergeCell ref="B6:D6"/>
    <mergeCell ref="E6:G6"/>
    <mergeCell ref="K6:L6"/>
  </mergeCells>
  <phoneticPr fontId="35" type="noConversion"/>
  <hyperlinks>
    <hyperlink ref="A34" r:id="rId1"/>
  </hyperlinks>
  <pageMargins left="0.74803149606299213" right="0.74803149606299213" top="0.98425196850393704" bottom="0.98425196850393704" header="0" footer="0"/>
  <pageSetup paperSize="119" scale="23" orientation="landscape"/>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D18"/>
  <sheetViews>
    <sheetView workbookViewId="0">
      <selection sqref="A1:N94"/>
    </sheetView>
  </sheetViews>
  <sheetFormatPr baseColWidth="10" defaultColWidth="10.875" defaultRowHeight="15.75" x14ac:dyDescent="0.25"/>
  <cols>
    <col min="1" max="2" width="10.875" style="243"/>
    <col min="3" max="3" width="13.625" style="243" customWidth="1"/>
    <col min="4" max="4" width="20.875" style="243" customWidth="1"/>
    <col min="5" max="16384" width="10.875" style="243"/>
  </cols>
  <sheetData>
    <row r="1" spans="1:4" ht="18.75" x14ac:dyDescent="0.3">
      <c r="A1" s="242" t="s">
        <v>310</v>
      </c>
    </row>
    <row r="2" spans="1:4" x14ac:dyDescent="0.25">
      <c r="A2" s="46" t="s">
        <v>769</v>
      </c>
    </row>
    <row r="5" spans="1:4" x14ac:dyDescent="0.25">
      <c r="A5" s="318" t="s">
        <v>729</v>
      </c>
      <c r="B5" s="318" t="s">
        <v>730</v>
      </c>
      <c r="C5" s="318" t="s">
        <v>731</v>
      </c>
      <c r="D5" s="318" t="s">
        <v>732</v>
      </c>
    </row>
    <row r="6" spans="1:4" x14ac:dyDescent="0.25">
      <c r="A6" s="507" t="s">
        <v>733</v>
      </c>
      <c r="B6" s="240">
        <v>68.2</v>
      </c>
      <c r="C6" s="240">
        <v>1</v>
      </c>
      <c r="D6" s="240" t="s">
        <v>734</v>
      </c>
    </row>
    <row r="7" spans="1:4" x14ac:dyDescent="0.25">
      <c r="A7" s="507" t="s">
        <v>735</v>
      </c>
      <c r="B7" s="240">
        <v>64.8</v>
      </c>
      <c r="C7" s="240">
        <v>2</v>
      </c>
      <c r="D7" s="240" t="s">
        <v>734</v>
      </c>
    </row>
    <row r="8" spans="1:4" x14ac:dyDescent="0.25">
      <c r="A8" s="507" t="s">
        <v>736</v>
      </c>
      <c r="B8" s="240">
        <v>63.5</v>
      </c>
      <c r="C8" s="240">
        <v>3</v>
      </c>
      <c r="D8" s="240" t="s">
        <v>737</v>
      </c>
    </row>
    <row r="9" spans="1:4" x14ac:dyDescent="0.25">
      <c r="A9" s="507" t="s">
        <v>738</v>
      </c>
      <c r="B9" s="240">
        <v>61.8</v>
      </c>
      <c r="C9" s="240">
        <v>4</v>
      </c>
      <c r="D9" s="240" t="s">
        <v>734</v>
      </c>
    </row>
    <row r="10" spans="1:4" x14ac:dyDescent="0.25">
      <c r="A10" s="507" t="s">
        <v>739</v>
      </c>
      <c r="B10" s="240">
        <v>61.2</v>
      </c>
      <c r="C10" s="240">
        <v>5</v>
      </c>
      <c r="D10" s="240" t="s">
        <v>734</v>
      </c>
    </row>
    <row r="11" spans="1:4" x14ac:dyDescent="0.25">
      <c r="A11" s="507" t="s">
        <v>296</v>
      </c>
      <c r="B11" s="240">
        <v>57.7</v>
      </c>
      <c r="C11" s="240">
        <v>10</v>
      </c>
      <c r="D11" s="240" t="s">
        <v>740</v>
      </c>
    </row>
    <row r="12" spans="1:4" x14ac:dyDescent="0.25">
      <c r="A12" s="507" t="s">
        <v>300</v>
      </c>
      <c r="B12" s="240">
        <v>51.7</v>
      </c>
      <c r="C12" s="240">
        <v>25</v>
      </c>
      <c r="D12" s="240" t="s">
        <v>737</v>
      </c>
    </row>
    <row r="13" spans="1:4" x14ac:dyDescent="0.25">
      <c r="A13" s="507" t="s">
        <v>285</v>
      </c>
      <c r="B13" s="240">
        <v>45.4</v>
      </c>
      <c r="C13" s="240">
        <v>34</v>
      </c>
      <c r="D13" s="240" t="s">
        <v>737</v>
      </c>
    </row>
    <row r="14" spans="1:4" x14ac:dyDescent="0.25">
      <c r="A14" s="507" t="s">
        <v>284</v>
      </c>
      <c r="B14" s="240">
        <v>42.7</v>
      </c>
      <c r="C14" s="240">
        <v>39</v>
      </c>
      <c r="D14" s="240" t="s">
        <v>308</v>
      </c>
    </row>
    <row r="15" spans="1:4" x14ac:dyDescent="0.25">
      <c r="A15" s="507" t="s">
        <v>283</v>
      </c>
      <c r="B15" s="240">
        <v>36.6</v>
      </c>
      <c r="C15" s="240">
        <v>58</v>
      </c>
      <c r="D15" s="240" t="s">
        <v>308</v>
      </c>
    </row>
    <row r="16" spans="1:4" x14ac:dyDescent="0.25">
      <c r="A16" s="507" t="s">
        <v>279</v>
      </c>
      <c r="B16" s="240">
        <v>34.4</v>
      </c>
      <c r="C16" s="240">
        <v>70</v>
      </c>
      <c r="D16" s="240" t="s">
        <v>308</v>
      </c>
    </row>
    <row r="17" spans="1:4" x14ac:dyDescent="0.25">
      <c r="A17" s="508" t="s">
        <v>288</v>
      </c>
      <c r="B17" s="275">
        <v>32.9</v>
      </c>
      <c r="C17" s="275">
        <v>79</v>
      </c>
      <c r="D17" s="275" t="s">
        <v>308</v>
      </c>
    </row>
    <row r="18" spans="1:4" x14ac:dyDescent="0.25">
      <c r="A18" s="507" t="s">
        <v>950</v>
      </c>
      <c r="B18" s="240"/>
      <c r="C18" s="240"/>
      <c r="D18" s="240"/>
    </row>
  </sheetData>
  <sheetProtection password="DD17" sheet="1" objects="1" scenarios="1" selectLockedCell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J21"/>
  <sheetViews>
    <sheetView workbookViewId="0">
      <selection sqref="A1:AC24"/>
    </sheetView>
  </sheetViews>
  <sheetFormatPr baseColWidth="10" defaultColWidth="10.875" defaultRowHeight="15.75" x14ac:dyDescent="0.25"/>
  <cols>
    <col min="1" max="1" width="24.375" style="243" customWidth="1"/>
    <col min="2" max="16384" width="10.875" style="243"/>
  </cols>
  <sheetData>
    <row r="1" spans="1:10" ht="18.75" x14ac:dyDescent="0.25">
      <c r="A1" s="288" t="s">
        <v>775</v>
      </c>
    </row>
    <row r="2" spans="1:10" x14ac:dyDescent="0.25">
      <c r="A2" s="283" t="s">
        <v>741</v>
      </c>
    </row>
    <row r="3" spans="1:10" ht="7.5" customHeight="1" x14ac:dyDescent="0.25"/>
    <row r="4" spans="1:10" x14ac:dyDescent="0.25">
      <c r="A4" s="638"/>
      <c r="B4" s="639">
        <v>1980</v>
      </c>
      <c r="C4" s="639">
        <v>1990</v>
      </c>
      <c r="D4" s="639">
        <v>2000</v>
      </c>
      <c r="E4" s="639">
        <v>2006</v>
      </c>
      <c r="F4" s="639">
        <v>2007</v>
      </c>
      <c r="G4" s="639">
        <v>2008</v>
      </c>
      <c r="H4" s="639">
        <v>2009</v>
      </c>
      <c r="I4" s="639">
        <v>2010</v>
      </c>
      <c r="J4" s="639">
        <v>2011</v>
      </c>
    </row>
    <row r="5" spans="1:10" x14ac:dyDescent="0.25">
      <c r="A5" s="638" t="s">
        <v>308</v>
      </c>
      <c r="B5" s="640">
        <v>26.9</v>
      </c>
      <c r="C5" s="640">
        <v>25.5</v>
      </c>
      <c r="D5" s="640">
        <v>18.600000000000001</v>
      </c>
      <c r="E5" s="640">
        <v>18</v>
      </c>
      <c r="F5" s="640">
        <v>17.399999999999999</v>
      </c>
      <c r="G5" s="640">
        <v>17.8</v>
      </c>
      <c r="H5" s="640">
        <v>17.600000000000001</v>
      </c>
      <c r="I5" s="640">
        <v>17.600000000000001</v>
      </c>
      <c r="J5" s="640">
        <v>16.2</v>
      </c>
    </row>
    <row r="6" spans="1:10" x14ac:dyDescent="0.25">
      <c r="A6" s="638" t="s">
        <v>279</v>
      </c>
      <c r="B6" s="640">
        <v>29.5</v>
      </c>
      <c r="C6" s="640">
        <v>26.8</v>
      </c>
      <c r="D6" s="640">
        <v>17.5</v>
      </c>
      <c r="E6" s="640">
        <v>22.3</v>
      </c>
      <c r="F6" s="640">
        <v>21.3</v>
      </c>
      <c r="G6" s="640">
        <v>21.2</v>
      </c>
      <c r="H6" s="640">
        <v>21.2</v>
      </c>
      <c r="I6" s="640">
        <v>20.5</v>
      </c>
      <c r="J6" s="640">
        <v>17.8</v>
      </c>
    </row>
    <row r="7" spans="1:10" x14ac:dyDescent="0.25">
      <c r="A7" s="638" t="s">
        <v>283</v>
      </c>
      <c r="B7" s="640">
        <v>33.5</v>
      </c>
      <c r="C7" s="640">
        <v>29.5</v>
      </c>
      <c r="D7" s="640">
        <v>17.2</v>
      </c>
      <c r="E7" s="640">
        <v>16.399999999999999</v>
      </c>
      <c r="F7" s="640">
        <v>15.4</v>
      </c>
      <c r="G7" s="640">
        <v>16.600000000000001</v>
      </c>
      <c r="H7" s="640">
        <v>16.7</v>
      </c>
      <c r="I7" s="640">
        <v>16.2</v>
      </c>
      <c r="J7" s="640">
        <v>14.6</v>
      </c>
    </row>
    <row r="8" spans="1:10" x14ac:dyDescent="0.25">
      <c r="A8" s="638" t="s">
        <v>284</v>
      </c>
      <c r="B8" s="640">
        <v>21.5</v>
      </c>
      <c r="C8" s="640">
        <v>19.600000000000001</v>
      </c>
      <c r="D8" s="640">
        <v>19.5</v>
      </c>
      <c r="E8" s="640">
        <v>13.2</v>
      </c>
      <c r="F8" s="640">
        <v>12.8</v>
      </c>
      <c r="G8" s="640">
        <v>12.2</v>
      </c>
      <c r="H8" s="640">
        <v>12.2</v>
      </c>
      <c r="I8" s="640">
        <v>11.7</v>
      </c>
      <c r="J8" s="640">
        <v>11.9</v>
      </c>
    </row>
    <row r="9" spans="1:10" x14ac:dyDescent="0.25">
      <c r="A9" s="638" t="s">
        <v>288</v>
      </c>
      <c r="B9" s="640">
        <v>22.3</v>
      </c>
      <c r="C9" s="640">
        <v>20.8</v>
      </c>
      <c r="D9" s="640">
        <v>20.3</v>
      </c>
      <c r="E9" s="640">
        <v>18.7</v>
      </c>
      <c r="F9" s="640">
        <v>18.399999999999999</v>
      </c>
      <c r="G9" s="640">
        <v>17.8</v>
      </c>
      <c r="H9" s="640">
        <v>17.399999999999999</v>
      </c>
      <c r="I9" s="640">
        <v>18</v>
      </c>
      <c r="J9" s="640">
        <v>18.2</v>
      </c>
    </row>
    <row r="10" spans="1:10" x14ac:dyDescent="0.25">
      <c r="A10" s="638" t="s">
        <v>307</v>
      </c>
      <c r="B10" s="640">
        <v>28.8</v>
      </c>
      <c r="C10" s="640">
        <v>26.1</v>
      </c>
      <c r="D10" s="640">
        <v>23</v>
      </c>
      <c r="E10" s="640">
        <v>22.1</v>
      </c>
      <c r="F10" s="640">
        <v>22.3</v>
      </c>
      <c r="G10" s="640">
        <v>21.9</v>
      </c>
      <c r="H10" s="640">
        <v>20.399999999999999</v>
      </c>
      <c r="I10" s="640">
        <v>21.9</v>
      </c>
      <c r="J10" s="640" t="s">
        <v>166</v>
      </c>
    </row>
    <row r="11" spans="1:10" x14ac:dyDescent="0.25">
      <c r="A11" s="638" t="s">
        <v>285</v>
      </c>
      <c r="B11" s="640">
        <v>40.200000000000003</v>
      </c>
      <c r="C11" s="640">
        <v>32.700000000000003</v>
      </c>
      <c r="D11" s="640">
        <v>32.1</v>
      </c>
      <c r="E11" s="640">
        <v>32.9</v>
      </c>
      <c r="F11" s="640">
        <v>32.9</v>
      </c>
      <c r="G11" s="640">
        <v>32.700000000000003</v>
      </c>
      <c r="H11" s="640">
        <v>32.299999999999997</v>
      </c>
      <c r="I11" s="640">
        <v>29.6</v>
      </c>
      <c r="J11" s="640" t="s">
        <v>166</v>
      </c>
    </row>
    <row r="12" spans="1:10" x14ac:dyDescent="0.25">
      <c r="A12" s="638" t="s">
        <v>300</v>
      </c>
      <c r="B12" s="640">
        <v>27.2</v>
      </c>
      <c r="C12" s="640">
        <v>25.6</v>
      </c>
      <c r="D12" s="640">
        <v>21.4</v>
      </c>
      <c r="E12" s="640">
        <v>19.899999999999999</v>
      </c>
      <c r="F12" s="640">
        <v>20.3</v>
      </c>
      <c r="G12" s="640">
        <v>19.8</v>
      </c>
      <c r="H12" s="640">
        <v>17.8</v>
      </c>
      <c r="I12" s="640">
        <v>19.5</v>
      </c>
      <c r="J12" s="640" t="s">
        <v>166</v>
      </c>
    </row>
    <row r="13" spans="1:10" x14ac:dyDescent="0.25">
      <c r="A13" s="638" t="s">
        <v>296</v>
      </c>
      <c r="B13" s="640">
        <v>21.8</v>
      </c>
      <c r="C13" s="640">
        <v>18.100000000000001</v>
      </c>
      <c r="D13" s="640">
        <v>15.9</v>
      </c>
      <c r="E13" s="640">
        <v>13.9</v>
      </c>
      <c r="F13" s="640">
        <v>13.8</v>
      </c>
      <c r="G13" s="640">
        <v>12.9</v>
      </c>
      <c r="H13" s="640">
        <v>12.5</v>
      </c>
      <c r="I13" s="640">
        <v>13.2</v>
      </c>
      <c r="J13" s="640" t="s">
        <v>166</v>
      </c>
    </row>
    <row r="14" spans="1:10" x14ac:dyDescent="0.25">
      <c r="A14" s="638" t="s">
        <v>306</v>
      </c>
      <c r="B14" s="640">
        <v>24.3</v>
      </c>
      <c r="C14" s="640">
        <v>21.4</v>
      </c>
      <c r="D14" s="640">
        <v>18.5</v>
      </c>
      <c r="E14" s="640">
        <v>16.5</v>
      </c>
      <c r="F14" s="640">
        <v>16.5</v>
      </c>
      <c r="G14" s="640">
        <v>15.8</v>
      </c>
      <c r="H14" s="640">
        <v>14.7</v>
      </c>
      <c r="I14" s="640">
        <v>15.9</v>
      </c>
      <c r="J14" s="640" t="s">
        <v>166</v>
      </c>
    </row>
    <row r="15" spans="1:10" x14ac:dyDescent="0.25">
      <c r="A15" s="638" t="s">
        <v>309</v>
      </c>
      <c r="B15" s="641">
        <v>24.6</v>
      </c>
      <c r="C15" s="641">
        <v>21.6</v>
      </c>
      <c r="D15" s="641">
        <v>18.8</v>
      </c>
      <c r="E15" s="641">
        <v>17.2</v>
      </c>
      <c r="F15" s="641">
        <v>17.2</v>
      </c>
      <c r="G15" s="641">
        <v>16.600000000000001</v>
      </c>
      <c r="H15" s="641">
        <v>15.6</v>
      </c>
      <c r="I15" s="641">
        <v>16.7</v>
      </c>
      <c r="J15" s="641" t="s">
        <v>166</v>
      </c>
    </row>
    <row r="16" spans="1:10" x14ac:dyDescent="0.25">
      <c r="A16" s="283" t="s">
        <v>742</v>
      </c>
    </row>
    <row r="17" spans="1:7" x14ac:dyDescent="0.25">
      <c r="A17" s="283" t="s">
        <v>743</v>
      </c>
    </row>
    <row r="18" spans="1:7" x14ac:dyDescent="0.25">
      <c r="A18" s="319"/>
      <c r="B18" s="319"/>
      <c r="C18" s="319"/>
      <c r="D18" s="319"/>
      <c r="E18" s="319"/>
      <c r="F18" s="319"/>
      <c r="G18" s="319"/>
    </row>
    <row r="19" spans="1:7" x14ac:dyDescent="0.25">
      <c r="A19" s="319"/>
      <c r="B19" s="319"/>
      <c r="C19" s="319"/>
      <c r="D19" s="319"/>
      <c r="E19" s="319"/>
      <c r="F19" s="319"/>
      <c r="G19" s="319"/>
    </row>
    <row r="20" spans="1:7" x14ac:dyDescent="0.25">
      <c r="A20" s="319"/>
      <c r="B20" s="319"/>
      <c r="C20" s="319"/>
      <c r="D20" s="319"/>
      <c r="E20" s="319"/>
      <c r="F20" s="319"/>
      <c r="G20" s="319"/>
    </row>
    <row r="21" spans="1:7" x14ac:dyDescent="0.25">
      <c r="A21" s="319"/>
      <c r="B21" s="319"/>
      <c r="C21" s="319"/>
      <c r="D21" s="319"/>
      <c r="E21" s="319"/>
      <c r="F21" s="319"/>
      <c r="G21" s="319"/>
    </row>
  </sheetData>
  <sheetProtection password="DD17" sheet="1" objects="1" scenarios="1" selectLockedCells="1"/>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F0"/>
  </sheetPr>
  <dimension ref="A1:G246"/>
  <sheetViews>
    <sheetView topLeftCell="C233" zoomScale="75" zoomScaleNormal="75" zoomScalePageLayoutView="75" workbookViewId="0">
      <selection sqref="A1:Y271"/>
    </sheetView>
  </sheetViews>
  <sheetFormatPr baseColWidth="10" defaultRowHeight="12.75" x14ac:dyDescent="0.2"/>
  <cols>
    <col min="1" max="1" width="13.625" style="46" customWidth="1"/>
    <col min="2" max="2" width="22.625" style="46" customWidth="1"/>
    <col min="3" max="3" width="14.625" style="46" customWidth="1"/>
    <col min="4" max="4" width="19.5" style="46" bestFit="1" customWidth="1"/>
    <col min="5" max="5" width="6.125" style="46" customWidth="1"/>
    <col min="6" max="253" width="8" style="46" customWidth="1"/>
    <col min="254" max="254" width="13.625" style="46" customWidth="1"/>
    <col min="255" max="258" width="51.125" style="46" customWidth="1"/>
    <col min="259" max="509" width="8" style="46" customWidth="1"/>
    <col min="510" max="510" width="13.625" style="46" customWidth="1"/>
    <col min="511" max="514" width="51.125" style="46" customWidth="1"/>
    <col min="515" max="765" width="8" style="46" customWidth="1"/>
    <col min="766" max="766" width="13.625" style="46" customWidth="1"/>
    <col min="767" max="770" width="51.125" style="46" customWidth="1"/>
    <col min="771" max="1021" width="8" style="46" customWidth="1"/>
    <col min="1022" max="1022" width="13.625" style="46" customWidth="1"/>
    <col min="1023" max="1026" width="51.125" style="46" customWidth="1"/>
    <col min="1027" max="1277" width="8" style="46" customWidth="1"/>
    <col min="1278" max="1278" width="13.625" style="46" customWidth="1"/>
    <col min="1279" max="1282" width="51.125" style="46" customWidth="1"/>
    <col min="1283" max="1533" width="8" style="46" customWidth="1"/>
    <col min="1534" max="1534" width="13.625" style="46" customWidth="1"/>
    <col min="1535" max="1538" width="51.125" style="46" customWidth="1"/>
    <col min="1539" max="1789" width="8" style="46" customWidth="1"/>
    <col min="1790" max="1790" width="13.625" style="46" customWidth="1"/>
    <col min="1791" max="1794" width="51.125" style="46" customWidth="1"/>
    <col min="1795" max="2045" width="8" style="46" customWidth="1"/>
    <col min="2046" max="2046" width="13.625" style="46" customWidth="1"/>
    <col min="2047" max="2050" width="51.125" style="46" customWidth="1"/>
    <col min="2051" max="2301" width="8" style="46" customWidth="1"/>
    <col min="2302" max="2302" width="13.625" style="46" customWidth="1"/>
    <col min="2303" max="2306" width="51.125" style="46" customWidth="1"/>
    <col min="2307" max="2557" width="8" style="46" customWidth="1"/>
    <col min="2558" max="2558" width="13.625" style="46" customWidth="1"/>
    <col min="2559" max="2562" width="51.125" style="46" customWidth="1"/>
    <col min="2563" max="2813" width="8" style="46" customWidth="1"/>
    <col min="2814" max="2814" width="13.625" style="46" customWidth="1"/>
    <col min="2815" max="2818" width="51.125" style="46" customWidth="1"/>
    <col min="2819" max="3069" width="8" style="46" customWidth="1"/>
    <col min="3070" max="3070" width="13.625" style="46" customWidth="1"/>
    <col min="3071" max="3074" width="51.125" style="46" customWidth="1"/>
    <col min="3075" max="3325" width="8" style="46" customWidth="1"/>
    <col min="3326" max="3326" width="13.625" style="46" customWidth="1"/>
    <col min="3327" max="3330" width="51.125" style="46" customWidth="1"/>
    <col min="3331" max="3581" width="8" style="46" customWidth="1"/>
    <col min="3582" max="3582" width="13.625" style="46" customWidth="1"/>
    <col min="3583" max="3586" width="51.125" style="46" customWidth="1"/>
    <col min="3587" max="3837" width="8" style="46" customWidth="1"/>
    <col min="3838" max="3838" width="13.625" style="46" customWidth="1"/>
    <col min="3839" max="3842" width="51.125" style="46" customWidth="1"/>
    <col min="3843" max="4093" width="8" style="46" customWidth="1"/>
    <col min="4094" max="4094" width="13.625" style="46" customWidth="1"/>
    <col min="4095" max="4098" width="51.125" style="46" customWidth="1"/>
    <col min="4099" max="4349" width="8" style="46" customWidth="1"/>
    <col min="4350" max="4350" width="13.625" style="46" customWidth="1"/>
    <col min="4351" max="4354" width="51.125" style="46" customWidth="1"/>
    <col min="4355" max="4605" width="8" style="46" customWidth="1"/>
    <col min="4606" max="4606" width="13.625" style="46" customWidth="1"/>
    <col min="4607" max="4610" width="51.125" style="46" customWidth="1"/>
    <col min="4611" max="4861" width="8" style="46" customWidth="1"/>
    <col min="4862" max="4862" width="13.625" style="46" customWidth="1"/>
    <col min="4863" max="4866" width="51.125" style="46" customWidth="1"/>
    <col min="4867" max="5117" width="8" style="46" customWidth="1"/>
    <col min="5118" max="5118" width="13.625" style="46" customWidth="1"/>
    <col min="5119" max="5122" width="51.125" style="46" customWidth="1"/>
    <col min="5123" max="5373" width="8" style="46" customWidth="1"/>
    <col min="5374" max="5374" width="13.625" style="46" customWidth="1"/>
    <col min="5375" max="5378" width="51.125" style="46" customWidth="1"/>
    <col min="5379" max="5629" width="8" style="46" customWidth="1"/>
    <col min="5630" max="5630" width="13.625" style="46" customWidth="1"/>
    <col min="5631" max="5634" width="51.125" style="46" customWidth="1"/>
    <col min="5635" max="5885" width="8" style="46" customWidth="1"/>
    <col min="5886" max="5886" width="13.625" style="46" customWidth="1"/>
    <col min="5887" max="5890" width="51.125" style="46" customWidth="1"/>
    <col min="5891" max="6141" width="8" style="46" customWidth="1"/>
    <col min="6142" max="6142" width="13.625" style="46" customWidth="1"/>
    <col min="6143" max="6146" width="51.125" style="46" customWidth="1"/>
    <col min="6147" max="6397" width="8" style="46" customWidth="1"/>
    <col min="6398" max="6398" width="13.625" style="46" customWidth="1"/>
    <col min="6399" max="6402" width="51.125" style="46" customWidth="1"/>
    <col min="6403" max="6653" width="8" style="46" customWidth="1"/>
    <col min="6654" max="6654" width="13.625" style="46" customWidth="1"/>
    <col min="6655" max="6658" width="51.125" style="46" customWidth="1"/>
    <col min="6659" max="6909" width="8" style="46" customWidth="1"/>
    <col min="6910" max="6910" width="13.625" style="46" customWidth="1"/>
    <col min="6911" max="6914" width="51.125" style="46" customWidth="1"/>
    <col min="6915" max="7165" width="8" style="46" customWidth="1"/>
    <col min="7166" max="7166" width="13.625" style="46" customWidth="1"/>
    <col min="7167" max="7170" width="51.125" style="46" customWidth="1"/>
    <col min="7171" max="7421" width="8" style="46" customWidth="1"/>
    <col min="7422" max="7422" width="13.625" style="46" customWidth="1"/>
    <col min="7423" max="7426" width="51.125" style="46" customWidth="1"/>
    <col min="7427" max="7677" width="8" style="46" customWidth="1"/>
    <col min="7678" max="7678" width="13.625" style="46" customWidth="1"/>
    <col min="7679" max="7682" width="51.125" style="46" customWidth="1"/>
    <col min="7683" max="7933" width="8" style="46" customWidth="1"/>
    <col min="7934" max="7934" width="13.625" style="46" customWidth="1"/>
    <col min="7935" max="7938" width="51.125" style="46" customWidth="1"/>
    <col min="7939" max="8189" width="8" style="46" customWidth="1"/>
    <col min="8190" max="8190" width="13.625" style="46" customWidth="1"/>
    <col min="8191" max="8194" width="51.125" style="46" customWidth="1"/>
    <col min="8195" max="8445" width="8" style="46" customWidth="1"/>
    <col min="8446" max="8446" width="13.625" style="46" customWidth="1"/>
    <col min="8447" max="8450" width="51.125" style="46" customWidth="1"/>
    <col min="8451" max="8701" width="8" style="46" customWidth="1"/>
    <col min="8702" max="8702" width="13.625" style="46" customWidth="1"/>
    <col min="8703" max="8706" width="51.125" style="46" customWidth="1"/>
    <col min="8707" max="8957" width="8" style="46" customWidth="1"/>
    <col min="8958" max="8958" width="13.625" style="46" customWidth="1"/>
    <col min="8959" max="8962" width="51.125" style="46" customWidth="1"/>
    <col min="8963" max="9213" width="8" style="46" customWidth="1"/>
    <col min="9214" max="9214" width="13.625" style="46" customWidth="1"/>
    <col min="9215" max="9218" width="51.125" style="46" customWidth="1"/>
    <col min="9219" max="9469" width="8" style="46" customWidth="1"/>
    <col min="9470" max="9470" width="13.625" style="46" customWidth="1"/>
    <col min="9471" max="9474" width="51.125" style="46" customWidth="1"/>
    <col min="9475" max="9725" width="8" style="46" customWidth="1"/>
    <col min="9726" max="9726" width="13.625" style="46" customWidth="1"/>
    <col min="9727" max="9730" width="51.125" style="46" customWidth="1"/>
    <col min="9731" max="9981" width="8" style="46" customWidth="1"/>
    <col min="9982" max="9982" width="13.625" style="46" customWidth="1"/>
    <col min="9983" max="9986" width="51.125" style="46" customWidth="1"/>
    <col min="9987" max="10237" width="8" style="46" customWidth="1"/>
    <col min="10238" max="10238" width="13.625" style="46" customWidth="1"/>
    <col min="10239" max="10242" width="51.125" style="46" customWidth="1"/>
    <col min="10243" max="10493" width="8" style="46" customWidth="1"/>
    <col min="10494" max="10494" width="13.625" style="46" customWidth="1"/>
    <col min="10495" max="10498" width="51.125" style="46" customWidth="1"/>
    <col min="10499" max="10749" width="8" style="46" customWidth="1"/>
    <col min="10750" max="10750" width="13.625" style="46" customWidth="1"/>
    <col min="10751" max="10754" width="51.125" style="46" customWidth="1"/>
    <col min="10755" max="11005" width="8" style="46" customWidth="1"/>
    <col min="11006" max="11006" width="13.625" style="46" customWidth="1"/>
    <col min="11007" max="11010" width="51.125" style="46" customWidth="1"/>
    <col min="11011" max="11261" width="8" style="46" customWidth="1"/>
    <col min="11262" max="11262" width="13.625" style="46" customWidth="1"/>
    <col min="11263" max="11266" width="51.125" style="46" customWidth="1"/>
    <col min="11267" max="11517" width="8" style="46" customWidth="1"/>
    <col min="11518" max="11518" width="13.625" style="46" customWidth="1"/>
    <col min="11519" max="11522" width="51.125" style="46" customWidth="1"/>
    <col min="11523" max="11773" width="8" style="46" customWidth="1"/>
    <col min="11774" max="11774" width="13.625" style="46" customWidth="1"/>
    <col min="11775" max="11778" width="51.125" style="46" customWidth="1"/>
    <col min="11779" max="12029" width="8" style="46" customWidth="1"/>
    <col min="12030" max="12030" width="13.625" style="46" customWidth="1"/>
    <col min="12031" max="12034" width="51.125" style="46" customWidth="1"/>
    <col min="12035" max="12285" width="8" style="46" customWidth="1"/>
    <col min="12286" max="12286" width="13.625" style="46" customWidth="1"/>
    <col min="12287" max="12290" width="51.125" style="46" customWidth="1"/>
    <col min="12291" max="12541" width="8" style="46" customWidth="1"/>
    <col min="12542" max="12542" width="13.625" style="46" customWidth="1"/>
    <col min="12543" max="12546" width="51.125" style="46" customWidth="1"/>
    <col min="12547" max="12797" width="8" style="46" customWidth="1"/>
    <col min="12798" max="12798" width="13.625" style="46" customWidth="1"/>
    <col min="12799" max="12802" width="51.125" style="46" customWidth="1"/>
    <col min="12803" max="13053" width="8" style="46" customWidth="1"/>
    <col min="13054" max="13054" width="13.625" style="46" customWidth="1"/>
    <col min="13055" max="13058" width="51.125" style="46" customWidth="1"/>
    <col min="13059" max="13309" width="8" style="46" customWidth="1"/>
    <col min="13310" max="13310" width="13.625" style="46" customWidth="1"/>
    <col min="13311" max="13314" width="51.125" style="46" customWidth="1"/>
    <col min="13315" max="13565" width="8" style="46" customWidth="1"/>
    <col min="13566" max="13566" width="13.625" style="46" customWidth="1"/>
    <col min="13567" max="13570" width="51.125" style="46" customWidth="1"/>
    <col min="13571" max="13821" width="8" style="46" customWidth="1"/>
    <col min="13822" max="13822" width="13.625" style="46" customWidth="1"/>
    <col min="13823" max="13826" width="51.125" style="46" customWidth="1"/>
    <col min="13827" max="14077" width="8" style="46" customWidth="1"/>
    <col min="14078" max="14078" width="13.625" style="46" customWidth="1"/>
    <col min="14079" max="14082" width="51.125" style="46" customWidth="1"/>
    <col min="14083" max="14333" width="8" style="46" customWidth="1"/>
    <col min="14334" max="14334" width="13.625" style="46" customWidth="1"/>
    <col min="14335" max="14338" width="51.125" style="46" customWidth="1"/>
    <col min="14339" max="14589" width="8" style="46" customWidth="1"/>
    <col min="14590" max="14590" width="13.625" style="46" customWidth="1"/>
    <col min="14591" max="14594" width="51.125" style="46" customWidth="1"/>
    <col min="14595" max="14845" width="8" style="46" customWidth="1"/>
    <col min="14846" max="14846" width="13.625" style="46" customWidth="1"/>
    <col min="14847" max="14850" width="51.125" style="46" customWidth="1"/>
    <col min="14851" max="15101" width="8" style="46" customWidth="1"/>
    <col min="15102" max="15102" width="13.625" style="46" customWidth="1"/>
    <col min="15103" max="15106" width="51.125" style="46" customWidth="1"/>
    <col min="15107" max="15357" width="8" style="46" customWidth="1"/>
    <col min="15358" max="15358" width="13.625" style="46" customWidth="1"/>
    <col min="15359" max="15362" width="51.125" style="46" customWidth="1"/>
    <col min="15363" max="15613" width="8" style="46" customWidth="1"/>
    <col min="15614" max="15614" width="13.625" style="46" customWidth="1"/>
    <col min="15615" max="15618" width="51.125" style="46" customWidth="1"/>
    <col min="15619" max="15869" width="8" style="46" customWidth="1"/>
    <col min="15870" max="15870" width="13.625" style="46" customWidth="1"/>
    <col min="15871" max="15874" width="51.125" style="46" customWidth="1"/>
    <col min="15875" max="16125" width="8" style="46" customWidth="1"/>
    <col min="16126" max="16126" width="13.625" style="46" customWidth="1"/>
    <col min="16127" max="16130" width="51.125" style="46" customWidth="1"/>
    <col min="16131" max="16384" width="8" style="46" customWidth="1"/>
  </cols>
  <sheetData>
    <row r="1" spans="1:7" ht="18.75" x14ac:dyDescent="0.3">
      <c r="A1" s="294" t="s">
        <v>1243</v>
      </c>
      <c r="B1" s="47"/>
      <c r="C1" s="47"/>
      <c r="D1" s="47"/>
      <c r="E1" s="47"/>
      <c r="F1" s="281" t="s">
        <v>770</v>
      </c>
      <c r="G1" s="47"/>
    </row>
    <row r="2" spans="1:7" x14ac:dyDescent="0.2">
      <c r="B2" s="47"/>
      <c r="C2" s="47"/>
      <c r="D2" s="47"/>
      <c r="E2" s="47"/>
      <c r="F2" s="296" t="s">
        <v>1219</v>
      </c>
      <c r="G2" s="47"/>
    </row>
    <row r="3" spans="1:7" ht="27.75" customHeight="1" x14ac:dyDescent="0.2">
      <c r="A3" s="48" t="s">
        <v>311</v>
      </c>
      <c r="B3" s="541" t="s">
        <v>959</v>
      </c>
      <c r="C3" s="541" t="s">
        <v>251</v>
      </c>
      <c r="D3" s="541" t="s">
        <v>149</v>
      </c>
      <c r="E3" s="47"/>
      <c r="F3" s="47"/>
      <c r="G3" s="47"/>
    </row>
    <row r="4" spans="1:7" x14ac:dyDescent="0.2">
      <c r="A4" s="48" t="s">
        <v>312</v>
      </c>
      <c r="B4" s="509">
        <v>75.595700753062999</v>
      </c>
      <c r="C4" s="509">
        <v>73.221027787682004</v>
      </c>
      <c r="D4" s="509">
        <v>74.024535407643995</v>
      </c>
      <c r="E4" s="47"/>
      <c r="F4" s="47"/>
      <c r="G4" s="47"/>
    </row>
    <row r="5" spans="1:7" x14ac:dyDescent="0.2">
      <c r="A5" s="48" t="s">
        <v>313</v>
      </c>
      <c r="B5" s="509">
        <v>73.363657673953</v>
      </c>
      <c r="C5" s="509">
        <v>73.137934007225994</v>
      </c>
      <c r="D5" s="509">
        <v>73.614857617607001</v>
      </c>
      <c r="E5" s="47"/>
      <c r="F5" s="47"/>
      <c r="G5" s="47"/>
    </row>
    <row r="6" spans="1:7" x14ac:dyDescent="0.2">
      <c r="A6" s="48" t="s">
        <v>314</v>
      </c>
      <c r="B6" s="509">
        <v>79.839649909252998</v>
      </c>
      <c r="C6" s="509">
        <v>78.563144991464995</v>
      </c>
      <c r="D6" s="509">
        <v>80.762848598423005</v>
      </c>
      <c r="E6" s="47"/>
      <c r="F6" s="47"/>
      <c r="G6" s="47"/>
    </row>
    <row r="7" spans="1:7" x14ac:dyDescent="0.2">
      <c r="A7" s="48" t="s">
        <v>315</v>
      </c>
      <c r="B7" s="509">
        <v>74.008884158750007</v>
      </c>
      <c r="C7" s="509">
        <v>74.235398850210998</v>
      </c>
      <c r="D7" s="509">
        <v>72.570565193693994</v>
      </c>
      <c r="E7" s="47"/>
      <c r="F7" s="47"/>
      <c r="G7" s="47"/>
    </row>
    <row r="8" spans="1:7" x14ac:dyDescent="0.2">
      <c r="A8" s="48" t="s">
        <v>453</v>
      </c>
      <c r="B8" s="509">
        <v>77.383459982204997</v>
      </c>
      <c r="C8" s="509">
        <v>76.325958534413004</v>
      </c>
      <c r="D8" s="509">
        <v>75.601203344043</v>
      </c>
      <c r="E8" s="47"/>
      <c r="F8" s="47"/>
      <c r="G8" s="47"/>
    </row>
    <row r="9" spans="1:7" x14ac:dyDescent="0.2">
      <c r="A9" s="48" t="s">
        <v>454</v>
      </c>
      <c r="B9" s="509">
        <v>76.152114044401003</v>
      </c>
      <c r="C9" s="509">
        <v>76.652376646592998</v>
      </c>
      <c r="D9" s="509">
        <v>74.613948005273997</v>
      </c>
      <c r="E9" s="47"/>
      <c r="F9" s="47"/>
      <c r="G9" s="47"/>
    </row>
    <row r="10" spans="1:7" x14ac:dyDescent="0.2">
      <c r="A10" s="48" t="s">
        <v>455</v>
      </c>
      <c r="B10" s="509">
        <v>75.487647420892998</v>
      </c>
      <c r="C10" s="509">
        <v>77.550367990232999</v>
      </c>
      <c r="D10" s="509">
        <v>72.368384710475993</v>
      </c>
      <c r="E10" s="47"/>
      <c r="F10" s="47"/>
      <c r="G10" s="47"/>
    </row>
    <row r="11" spans="1:7" x14ac:dyDescent="0.2">
      <c r="A11" s="48" t="s">
        <v>456</v>
      </c>
      <c r="B11" s="509">
        <v>76.201200872865996</v>
      </c>
      <c r="C11" s="509">
        <v>76.427817632940005</v>
      </c>
      <c r="D11" s="509">
        <v>73.306975164899995</v>
      </c>
      <c r="E11" s="47"/>
      <c r="F11" s="47"/>
      <c r="G11" s="47"/>
    </row>
    <row r="12" spans="1:7" x14ac:dyDescent="0.2">
      <c r="A12" s="48" t="s">
        <v>457</v>
      </c>
      <c r="B12" s="509">
        <v>75.676843952102004</v>
      </c>
      <c r="C12" s="509">
        <v>75.553371631703996</v>
      </c>
      <c r="D12" s="509">
        <v>73.762478100604</v>
      </c>
      <c r="E12" s="47"/>
      <c r="F12" s="47"/>
      <c r="G12" s="47"/>
    </row>
    <row r="13" spans="1:7" x14ac:dyDescent="0.2">
      <c r="A13" s="48" t="s">
        <v>458</v>
      </c>
      <c r="B13" s="509">
        <v>78.975235081449995</v>
      </c>
      <c r="C13" s="509">
        <v>78.177388598472007</v>
      </c>
      <c r="D13" s="509">
        <v>77.043085475989997</v>
      </c>
      <c r="E13" s="47"/>
      <c r="F13" s="47"/>
      <c r="G13" s="47"/>
    </row>
    <row r="14" spans="1:7" x14ac:dyDescent="0.2">
      <c r="A14" s="48" t="s">
        <v>459</v>
      </c>
      <c r="B14" s="509">
        <v>78.987840288513993</v>
      </c>
      <c r="C14" s="509">
        <v>79.320367005208993</v>
      </c>
      <c r="D14" s="509">
        <v>77.827748172903</v>
      </c>
      <c r="E14" s="47"/>
      <c r="F14" s="47"/>
      <c r="G14" s="47"/>
    </row>
    <row r="15" spans="1:7" x14ac:dyDescent="0.2">
      <c r="A15" s="48" t="s">
        <v>460</v>
      </c>
      <c r="B15" s="509">
        <v>78.949521676784002</v>
      </c>
      <c r="C15" s="509">
        <v>81.144177716865002</v>
      </c>
      <c r="D15" s="509">
        <v>76.284436438667001</v>
      </c>
      <c r="E15" s="47"/>
      <c r="F15" s="47"/>
      <c r="G15" s="47"/>
    </row>
    <row r="16" spans="1:7" x14ac:dyDescent="0.2">
      <c r="A16" s="48" t="s">
        <v>316</v>
      </c>
      <c r="B16" s="509">
        <v>77.537539229955001</v>
      </c>
      <c r="C16" s="509">
        <v>75.873444458757007</v>
      </c>
      <c r="D16" s="509">
        <v>73.897184712340007</v>
      </c>
      <c r="E16" s="47"/>
      <c r="F16" s="47"/>
      <c r="G16" s="47"/>
    </row>
    <row r="17" spans="1:7" x14ac:dyDescent="0.2">
      <c r="A17" s="48" t="s">
        <v>317</v>
      </c>
      <c r="B17" s="509">
        <v>74.263464774477995</v>
      </c>
      <c r="C17" s="509">
        <v>75.073295480563004</v>
      </c>
      <c r="D17" s="509">
        <v>72.349253574689996</v>
      </c>
      <c r="E17" s="47"/>
      <c r="F17" s="47"/>
      <c r="G17" s="47"/>
    </row>
    <row r="18" spans="1:7" x14ac:dyDescent="0.2">
      <c r="A18" s="48" t="s">
        <v>318</v>
      </c>
      <c r="B18" s="509">
        <v>80.479089971695998</v>
      </c>
      <c r="C18" s="509">
        <v>80.451293092168996</v>
      </c>
      <c r="D18" s="509">
        <v>78.707576399348</v>
      </c>
      <c r="E18" s="47"/>
      <c r="F18" s="47"/>
      <c r="G18" s="47"/>
    </row>
    <row r="19" spans="1:7" x14ac:dyDescent="0.2">
      <c r="A19" s="48" t="s">
        <v>319</v>
      </c>
      <c r="B19" s="509">
        <v>79.542328759371003</v>
      </c>
      <c r="C19" s="509">
        <v>79.064249263052005</v>
      </c>
      <c r="D19" s="509">
        <v>76.984229514472005</v>
      </c>
      <c r="E19" s="47"/>
      <c r="F19" s="47"/>
      <c r="G19" s="47"/>
    </row>
    <row r="20" spans="1:7" x14ac:dyDescent="0.2">
      <c r="A20" s="48" t="s">
        <v>461</v>
      </c>
      <c r="B20" s="509">
        <v>80.419245810681005</v>
      </c>
      <c r="C20" s="509">
        <v>80.424075126592001</v>
      </c>
      <c r="D20" s="509">
        <v>77.173309391922999</v>
      </c>
      <c r="E20" s="47"/>
      <c r="F20" s="47"/>
      <c r="G20" s="47"/>
    </row>
    <row r="21" spans="1:7" x14ac:dyDescent="0.2">
      <c r="A21" s="48" t="s">
        <v>462</v>
      </c>
      <c r="B21" s="509">
        <v>81.246892505925999</v>
      </c>
      <c r="C21" s="509">
        <v>81.970944648132999</v>
      </c>
      <c r="D21" s="509">
        <v>78.755477772662005</v>
      </c>
      <c r="E21" s="47"/>
      <c r="F21" s="47"/>
      <c r="G21" s="47"/>
    </row>
    <row r="22" spans="1:7" x14ac:dyDescent="0.2">
      <c r="A22" s="48" t="s">
        <v>463</v>
      </c>
      <c r="B22" s="509">
        <v>79.865106450843996</v>
      </c>
      <c r="C22" s="509">
        <v>80.120277789688998</v>
      </c>
      <c r="D22" s="509">
        <v>75.155441982393</v>
      </c>
      <c r="E22" s="47"/>
      <c r="F22" s="47"/>
      <c r="G22" s="47"/>
    </row>
    <row r="23" spans="1:7" x14ac:dyDescent="0.2">
      <c r="A23" s="48" t="s">
        <v>464</v>
      </c>
      <c r="B23" s="509">
        <v>82.828965268947996</v>
      </c>
      <c r="C23" s="509">
        <v>81.289119788763003</v>
      </c>
      <c r="D23" s="509">
        <v>79.559516062181999</v>
      </c>
      <c r="E23" s="47"/>
      <c r="F23" s="47"/>
      <c r="G23" s="47"/>
    </row>
    <row r="24" spans="1:7" x14ac:dyDescent="0.2">
      <c r="A24" s="48" t="s">
        <v>465</v>
      </c>
      <c r="B24" s="509">
        <v>80.979358931109005</v>
      </c>
      <c r="C24" s="509">
        <v>79.920664702701998</v>
      </c>
      <c r="D24" s="509">
        <v>78.434900092462996</v>
      </c>
      <c r="E24" s="47"/>
      <c r="F24" s="47"/>
      <c r="G24" s="47"/>
    </row>
    <row r="25" spans="1:7" x14ac:dyDescent="0.2">
      <c r="A25" s="48" t="s">
        <v>466</v>
      </c>
      <c r="B25" s="509">
        <v>84.141633572993001</v>
      </c>
      <c r="C25" s="509">
        <v>83.227291089054006</v>
      </c>
      <c r="D25" s="509">
        <v>80.817428823743001</v>
      </c>
      <c r="E25" s="47"/>
      <c r="F25" s="47"/>
      <c r="G25" s="47"/>
    </row>
    <row r="26" spans="1:7" x14ac:dyDescent="0.2">
      <c r="A26" s="48" t="s">
        <v>467</v>
      </c>
      <c r="B26" s="509">
        <v>83.687631536533999</v>
      </c>
      <c r="C26" s="509">
        <v>84.847051408471003</v>
      </c>
      <c r="D26" s="509">
        <v>82.891544117194996</v>
      </c>
      <c r="E26" s="47"/>
      <c r="F26" s="47"/>
      <c r="G26" s="47"/>
    </row>
    <row r="27" spans="1:7" x14ac:dyDescent="0.2">
      <c r="A27" s="48" t="s">
        <v>468</v>
      </c>
      <c r="B27" s="509">
        <v>80.442062222396004</v>
      </c>
      <c r="C27" s="509">
        <v>83.580812632841003</v>
      </c>
      <c r="D27" s="509">
        <v>76.777222367147999</v>
      </c>
      <c r="E27" s="47"/>
      <c r="F27" s="47"/>
      <c r="G27" s="47"/>
    </row>
    <row r="28" spans="1:7" x14ac:dyDescent="0.2">
      <c r="A28" s="48" t="s">
        <v>320</v>
      </c>
      <c r="B28" s="509">
        <v>77.985562393267998</v>
      </c>
      <c r="C28" s="509">
        <v>77.702856007291004</v>
      </c>
      <c r="D28" s="509">
        <v>76.607016670126995</v>
      </c>
      <c r="E28" s="47"/>
      <c r="F28" s="47"/>
      <c r="G28" s="47"/>
    </row>
    <row r="29" spans="1:7" x14ac:dyDescent="0.2">
      <c r="A29" s="48" t="s">
        <v>321</v>
      </c>
      <c r="B29" s="509">
        <v>70.204420507981993</v>
      </c>
      <c r="C29" s="509">
        <v>73.169376439759006</v>
      </c>
      <c r="D29" s="509">
        <v>72.124776539441001</v>
      </c>
      <c r="E29" s="47"/>
      <c r="F29" s="47"/>
      <c r="G29" s="47"/>
    </row>
    <row r="30" spans="1:7" x14ac:dyDescent="0.2">
      <c r="A30" s="48" t="s">
        <v>322</v>
      </c>
      <c r="B30" s="509">
        <v>74.827785817228005</v>
      </c>
      <c r="C30" s="509">
        <v>77.111175011838</v>
      </c>
      <c r="D30" s="509">
        <v>76.735640542713995</v>
      </c>
      <c r="E30" s="47"/>
      <c r="F30" s="320" t="s">
        <v>960</v>
      </c>
      <c r="G30" s="47"/>
    </row>
    <row r="31" spans="1:7" x14ac:dyDescent="0.2">
      <c r="A31" s="48" t="s">
        <v>323</v>
      </c>
      <c r="B31" s="509">
        <v>68.926937920764004</v>
      </c>
      <c r="C31" s="509">
        <v>71.661494061322003</v>
      </c>
      <c r="D31" s="509">
        <v>67.125449410121007</v>
      </c>
      <c r="E31" s="47"/>
      <c r="G31" s="47"/>
    </row>
    <row r="32" spans="1:7" x14ac:dyDescent="0.2">
      <c r="A32" s="48" t="s">
        <v>469</v>
      </c>
      <c r="B32" s="509">
        <v>72.378487975346005</v>
      </c>
      <c r="C32" s="509">
        <v>73.542290546847994</v>
      </c>
      <c r="D32" s="509">
        <v>72.163584453458995</v>
      </c>
      <c r="E32" s="47"/>
      <c r="F32" s="47"/>
      <c r="G32" s="47"/>
    </row>
    <row r="33" spans="1:7" x14ac:dyDescent="0.2">
      <c r="A33" s="48" t="s">
        <v>470</v>
      </c>
      <c r="B33" s="509">
        <v>71.813744160637995</v>
      </c>
      <c r="C33" s="509">
        <v>74.199160479167006</v>
      </c>
      <c r="D33" s="509">
        <v>71.400611706595996</v>
      </c>
      <c r="E33" s="47"/>
      <c r="F33" s="47"/>
      <c r="G33" s="47"/>
    </row>
    <row r="34" spans="1:7" x14ac:dyDescent="0.2">
      <c r="A34" s="48" t="s">
        <v>471</v>
      </c>
      <c r="B34" s="509">
        <v>71.018914427273003</v>
      </c>
      <c r="C34" s="509">
        <v>73.422409563385003</v>
      </c>
      <c r="D34" s="509">
        <v>69.107537181010002</v>
      </c>
      <c r="E34" s="47"/>
      <c r="F34" s="47"/>
      <c r="G34" s="47"/>
    </row>
    <row r="35" spans="1:7" x14ac:dyDescent="0.2">
      <c r="A35" s="48" t="s">
        <v>472</v>
      </c>
      <c r="B35" s="509">
        <v>74.141410644958</v>
      </c>
      <c r="C35" s="509">
        <v>75.863172498341001</v>
      </c>
      <c r="D35" s="509">
        <v>73.480027915847003</v>
      </c>
      <c r="E35" s="47"/>
      <c r="F35" s="47"/>
      <c r="G35" s="47"/>
    </row>
    <row r="36" spans="1:7" x14ac:dyDescent="0.2">
      <c r="A36" s="48" t="s">
        <v>473</v>
      </c>
      <c r="B36" s="509">
        <v>72.830038637350995</v>
      </c>
      <c r="C36" s="509">
        <v>73.704214920599995</v>
      </c>
      <c r="D36" s="509">
        <v>72.188549595834004</v>
      </c>
      <c r="E36" s="47"/>
      <c r="F36" s="47"/>
      <c r="G36" s="47"/>
    </row>
    <row r="37" spans="1:7" x14ac:dyDescent="0.2">
      <c r="A37" s="48" t="s">
        <v>474</v>
      </c>
      <c r="B37" s="509">
        <v>72.923661469240997</v>
      </c>
      <c r="C37" s="509">
        <v>75.275759989383005</v>
      </c>
      <c r="D37" s="509">
        <v>76.342398576696993</v>
      </c>
      <c r="E37" s="47"/>
      <c r="F37" s="47"/>
      <c r="G37" s="47"/>
    </row>
    <row r="38" spans="1:7" x14ac:dyDescent="0.2">
      <c r="A38" s="48" t="s">
        <v>475</v>
      </c>
      <c r="B38" s="509">
        <v>76.368362740408003</v>
      </c>
      <c r="C38" s="509">
        <v>78.168056131149001</v>
      </c>
      <c r="D38" s="509">
        <v>77.606658772927005</v>
      </c>
      <c r="E38" s="47"/>
      <c r="F38" s="47"/>
      <c r="G38" s="47"/>
    </row>
    <row r="39" spans="1:7" x14ac:dyDescent="0.2">
      <c r="A39" s="48" t="s">
        <v>476</v>
      </c>
      <c r="B39" s="509">
        <v>77.385587098230005</v>
      </c>
      <c r="C39" s="509">
        <v>80.396882361956003</v>
      </c>
      <c r="D39" s="509">
        <v>75.348182600078999</v>
      </c>
      <c r="E39" s="47"/>
      <c r="F39" s="47"/>
      <c r="G39" s="47"/>
    </row>
    <row r="40" spans="1:7" x14ac:dyDescent="0.2">
      <c r="A40" s="48" t="s">
        <v>324</v>
      </c>
      <c r="B40" s="509">
        <v>79.056466042162</v>
      </c>
      <c r="C40" s="509">
        <v>76.760859313508007</v>
      </c>
      <c r="D40" s="509">
        <v>78.943005747296993</v>
      </c>
      <c r="E40" s="47"/>
      <c r="F40" s="47"/>
      <c r="G40" s="47"/>
    </row>
    <row r="41" spans="1:7" x14ac:dyDescent="0.2">
      <c r="A41" s="48" t="s">
        <v>325</v>
      </c>
      <c r="B41" s="509">
        <v>75.569460105412006</v>
      </c>
      <c r="C41" s="509">
        <v>75.731152044888006</v>
      </c>
      <c r="D41" s="509">
        <v>77.682408514543994</v>
      </c>
      <c r="E41" s="47"/>
      <c r="F41" s="47"/>
      <c r="G41" s="47"/>
    </row>
    <row r="42" spans="1:7" x14ac:dyDescent="0.2">
      <c r="A42" s="48" t="s">
        <v>326</v>
      </c>
      <c r="B42" s="509">
        <v>78.817854271309002</v>
      </c>
      <c r="C42" s="509">
        <v>78.728210933463998</v>
      </c>
      <c r="D42" s="509">
        <v>80.894060883188999</v>
      </c>
      <c r="E42" s="47"/>
      <c r="F42" s="47"/>
      <c r="G42" s="47"/>
    </row>
    <row r="43" spans="1:7" x14ac:dyDescent="0.2">
      <c r="A43" s="48" t="s">
        <v>327</v>
      </c>
      <c r="B43" s="509">
        <v>75.686500184612996</v>
      </c>
      <c r="C43" s="509">
        <v>76.435004022848005</v>
      </c>
      <c r="D43" s="509">
        <v>75.834098324199005</v>
      </c>
      <c r="E43" s="47"/>
      <c r="F43" s="47"/>
      <c r="G43" s="47"/>
    </row>
    <row r="44" spans="1:7" x14ac:dyDescent="0.2">
      <c r="A44" s="48" t="s">
        <v>477</v>
      </c>
      <c r="B44" s="509">
        <v>80.889857147024998</v>
      </c>
      <c r="C44" s="509">
        <v>79.135328853263005</v>
      </c>
      <c r="D44" s="509">
        <v>81.686442722097993</v>
      </c>
      <c r="E44" s="47"/>
      <c r="F44" s="47"/>
      <c r="G44" s="47"/>
    </row>
    <row r="45" spans="1:7" x14ac:dyDescent="0.2">
      <c r="A45" s="48" t="s">
        <v>478</v>
      </c>
      <c r="B45" s="509">
        <v>79.572912800167998</v>
      </c>
      <c r="C45" s="509">
        <v>78.868924102603003</v>
      </c>
      <c r="D45" s="509">
        <v>79.177616405890006</v>
      </c>
      <c r="E45" s="47"/>
      <c r="F45" s="47"/>
      <c r="G45" s="47"/>
    </row>
    <row r="46" spans="1:7" x14ac:dyDescent="0.2">
      <c r="A46" s="48" t="s">
        <v>479</v>
      </c>
      <c r="B46" s="509">
        <v>81.433537279619998</v>
      </c>
      <c r="C46" s="509">
        <v>80.366526727177998</v>
      </c>
      <c r="D46" s="509">
        <v>79.656474032293005</v>
      </c>
      <c r="E46" s="47"/>
      <c r="F46" s="47"/>
      <c r="G46" s="47"/>
    </row>
    <row r="47" spans="1:7" x14ac:dyDescent="0.2">
      <c r="A47" s="48" t="s">
        <v>480</v>
      </c>
      <c r="B47" s="509">
        <v>82.138227793186005</v>
      </c>
      <c r="C47" s="509">
        <v>80.369880648605999</v>
      </c>
      <c r="D47" s="509">
        <v>82.046269771018004</v>
      </c>
      <c r="E47" s="47"/>
      <c r="F47" s="47"/>
      <c r="G47" s="47"/>
    </row>
    <row r="48" spans="1:7" x14ac:dyDescent="0.2">
      <c r="A48" s="48" t="s">
        <v>481</v>
      </c>
      <c r="B48" s="509">
        <v>80.286895070799005</v>
      </c>
      <c r="C48" s="509">
        <v>78.513400497651006</v>
      </c>
      <c r="D48" s="509">
        <v>79.74509658369</v>
      </c>
      <c r="E48" s="47"/>
      <c r="F48" s="47"/>
      <c r="G48" s="47"/>
    </row>
    <row r="49" spans="1:7" x14ac:dyDescent="0.2">
      <c r="A49" s="48" t="s">
        <v>482</v>
      </c>
      <c r="B49" s="509">
        <v>86.139472308576998</v>
      </c>
      <c r="C49" s="509">
        <v>83.250577846694995</v>
      </c>
      <c r="D49" s="509">
        <v>86.761061733104995</v>
      </c>
      <c r="E49" s="47"/>
      <c r="F49" s="47"/>
      <c r="G49" s="47"/>
    </row>
    <row r="50" spans="1:7" x14ac:dyDescent="0.2">
      <c r="A50" s="48" t="s">
        <v>483</v>
      </c>
      <c r="B50" s="509">
        <v>85.053886432596997</v>
      </c>
      <c r="C50" s="509">
        <v>84.465198449224999</v>
      </c>
      <c r="D50" s="509">
        <v>86.619198166595993</v>
      </c>
      <c r="E50" s="47"/>
      <c r="F50" s="47"/>
      <c r="G50" s="47"/>
    </row>
    <row r="51" spans="1:7" x14ac:dyDescent="0.2">
      <c r="A51" s="48" t="s">
        <v>484</v>
      </c>
      <c r="B51" s="509">
        <v>84.452685559857002</v>
      </c>
      <c r="C51" s="509">
        <v>85.286435597191002</v>
      </c>
      <c r="D51" s="509">
        <v>82.974339626794006</v>
      </c>
      <c r="E51" s="47"/>
      <c r="F51" s="47"/>
      <c r="G51" s="47"/>
    </row>
    <row r="52" spans="1:7" x14ac:dyDescent="0.2">
      <c r="A52" s="48" t="s">
        <v>328</v>
      </c>
      <c r="B52" s="509">
        <v>84.432595427557999</v>
      </c>
      <c r="C52" s="509">
        <v>81.118517551476998</v>
      </c>
      <c r="D52" s="509">
        <v>85.312673661160005</v>
      </c>
      <c r="E52" s="47"/>
      <c r="F52" s="47"/>
      <c r="G52" s="47"/>
    </row>
    <row r="53" spans="1:7" x14ac:dyDescent="0.2">
      <c r="A53" s="48" t="s">
        <v>329</v>
      </c>
      <c r="B53" s="509">
        <v>80.317818722897997</v>
      </c>
      <c r="C53" s="509">
        <v>79.458832891276003</v>
      </c>
      <c r="D53" s="509">
        <v>83.879598573706005</v>
      </c>
      <c r="E53" s="47"/>
      <c r="F53" s="47"/>
      <c r="G53" s="47"/>
    </row>
    <row r="54" spans="1:7" x14ac:dyDescent="0.2">
      <c r="A54" s="48" t="s">
        <v>330</v>
      </c>
      <c r="B54" s="509">
        <v>82.536483103848994</v>
      </c>
      <c r="C54" s="509">
        <v>81.711811196048004</v>
      </c>
      <c r="D54" s="509">
        <v>84.474242501055002</v>
      </c>
      <c r="E54" s="47"/>
      <c r="F54" s="47"/>
      <c r="G54" s="47"/>
    </row>
    <row r="55" spans="1:7" x14ac:dyDescent="0.2">
      <c r="A55" s="48" t="s">
        <v>331</v>
      </c>
      <c r="B55" s="509">
        <v>86.755680670952998</v>
      </c>
      <c r="C55" s="509">
        <v>84.975507204093006</v>
      </c>
      <c r="D55" s="509">
        <v>88.925395644453005</v>
      </c>
      <c r="E55" s="47"/>
      <c r="F55" s="47"/>
      <c r="G55" s="47"/>
    </row>
    <row r="56" spans="1:7" x14ac:dyDescent="0.2">
      <c r="A56" s="48" t="s">
        <v>485</v>
      </c>
      <c r="B56" s="509">
        <v>89.220531647618003</v>
      </c>
      <c r="C56" s="509">
        <v>85.469493692873002</v>
      </c>
      <c r="D56" s="509">
        <v>89.577317416407993</v>
      </c>
      <c r="E56" s="47"/>
      <c r="F56" s="47"/>
      <c r="G56" s="47"/>
    </row>
    <row r="57" spans="1:7" x14ac:dyDescent="0.2">
      <c r="A57" s="48" t="s">
        <v>486</v>
      </c>
      <c r="B57" s="509">
        <v>88.903629497924996</v>
      </c>
      <c r="C57" s="509">
        <v>85.899537687106999</v>
      </c>
      <c r="D57" s="509">
        <v>89.407430970986994</v>
      </c>
      <c r="E57" s="47"/>
      <c r="F57" s="47"/>
      <c r="G57" s="47"/>
    </row>
    <row r="58" spans="1:7" x14ac:dyDescent="0.2">
      <c r="A58" s="48" t="s">
        <v>487</v>
      </c>
      <c r="B58" s="509">
        <v>90.969931561284</v>
      </c>
      <c r="C58" s="509">
        <v>86.929310389150004</v>
      </c>
      <c r="D58" s="509">
        <v>90.168246693121006</v>
      </c>
      <c r="E58" s="47"/>
      <c r="F58" s="47"/>
      <c r="G58" s="47"/>
    </row>
    <row r="59" spans="1:7" x14ac:dyDescent="0.2">
      <c r="A59" s="48" t="s">
        <v>488</v>
      </c>
      <c r="B59" s="509">
        <v>91.230191596984</v>
      </c>
      <c r="C59" s="509">
        <v>86.762653306996</v>
      </c>
      <c r="D59" s="509">
        <v>88.983469503687999</v>
      </c>
      <c r="E59" s="47"/>
      <c r="F59" s="47"/>
      <c r="G59" s="47"/>
    </row>
    <row r="60" spans="1:7" x14ac:dyDescent="0.2">
      <c r="A60" s="48" t="s">
        <v>489</v>
      </c>
      <c r="B60" s="509">
        <v>90.792643876856999</v>
      </c>
      <c r="C60" s="509">
        <v>85.836987174938997</v>
      </c>
      <c r="D60" s="509">
        <v>90.496866208382997</v>
      </c>
      <c r="E60" s="47"/>
      <c r="F60" s="47"/>
      <c r="G60" s="47"/>
    </row>
    <row r="61" spans="1:7" x14ac:dyDescent="0.2">
      <c r="A61" s="48" t="s">
        <v>490</v>
      </c>
      <c r="B61" s="509">
        <v>95.760003866017001</v>
      </c>
      <c r="C61" s="509">
        <v>90.923309694175003</v>
      </c>
      <c r="D61" s="509">
        <v>97.038331395040004</v>
      </c>
      <c r="E61" s="47"/>
      <c r="F61" s="47"/>
      <c r="G61" s="47"/>
    </row>
    <row r="62" spans="1:7" x14ac:dyDescent="0.2">
      <c r="A62" s="48" t="s">
        <v>491</v>
      </c>
      <c r="B62" s="509">
        <v>92.654056737139001</v>
      </c>
      <c r="C62" s="509">
        <v>90.193264005196994</v>
      </c>
      <c r="D62" s="509">
        <v>94.344177076568002</v>
      </c>
      <c r="E62" s="47"/>
      <c r="F62" s="47"/>
      <c r="G62" s="47"/>
    </row>
    <row r="63" spans="1:7" x14ac:dyDescent="0.2">
      <c r="A63" s="48" t="s">
        <v>492</v>
      </c>
      <c r="B63" s="509">
        <v>91.262386902597001</v>
      </c>
      <c r="C63" s="509">
        <v>91.150200157349005</v>
      </c>
      <c r="D63" s="509">
        <v>91.268089594445996</v>
      </c>
      <c r="E63" s="47"/>
      <c r="F63" s="47"/>
      <c r="G63" s="47"/>
    </row>
    <row r="64" spans="1:7" x14ac:dyDescent="0.2">
      <c r="A64" s="48" t="s">
        <v>332</v>
      </c>
      <c r="B64" s="509">
        <v>91.040606443257005</v>
      </c>
      <c r="C64" s="509">
        <v>86.167598460381996</v>
      </c>
      <c r="D64" s="509">
        <v>92.347891915779002</v>
      </c>
      <c r="E64" s="47"/>
      <c r="F64" s="47"/>
      <c r="G64" s="47"/>
    </row>
    <row r="65" spans="1:7" x14ac:dyDescent="0.2">
      <c r="A65" s="48" t="s">
        <v>333</v>
      </c>
      <c r="B65" s="509">
        <v>87.737291179807002</v>
      </c>
      <c r="C65" s="509">
        <v>85.248744068774997</v>
      </c>
      <c r="D65" s="509">
        <v>91.100212473542001</v>
      </c>
      <c r="E65" s="47"/>
      <c r="F65" s="47"/>
      <c r="G65" s="47"/>
    </row>
    <row r="66" spans="1:7" x14ac:dyDescent="0.2">
      <c r="A66" s="48" t="s">
        <v>334</v>
      </c>
      <c r="B66" s="509">
        <v>95.182244311446993</v>
      </c>
      <c r="C66" s="509">
        <v>91.636601107486996</v>
      </c>
      <c r="D66" s="509">
        <v>99.382074346834997</v>
      </c>
      <c r="E66" s="47"/>
      <c r="F66" s="47"/>
      <c r="G66" s="47"/>
    </row>
    <row r="67" spans="1:7" x14ac:dyDescent="0.2">
      <c r="A67" s="48" t="s">
        <v>335</v>
      </c>
      <c r="B67" s="509">
        <v>89.750709665535993</v>
      </c>
      <c r="C67" s="509">
        <v>87.624568671031994</v>
      </c>
      <c r="D67" s="509">
        <v>91.250007275013004</v>
      </c>
      <c r="E67" s="47"/>
      <c r="F67" s="47"/>
      <c r="G67" s="47"/>
    </row>
    <row r="68" spans="1:7" x14ac:dyDescent="0.2">
      <c r="A68" s="48" t="s">
        <v>493</v>
      </c>
      <c r="B68" s="509">
        <v>94.652272230519998</v>
      </c>
      <c r="C68" s="509">
        <v>89.655510063809999</v>
      </c>
      <c r="D68" s="509">
        <v>95.824393512883006</v>
      </c>
      <c r="E68" s="47"/>
      <c r="F68" s="47"/>
      <c r="G68" s="47"/>
    </row>
    <row r="69" spans="1:7" x14ac:dyDescent="0.2">
      <c r="A69" s="48" t="s">
        <v>70</v>
      </c>
      <c r="B69" s="509">
        <v>94.515781654579996</v>
      </c>
      <c r="C69" s="509">
        <v>90.595780398727001</v>
      </c>
      <c r="D69" s="509">
        <v>97.020193547754005</v>
      </c>
      <c r="E69" s="47"/>
      <c r="F69" s="47"/>
      <c r="G69" s="47"/>
    </row>
    <row r="70" spans="1:7" x14ac:dyDescent="0.2">
      <c r="A70" s="48" t="s">
        <v>494</v>
      </c>
      <c r="B70" s="509">
        <v>96.438047272025997</v>
      </c>
      <c r="C70" s="509">
        <v>91.870618497818</v>
      </c>
      <c r="D70" s="509">
        <v>96.468837625408</v>
      </c>
      <c r="E70" s="47"/>
      <c r="F70" s="47"/>
      <c r="G70" s="47"/>
    </row>
    <row r="71" spans="1:7" x14ac:dyDescent="0.2">
      <c r="A71" s="48" t="s">
        <v>495</v>
      </c>
      <c r="B71" s="509">
        <v>95.815050299977003</v>
      </c>
      <c r="C71" s="509">
        <v>90.760394266901002</v>
      </c>
      <c r="D71" s="509">
        <v>95.963923098175002</v>
      </c>
      <c r="E71" s="47"/>
      <c r="F71" s="47"/>
      <c r="G71" s="47"/>
    </row>
    <row r="72" spans="1:7" x14ac:dyDescent="0.2">
      <c r="A72" s="48" t="s">
        <v>496</v>
      </c>
      <c r="B72" s="509">
        <v>95.064348155367995</v>
      </c>
      <c r="C72" s="509">
        <v>89.744206877793005</v>
      </c>
      <c r="D72" s="509">
        <v>96.231757222682006</v>
      </c>
      <c r="E72" s="47"/>
      <c r="F72" s="47"/>
      <c r="G72" s="47"/>
    </row>
    <row r="73" spans="1:7" x14ac:dyDescent="0.2">
      <c r="A73" s="48" t="s">
        <v>497</v>
      </c>
      <c r="B73" s="509">
        <v>97.717854159371996</v>
      </c>
      <c r="C73" s="509">
        <v>92.515453368311</v>
      </c>
      <c r="D73" s="509">
        <v>100.820071381575</v>
      </c>
      <c r="E73" s="47"/>
      <c r="F73" s="47"/>
      <c r="G73" s="47"/>
    </row>
    <row r="74" spans="1:7" x14ac:dyDescent="0.2">
      <c r="A74" s="48" t="s">
        <v>498</v>
      </c>
      <c r="B74" s="509">
        <v>96.010691197897998</v>
      </c>
      <c r="C74" s="509">
        <v>92.734731163516003</v>
      </c>
      <c r="D74" s="509">
        <v>99.068421869009995</v>
      </c>
      <c r="E74" s="47"/>
      <c r="F74" s="47"/>
      <c r="G74" s="47"/>
    </row>
    <row r="75" spans="1:7" x14ac:dyDescent="0.2">
      <c r="A75" s="48" t="s">
        <v>499</v>
      </c>
      <c r="B75" s="509">
        <v>95.222129884143001</v>
      </c>
      <c r="C75" s="509">
        <v>93.961163219254999</v>
      </c>
      <c r="D75" s="509">
        <v>95.674108794323999</v>
      </c>
      <c r="E75" s="47"/>
      <c r="F75" s="47"/>
      <c r="G75" s="47"/>
    </row>
    <row r="76" spans="1:7" x14ac:dyDescent="0.2">
      <c r="A76" s="48" t="s">
        <v>336</v>
      </c>
      <c r="B76" s="509">
        <v>94.522885687780004</v>
      </c>
      <c r="C76" s="509">
        <v>88.639167881069994</v>
      </c>
      <c r="D76" s="509">
        <v>94.085507249795995</v>
      </c>
      <c r="E76" s="47"/>
      <c r="F76" s="47"/>
      <c r="G76" s="47"/>
    </row>
    <row r="77" spans="1:7" x14ac:dyDescent="0.2">
      <c r="A77" s="48" t="s">
        <v>337</v>
      </c>
      <c r="B77" s="509">
        <v>89.832876067471005</v>
      </c>
      <c r="C77" s="509">
        <v>87.098240161914006</v>
      </c>
      <c r="D77" s="509">
        <v>93.423165912947994</v>
      </c>
      <c r="E77" s="47"/>
      <c r="F77" s="47"/>
      <c r="G77" s="47"/>
    </row>
    <row r="78" spans="1:7" x14ac:dyDescent="0.2">
      <c r="A78" s="48" t="s">
        <v>338</v>
      </c>
      <c r="B78" s="509">
        <v>97.712635475883999</v>
      </c>
      <c r="C78" s="509">
        <v>93.994832139772996</v>
      </c>
      <c r="D78" s="509">
        <v>102.284325316665</v>
      </c>
      <c r="E78" s="47"/>
      <c r="F78" s="47"/>
      <c r="G78" s="47"/>
    </row>
    <row r="79" spans="1:7" x14ac:dyDescent="0.2">
      <c r="A79" s="48" t="s">
        <v>339</v>
      </c>
      <c r="B79" s="509">
        <v>92.497654761332001</v>
      </c>
      <c r="C79" s="509">
        <v>89.863997527852007</v>
      </c>
      <c r="D79" s="509">
        <v>95.927401573140997</v>
      </c>
      <c r="E79" s="47"/>
      <c r="F79" s="47"/>
      <c r="G79" s="47"/>
    </row>
    <row r="80" spans="1:7" x14ac:dyDescent="0.2">
      <c r="A80" s="48" t="s">
        <v>500</v>
      </c>
      <c r="B80" s="509">
        <v>96.835454692794997</v>
      </c>
      <c r="C80" s="509">
        <v>92.607359101623004</v>
      </c>
      <c r="D80" s="509">
        <v>99.043318297772004</v>
      </c>
      <c r="E80" s="47"/>
      <c r="F80" s="47"/>
      <c r="G80" s="47"/>
    </row>
    <row r="81" spans="1:7" x14ac:dyDescent="0.2">
      <c r="A81" s="48" t="s">
        <v>71</v>
      </c>
      <c r="B81" s="509">
        <v>98.332976898460998</v>
      </c>
      <c r="C81" s="509">
        <v>94.052407256511998</v>
      </c>
      <c r="D81" s="509">
        <v>102.48408185087899</v>
      </c>
      <c r="E81" s="47"/>
      <c r="F81" s="47"/>
      <c r="G81" s="47"/>
    </row>
    <row r="82" spans="1:7" x14ac:dyDescent="0.2">
      <c r="A82" s="48" t="s">
        <v>501</v>
      </c>
      <c r="B82" s="509">
        <v>99.711229456550996</v>
      </c>
      <c r="C82" s="509">
        <v>94.854751378016999</v>
      </c>
      <c r="D82" s="509">
        <v>101.626365672245</v>
      </c>
      <c r="E82" s="47"/>
      <c r="F82" s="47"/>
      <c r="G82" s="47"/>
    </row>
    <row r="83" spans="1:7" x14ac:dyDescent="0.2">
      <c r="A83" s="48" t="s">
        <v>502</v>
      </c>
      <c r="B83" s="509">
        <v>99.095640653735003</v>
      </c>
      <c r="C83" s="509">
        <v>94.301101623012997</v>
      </c>
      <c r="D83" s="509">
        <v>101.53785384715199</v>
      </c>
      <c r="E83" s="47"/>
      <c r="F83" s="47"/>
      <c r="G83" s="47"/>
    </row>
    <row r="84" spans="1:7" x14ac:dyDescent="0.2">
      <c r="A84" s="48" t="s">
        <v>503</v>
      </c>
      <c r="B84" s="509">
        <v>98.583418171364997</v>
      </c>
      <c r="C84" s="509">
        <v>93.477291284160003</v>
      </c>
      <c r="D84" s="509">
        <v>101.812153567949</v>
      </c>
      <c r="E84" s="47"/>
      <c r="F84" s="47"/>
      <c r="G84" s="47"/>
    </row>
    <row r="85" spans="1:7" x14ac:dyDescent="0.2">
      <c r="A85" s="48" t="s">
        <v>504</v>
      </c>
      <c r="B85" s="509">
        <v>99.488034794247</v>
      </c>
      <c r="C85" s="509">
        <v>95.940470729436001</v>
      </c>
      <c r="D85" s="509">
        <v>103.15408073611</v>
      </c>
      <c r="E85" s="47"/>
      <c r="F85" s="47"/>
      <c r="G85" s="47"/>
    </row>
    <row r="86" spans="1:7" x14ac:dyDescent="0.2">
      <c r="A86" s="48" t="s">
        <v>505</v>
      </c>
      <c r="B86" s="509">
        <v>100.22523638013401</v>
      </c>
      <c r="C86" s="509">
        <v>98.160526762375</v>
      </c>
      <c r="D86" s="509">
        <v>104.819747912927</v>
      </c>
      <c r="E86" s="47"/>
      <c r="F86" s="47"/>
      <c r="G86" s="47"/>
    </row>
    <row r="87" spans="1:7" x14ac:dyDescent="0.2">
      <c r="A87" s="48" t="s">
        <v>506</v>
      </c>
      <c r="B87" s="509">
        <v>98.687145077978002</v>
      </c>
      <c r="C87" s="509">
        <v>98.876709048454998</v>
      </c>
      <c r="D87" s="509">
        <v>101.773936371014</v>
      </c>
      <c r="E87" s="47"/>
      <c r="F87" s="47"/>
      <c r="G87" s="47"/>
    </row>
    <row r="88" spans="1:7" x14ac:dyDescent="0.2">
      <c r="A88" s="48" t="s">
        <v>340</v>
      </c>
      <c r="B88" s="509">
        <v>99.420680897493</v>
      </c>
      <c r="C88" s="509">
        <v>94.739475272649003</v>
      </c>
      <c r="D88" s="509">
        <v>102.166241838864</v>
      </c>
      <c r="E88" s="47"/>
      <c r="F88" s="47"/>
      <c r="G88" s="47"/>
    </row>
    <row r="89" spans="1:7" x14ac:dyDescent="0.2">
      <c r="A89" s="48" t="s">
        <v>341</v>
      </c>
      <c r="B89" s="509">
        <v>96.705221895250006</v>
      </c>
      <c r="C89" s="509">
        <v>94.479286329629005</v>
      </c>
      <c r="D89" s="509">
        <v>102.59090798573099</v>
      </c>
      <c r="E89" s="47"/>
      <c r="F89" s="47"/>
      <c r="G89" s="47"/>
    </row>
    <row r="90" spans="1:7" x14ac:dyDescent="0.2">
      <c r="A90" s="48" t="s">
        <v>342</v>
      </c>
      <c r="B90" s="509">
        <v>103.689616091887</v>
      </c>
      <c r="C90" s="509">
        <v>99.439553339740996</v>
      </c>
      <c r="D90" s="509">
        <v>110.966522812801</v>
      </c>
      <c r="E90" s="47"/>
      <c r="F90" s="47"/>
      <c r="G90" s="47"/>
    </row>
    <row r="91" spans="1:7" x14ac:dyDescent="0.2">
      <c r="A91" s="48" t="s">
        <v>343</v>
      </c>
      <c r="B91" s="509">
        <v>96.099797763547002</v>
      </c>
      <c r="C91" s="509">
        <v>94.625848864364002</v>
      </c>
      <c r="D91" s="509">
        <v>99.017153549678994</v>
      </c>
      <c r="E91" s="47"/>
      <c r="F91" s="47"/>
      <c r="G91" s="47"/>
    </row>
    <row r="92" spans="1:7" x14ac:dyDescent="0.2">
      <c r="A92" s="48" t="s">
        <v>507</v>
      </c>
      <c r="B92" s="509">
        <v>104.752863251289</v>
      </c>
      <c r="C92" s="509">
        <v>100.458372684905</v>
      </c>
      <c r="D92" s="509">
        <v>108.470208431431</v>
      </c>
      <c r="E92" s="47"/>
      <c r="F92" s="47"/>
      <c r="G92" s="47"/>
    </row>
    <row r="93" spans="1:7" x14ac:dyDescent="0.2">
      <c r="A93" s="48" t="s">
        <v>72</v>
      </c>
      <c r="B93" s="509">
        <v>105.2201867366</v>
      </c>
      <c r="C93" s="509">
        <v>100.804314083799</v>
      </c>
      <c r="D93" s="509">
        <v>110.09877081356601</v>
      </c>
      <c r="E93" s="47"/>
      <c r="F93" s="47"/>
      <c r="G93" s="47"/>
    </row>
    <row r="94" spans="1:7" x14ac:dyDescent="0.2">
      <c r="A94" s="48" t="s">
        <v>508</v>
      </c>
      <c r="B94" s="509">
        <v>104.36001974133799</v>
      </c>
      <c r="C94" s="509">
        <v>100.089287198587</v>
      </c>
      <c r="D94" s="509">
        <v>108.145512871698</v>
      </c>
      <c r="E94" s="47"/>
      <c r="F94" s="47"/>
      <c r="G94" s="47"/>
    </row>
    <row r="95" spans="1:7" x14ac:dyDescent="0.2">
      <c r="A95" s="48" t="s">
        <v>509</v>
      </c>
      <c r="B95" s="509">
        <v>107.544099604577</v>
      </c>
      <c r="C95" s="509">
        <v>101.92144901505699</v>
      </c>
      <c r="D95" s="509">
        <v>110.546892385006</v>
      </c>
      <c r="E95" s="47"/>
      <c r="F95" s="47"/>
      <c r="G95" s="47"/>
    </row>
    <row r="96" spans="1:7" x14ac:dyDescent="0.2">
      <c r="A96" s="48" t="s">
        <v>510</v>
      </c>
      <c r="B96" s="509">
        <v>104.13165228089601</v>
      </c>
      <c r="C96" s="509">
        <v>99.513156909906996</v>
      </c>
      <c r="D96" s="509">
        <v>107.86301945916</v>
      </c>
      <c r="E96" s="47"/>
      <c r="F96" s="47"/>
      <c r="G96" s="47"/>
    </row>
    <row r="97" spans="1:7" x14ac:dyDescent="0.2">
      <c r="A97" s="48" t="s">
        <v>511</v>
      </c>
      <c r="B97" s="509">
        <v>105.609575256884</v>
      </c>
      <c r="C97" s="509">
        <v>102.308548424647</v>
      </c>
      <c r="D97" s="509">
        <v>111.705323475114</v>
      </c>
      <c r="E97" s="47"/>
      <c r="F97" s="47"/>
      <c r="G97" s="47"/>
    </row>
    <row r="98" spans="1:7" x14ac:dyDescent="0.2">
      <c r="A98" s="48" t="s">
        <v>512</v>
      </c>
      <c r="B98" s="509">
        <v>103.357092876365</v>
      </c>
      <c r="C98" s="509">
        <v>102.716040235192</v>
      </c>
      <c r="D98" s="509">
        <v>109.314578127366</v>
      </c>
      <c r="E98" s="47"/>
      <c r="F98" s="47"/>
      <c r="G98" s="47"/>
    </row>
    <row r="99" spans="1:7" x14ac:dyDescent="0.2">
      <c r="A99" s="48" t="s">
        <v>513</v>
      </c>
      <c r="B99" s="509">
        <v>97.541408789673</v>
      </c>
      <c r="C99" s="509">
        <v>100.55598979321501</v>
      </c>
      <c r="D99" s="509">
        <v>99.103305447813995</v>
      </c>
      <c r="E99" s="47"/>
      <c r="F99" s="47"/>
      <c r="G99" s="47"/>
    </row>
    <row r="100" spans="1:7" x14ac:dyDescent="0.2">
      <c r="A100" s="48" t="s">
        <v>344</v>
      </c>
      <c r="B100" s="509">
        <v>99.763488410568002</v>
      </c>
      <c r="C100" s="509">
        <v>96.523319428874004</v>
      </c>
      <c r="D100" s="509">
        <v>103.447842777533</v>
      </c>
      <c r="E100" s="47"/>
      <c r="F100" s="47"/>
      <c r="G100" s="47"/>
    </row>
    <row r="101" spans="1:7" x14ac:dyDescent="0.2">
      <c r="A101" s="48" t="s">
        <v>345</v>
      </c>
      <c r="B101" s="509">
        <v>93.771163833396002</v>
      </c>
      <c r="C101" s="509">
        <v>93.096969803451003</v>
      </c>
      <c r="D101" s="509">
        <v>99.083229295658995</v>
      </c>
      <c r="E101" s="47"/>
      <c r="F101" s="47"/>
      <c r="G101" s="47"/>
    </row>
    <row r="102" spans="1:7" x14ac:dyDescent="0.2">
      <c r="A102" s="48" t="s">
        <v>346</v>
      </c>
      <c r="B102" s="509">
        <v>101.10091271289301</v>
      </c>
      <c r="C102" s="509">
        <v>99.639440766698002</v>
      </c>
      <c r="D102" s="509">
        <v>107.209810140857</v>
      </c>
      <c r="E102" s="47"/>
      <c r="F102" s="47"/>
      <c r="G102" s="47"/>
    </row>
    <row r="103" spans="1:7" x14ac:dyDescent="0.2">
      <c r="A103" s="48" t="s">
        <v>252</v>
      </c>
      <c r="B103" s="509">
        <v>92.875741877893006</v>
      </c>
      <c r="C103" s="509">
        <v>94.947827480667002</v>
      </c>
      <c r="D103" s="509">
        <v>96.498389809410995</v>
      </c>
      <c r="E103" s="47"/>
      <c r="F103" s="47"/>
      <c r="G103" s="47"/>
    </row>
    <row r="104" spans="1:7" x14ac:dyDescent="0.2">
      <c r="A104" s="48" t="s">
        <v>253</v>
      </c>
      <c r="B104" s="509">
        <v>101.304792165028</v>
      </c>
      <c r="C104" s="509">
        <v>99.593546176090996</v>
      </c>
      <c r="D104" s="509">
        <v>105.85343423176</v>
      </c>
      <c r="E104" s="47"/>
      <c r="F104" s="47"/>
      <c r="G104" s="47"/>
    </row>
    <row r="105" spans="1:7" x14ac:dyDescent="0.2">
      <c r="A105" s="48" t="s">
        <v>254</v>
      </c>
      <c r="B105" s="509">
        <v>101.23279075553999</v>
      </c>
      <c r="C105" s="509">
        <v>99.578688202326006</v>
      </c>
      <c r="D105" s="509">
        <v>105.08009169939</v>
      </c>
      <c r="E105" s="47"/>
      <c r="F105" s="47"/>
      <c r="G105" s="47"/>
    </row>
    <row r="106" spans="1:7" x14ac:dyDescent="0.2">
      <c r="A106" s="48" t="s">
        <v>255</v>
      </c>
      <c r="B106" s="509">
        <v>101.70195552227101</v>
      </c>
      <c r="C106" s="509">
        <v>99.285287034332995</v>
      </c>
      <c r="D106" s="509">
        <v>101.638753114295</v>
      </c>
      <c r="E106" s="47"/>
      <c r="F106" s="47"/>
      <c r="G106" s="47"/>
    </row>
    <row r="107" spans="1:7" x14ac:dyDescent="0.2">
      <c r="A107" s="48" t="s">
        <v>256</v>
      </c>
      <c r="B107" s="509">
        <v>103.868697621466</v>
      </c>
      <c r="C107" s="509">
        <v>100.627970936846</v>
      </c>
      <c r="D107" s="509">
        <v>104.96051090497799</v>
      </c>
      <c r="E107" s="47"/>
      <c r="F107" s="47"/>
      <c r="G107" s="47"/>
    </row>
    <row r="108" spans="1:7" x14ac:dyDescent="0.2">
      <c r="A108" s="48" t="s">
        <v>257</v>
      </c>
      <c r="B108" s="509">
        <v>99.588662721595</v>
      </c>
      <c r="C108" s="509">
        <v>96.419705833828999</v>
      </c>
      <c r="D108" s="509">
        <v>101.063576917462</v>
      </c>
      <c r="E108" s="47"/>
      <c r="F108" s="47"/>
      <c r="G108" s="47"/>
    </row>
    <row r="109" spans="1:7" x14ac:dyDescent="0.2">
      <c r="A109" s="48" t="s">
        <v>258</v>
      </c>
      <c r="B109" s="509">
        <v>102.05628958053001</v>
      </c>
      <c r="C109" s="509">
        <v>100.545626428642</v>
      </c>
      <c r="D109" s="509">
        <v>106.029450077039</v>
      </c>
      <c r="E109" s="47"/>
      <c r="F109" s="47"/>
      <c r="G109" s="47"/>
    </row>
    <row r="110" spans="1:7" x14ac:dyDescent="0.2">
      <c r="A110" s="48" t="s">
        <v>259</v>
      </c>
      <c r="B110" s="509">
        <v>101.013684831015</v>
      </c>
      <c r="C110" s="509">
        <v>100.660665777807</v>
      </c>
      <c r="D110" s="509">
        <v>104.697518258093</v>
      </c>
      <c r="E110" s="47"/>
      <c r="F110" s="47"/>
      <c r="G110" s="47"/>
    </row>
    <row r="111" spans="1:7" x14ac:dyDescent="0.2">
      <c r="A111" s="48" t="s">
        <v>260</v>
      </c>
      <c r="B111" s="509">
        <v>96.193465747060998</v>
      </c>
      <c r="C111" s="509">
        <v>98.806956250761004</v>
      </c>
      <c r="D111" s="509">
        <v>94.920045462085</v>
      </c>
      <c r="E111" s="47"/>
      <c r="F111" s="47"/>
      <c r="G111" s="47"/>
    </row>
    <row r="112" spans="1:7" x14ac:dyDescent="0.2">
      <c r="A112" s="48" t="s">
        <v>261</v>
      </c>
      <c r="B112" s="509">
        <v>97.340677779646001</v>
      </c>
      <c r="C112" s="509">
        <v>94.185549282737995</v>
      </c>
      <c r="D112" s="509">
        <v>99.117992173138006</v>
      </c>
      <c r="E112" s="47"/>
      <c r="F112" s="47"/>
      <c r="G112" s="47"/>
    </row>
    <row r="113" spans="1:7" x14ac:dyDescent="0.2">
      <c r="A113" s="48" t="s">
        <v>262</v>
      </c>
      <c r="B113" s="509">
        <v>92.039376896633996</v>
      </c>
      <c r="C113" s="509">
        <v>91.899380089236004</v>
      </c>
      <c r="D113" s="509">
        <v>96.038238396335004</v>
      </c>
      <c r="E113" s="47"/>
      <c r="F113" s="47"/>
      <c r="G113" s="47"/>
    </row>
    <row r="114" spans="1:7" x14ac:dyDescent="0.2">
      <c r="A114" s="48" t="s">
        <v>263</v>
      </c>
      <c r="B114" s="509">
        <v>94.811077579759996</v>
      </c>
      <c r="C114" s="509">
        <v>95.398919735499007</v>
      </c>
      <c r="D114" s="509">
        <v>98.864779052033995</v>
      </c>
      <c r="E114" s="47"/>
      <c r="F114" s="47"/>
      <c r="G114" s="47"/>
    </row>
    <row r="115" spans="1:7" x14ac:dyDescent="0.2">
      <c r="A115" s="48" t="s">
        <v>264</v>
      </c>
      <c r="B115" s="509">
        <v>99.826484915321004</v>
      </c>
      <c r="C115" s="509">
        <v>99.168531656816995</v>
      </c>
      <c r="D115" s="509">
        <v>103.822494668106</v>
      </c>
      <c r="E115" s="47"/>
      <c r="F115" s="47"/>
      <c r="G115" s="47"/>
    </row>
    <row r="116" spans="1:7" x14ac:dyDescent="0.2">
      <c r="A116" s="48" t="s">
        <v>265</v>
      </c>
      <c r="B116" s="509">
        <v>101.94280146373499</v>
      </c>
      <c r="C116" s="509">
        <v>100.48015760225699</v>
      </c>
      <c r="D116" s="509">
        <v>104.314098876039</v>
      </c>
      <c r="E116" s="47"/>
      <c r="F116" s="47"/>
      <c r="G116" s="47"/>
    </row>
    <row r="117" spans="1:7" x14ac:dyDescent="0.2">
      <c r="A117" s="48" t="s">
        <v>266</v>
      </c>
      <c r="B117" s="509">
        <v>100.018395243499</v>
      </c>
      <c r="C117" s="509">
        <v>98.729351797142002</v>
      </c>
      <c r="D117" s="509">
        <v>102.255814458591</v>
      </c>
      <c r="E117" s="47"/>
      <c r="F117" s="47"/>
      <c r="G117" s="47"/>
    </row>
    <row r="118" spans="1:7" x14ac:dyDescent="0.2">
      <c r="A118" s="48" t="s">
        <v>267</v>
      </c>
      <c r="B118" s="509">
        <v>102.325896503026</v>
      </c>
      <c r="C118" s="509">
        <v>100.744451290548</v>
      </c>
      <c r="D118" s="509">
        <v>103.528368633274</v>
      </c>
      <c r="E118" s="47"/>
      <c r="F118" s="47"/>
      <c r="G118" s="47"/>
    </row>
    <row r="119" spans="1:7" x14ac:dyDescent="0.2">
      <c r="A119" s="48" t="s">
        <v>268</v>
      </c>
      <c r="B119" s="509">
        <v>102.91254334945</v>
      </c>
      <c r="C119" s="509">
        <v>100.59213392363699</v>
      </c>
      <c r="D119" s="509">
        <v>103.93119689615401</v>
      </c>
      <c r="E119" s="47"/>
      <c r="F119" s="47"/>
      <c r="G119" s="47"/>
    </row>
    <row r="120" spans="1:7" x14ac:dyDescent="0.2">
      <c r="A120" s="48" t="s">
        <v>269</v>
      </c>
      <c r="B120" s="509">
        <v>98.988842740627007</v>
      </c>
      <c r="C120" s="509">
        <v>96.933868288062996</v>
      </c>
      <c r="D120" s="509">
        <v>100.05972808626601</v>
      </c>
      <c r="E120" s="47"/>
      <c r="F120" s="47"/>
      <c r="G120" s="47"/>
    </row>
    <row r="121" spans="1:7" x14ac:dyDescent="0.2">
      <c r="A121" s="48" t="s">
        <v>270</v>
      </c>
      <c r="B121" s="509">
        <v>104.406169309765</v>
      </c>
      <c r="C121" s="509">
        <v>102.495241746242</v>
      </c>
      <c r="D121" s="509">
        <v>106.76033328315199</v>
      </c>
      <c r="E121" s="47"/>
      <c r="F121" s="47"/>
      <c r="G121" s="47"/>
    </row>
    <row r="122" spans="1:7" x14ac:dyDescent="0.2">
      <c r="A122" s="48" t="s">
        <v>271</v>
      </c>
      <c r="B122" s="509">
        <v>99.977094028904006</v>
      </c>
      <c r="C122" s="509">
        <v>100.77274454469</v>
      </c>
      <c r="D122" s="509">
        <v>103.380802239876</v>
      </c>
      <c r="E122" s="47"/>
      <c r="F122" s="47"/>
      <c r="G122" s="47"/>
    </row>
    <row r="123" spans="1:7" x14ac:dyDescent="0.2">
      <c r="A123" s="48" t="s">
        <v>272</v>
      </c>
      <c r="B123" s="509">
        <v>96.345929559403004</v>
      </c>
      <c r="C123" s="509">
        <v>101.02552043106201</v>
      </c>
      <c r="D123" s="509">
        <v>95.149588226022004</v>
      </c>
      <c r="E123" s="47"/>
      <c r="F123" s="47"/>
      <c r="G123" s="47"/>
    </row>
    <row r="124" spans="1:7" x14ac:dyDescent="0.2">
      <c r="A124" s="48" t="s">
        <v>172</v>
      </c>
      <c r="B124" s="509">
        <v>98.706245569263004</v>
      </c>
      <c r="C124" s="509">
        <v>97.239042453438998</v>
      </c>
      <c r="D124" s="509">
        <v>98.832235231807999</v>
      </c>
      <c r="E124" s="47"/>
      <c r="F124" s="47"/>
      <c r="G124" s="47"/>
    </row>
    <row r="125" spans="1:7" x14ac:dyDescent="0.2">
      <c r="A125" s="48" t="s">
        <v>173</v>
      </c>
      <c r="B125" s="509">
        <v>94.786833761980006</v>
      </c>
      <c r="C125" s="509">
        <v>94.750508872598004</v>
      </c>
      <c r="D125" s="509">
        <v>96.285931063190006</v>
      </c>
      <c r="E125" s="47"/>
      <c r="F125" s="47"/>
      <c r="G125" s="47"/>
    </row>
    <row r="126" spans="1:7" x14ac:dyDescent="0.2">
      <c r="A126" s="48" t="s">
        <v>174</v>
      </c>
      <c r="B126" s="509">
        <v>101.66570534139299</v>
      </c>
      <c r="C126" s="509">
        <v>100.11259708156</v>
      </c>
      <c r="D126" s="509">
        <v>102.225872339419</v>
      </c>
      <c r="E126" s="47"/>
      <c r="F126" s="47"/>
      <c r="G126" s="47"/>
    </row>
    <row r="127" spans="1:7" x14ac:dyDescent="0.2">
      <c r="A127" s="48" t="s">
        <v>175</v>
      </c>
      <c r="B127" s="509">
        <v>97.703366193058002</v>
      </c>
      <c r="C127" s="509">
        <v>97.880820204089005</v>
      </c>
      <c r="D127" s="509">
        <v>97.959465577057998</v>
      </c>
      <c r="E127" s="47"/>
      <c r="F127" s="47"/>
      <c r="G127" s="47"/>
    </row>
    <row r="128" spans="1:7" x14ac:dyDescent="0.2">
      <c r="A128" s="48" t="s">
        <v>176</v>
      </c>
      <c r="B128" s="509">
        <v>101.56243317917701</v>
      </c>
      <c r="C128" s="509">
        <v>100.85324481372599</v>
      </c>
      <c r="D128" s="509">
        <v>101.486940080018</v>
      </c>
      <c r="E128" s="47"/>
      <c r="F128" s="47"/>
      <c r="G128" s="47"/>
    </row>
    <row r="129" spans="1:7" x14ac:dyDescent="0.2">
      <c r="A129" s="48" t="s">
        <v>177</v>
      </c>
      <c r="B129" s="509">
        <v>100.904304229525</v>
      </c>
      <c r="C129" s="509">
        <v>100.728909074744</v>
      </c>
      <c r="D129" s="509">
        <v>100.672430954175</v>
      </c>
      <c r="E129" s="47"/>
      <c r="F129" s="47"/>
      <c r="G129" s="47"/>
    </row>
    <row r="130" spans="1:7" x14ac:dyDescent="0.2">
      <c r="A130" s="48" t="s">
        <v>178</v>
      </c>
      <c r="B130" s="509">
        <v>101.9213488692</v>
      </c>
      <c r="C130" s="509">
        <v>101.630927111544</v>
      </c>
      <c r="D130" s="509">
        <v>100.069055175852</v>
      </c>
      <c r="E130" s="47"/>
      <c r="F130" s="47"/>
      <c r="G130" s="47"/>
    </row>
    <row r="131" spans="1:7" x14ac:dyDescent="0.2">
      <c r="A131" s="48" t="s">
        <v>179</v>
      </c>
      <c r="B131" s="509">
        <v>100.62920664187899</v>
      </c>
      <c r="C131" s="509">
        <v>99.507137405562005</v>
      </c>
      <c r="D131" s="509">
        <v>99.064812113627994</v>
      </c>
      <c r="E131" s="47"/>
      <c r="F131" s="47"/>
      <c r="G131" s="47"/>
    </row>
    <row r="132" spans="1:7" x14ac:dyDescent="0.2">
      <c r="A132" s="48" t="s">
        <v>180</v>
      </c>
      <c r="B132" s="509">
        <v>98.761486272015006</v>
      </c>
      <c r="C132" s="509">
        <v>98.127484090321005</v>
      </c>
      <c r="D132" s="509">
        <v>99.373652435398</v>
      </c>
      <c r="E132" s="47"/>
      <c r="F132" s="47"/>
      <c r="G132" s="47"/>
    </row>
    <row r="133" spans="1:7" x14ac:dyDescent="0.2">
      <c r="A133" s="48" t="s">
        <v>181</v>
      </c>
      <c r="B133" s="509">
        <v>104.442117388309</v>
      </c>
      <c r="C133" s="509">
        <v>103.145655824985</v>
      </c>
      <c r="D133" s="509">
        <v>105.19429727080301</v>
      </c>
      <c r="E133" s="47"/>
      <c r="F133" s="47"/>
      <c r="G133" s="47"/>
    </row>
    <row r="134" spans="1:7" x14ac:dyDescent="0.2">
      <c r="A134" s="48" t="s">
        <v>182</v>
      </c>
      <c r="B134" s="509">
        <v>99.259675205882004</v>
      </c>
      <c r="C134" s="509">
        <v>101.820647672166</v>
      </c>
      <c r="D134" s="509">
        <v>100.366456317787</v>
      </c>
      <c r="E134" s="47"/>
      <c r="F134" s="47"/>
      <c r="G134" s="47"/>
    </row>
    <row r="135" spans="1:7" x14ac:dyDescent="0.2">
      <c r="A135" s="48" t="s">
        <v>183</v>
      </c>
      <c r="B135" s="509">
        <v>99.657277858059004</v>
      </c>
      <c r="C135" s="509">
        <v>104.203025395268</v>
      </c>
      <c r="D135" s="509">
        <v>98.468852332804005</v>
      </c>
      <c r="E135" s="47"/>
      <c r="F135" s="47"/>
      <c r="G135" s="47"/>
    </row>
    <row r="136" spans="1:7" x14ac:dyDescent="0.2">
      <c r="A136" s="48" t="s">
        <v>184</v>
      </c>
      <c r="B136" s="509">
        <v>99.548678712850005</v>
      </c>
      <c r="C136" s="509">
        <v>98.926017871330004</v>
      </c>
      <c r="D136" s="509">
        <v>98.768282868821998</v>
      </c>
      <c r="E136" s="47"/>
      <c r="F136" s="47"/>
      <c r="G136" s="47"/>
    </row>
    <row r="137" spans="1:7" x14ac:dyDescent="0.2">
      <c r="A137" s="48" t="s">
        <v>185</v>
      </c>
      <c r="B137" s="509">
        <v>97.748622262517003</v>
      </c>
      <c r="C137" s="509">
        <v>98.048528425830995</v>
      </c>
      <c r="D137" s="509">
        <v>97.721355393419003</v>
      </c>
      <c r="E137" s="47"/>
      <c r="F137" s="47"/>
      <c r="G137" s="47"/>
    </row>
    <row r="138" spans="1:7" x14ac:dyDescent="0.2">
      <c r="A138" s="48" t="s">
        <v>186</v>
      </c>
      <c r="B138" s="509">
        <v>107.33959905187901</v>
      </c>
      <c r="C138" s="509">
        <v>105.47465930664001</v>
      </c>
      <c r="D138" s="509">
        <v>108.933478178645</v>
      </c>
      <c r="E138" s="47"/>
      <c r="F138" s="47"/>
      <c r="G138" s="47"/>
    </row>
    <row r="139" spans="1:7" x14ac:dyDescent="0.2">
      <c r="A139" s="48" t="s">
        <v>187</v>
      </c>
      <c r="B139" s="509">
        <v>100.604064608898</v>
      </c>
      <c r="C139" s="509">
        <v>101.238433014788</v>
      </c>
      <c r="D139" s="509">
        <v>101.066891296874</v>
      </c>
      <c r="E139" s="47"/>
      <c r="F139" s="47"/>
      <c r="G139" s="47"/>
    </row>
    <row r="140" spans="1:7" x14ac:dyDescent="0.2">
      <c r="A140" s="48" t="s">
        <v>188</v>
      </c>
      <c r="B140" s="509">
        <v>103.85833177727601</v>
      </c>
      <c r="C140" s="509">
        <v>104.17013099572701</v>
      </c>
      <c r="D140" s="509">
        <v>103.43381293949599</v>
      </c>
      <c r="E140" s="47"/>
      <c r="F140" s="47"/>
      <c r="G140" s="47"/>
    </row>
    <row r="141" spans="1:7" x14ac:dyDescent="0.2">
      <c r="A141" s="48" t="s">
        <v>189</v>
      </c>
      <c r="B141" s="509">
        <v>105.401504395937</v>
      </c>
      <c r="C141" s="509">
        <v>105.719212204477</v>
      </c>
      <c r="D141" s="509">
        <v>106.29406750987199</v>
      </c>
      <c r="E141" s="47"/>
      <c r="F141" s="47"/>
      <c r="G141" s="47"/>
    </row>
    <row r="142" spans="1:7" x14ac:dyDescent="0.2">
      <c r="A142" s="48" t="s">
        <v>190</v>
      </c>
      <c r="B142" s="509">
        <v>104.355816407546</v>
      </c>
      <c r="C142" s="509">
        <v>104.507344044299</v>
      </c>
      <c r="D142" s="509">
        <v>103.509372512129</v>
      </c>
      <c r="E142" s="47"/>
      <c r="F142" s="47"/>
      <c r="G142" s="47"/>
    </row>
    <row r="143" spans="1:7" x14ac:dyDescent="0.2">
      <c r="A143" s="48" t="s">
        <v>191</v>
      </c>
      <c r="B143" s="509">
        <v>105.55691065454801</v>
      </c>
      <c r="C143" s="509">
        <v>104.98018470437</v>
      </c>
      <c r="D143" s="509">
        <v>105.745602475768</v>
      </c>
      <c r="E143" s="47"/>
      <c r="F143" s="47"/>
      <c r="G143" s="47"/>
    </row>
    <row r="144" spans="1:7" x14ac:dyDescent="0.2">
      <c r="A144" s="48" t="s">
        <v>192</v>
      </c>
      <c r="B144" s="509">
        <v>104.601770782233</v>
      </c>
      <c r="C144" s="509">
        <v>103.20614569062</v>
      </c>
      <c r="D144" s="509">
        <v>104.762226744673</v>
      </c>
      <c r="E144" s="47"/>
      <c r="F144" s="47"/>
      <c r="G144" s="47"/>
    </row>
    <row r="145" spans="1:7" x14ac:dyDescent="0.2">
      <c r="A145" s="48" t="s">
        <v>193</v>
      </c>
      <c r="B145" s="509">
        <v>107.22263358366</v>
      </c>
      <c r="C145" s="509">
        <v>105.83377999995101</v>
      </c>
      <c r="D145" s="509">
        <v>107.411130721717</v>
      </c>
      <c r="E145" s="47"/>
      <c r="F145" s="47"/>
      <c r="G145" s="47"/>
    </row>
    <row r="146" spans="1:7" x14ac:dyDescent="0.2">
      <c r="A146" s="48" t="s">
        <v>194</v>
      </c>
      <c r="B146" s="509">
        <v>105.156618920393</v>
      </c>
      <c r="C146" s="509">
        <v>108.952621879227</v>
      </c>
      <c r="D146" s="509">
        <v>106.468321501974</v>
      </c>
      <c r="E146" s="47"/>
      <c r="F146" s="47"/>
      <c r="G146" s="47"/>
    </row>
    <row r="147" spans="1:7" x14ac:dyDescent="0.2">
      <c r="A147" s="48" t="s">
        <v>195</v>
      </c>
      <c r="B147" s="509">
        <v>103.25041291742799</v>
      </c>
      <c r="C147" s="509">
        <v>108.627861151738</v>
      </c>
      <c r="D147" s="509">
        <v>103.090581669416</v>
      </c>
      <c r="E147" s="47"/>
      <c r="F147" s="47"/>
      <c r="G147" s="47"/>
    </row>
    <row r="148" spans="1:7" x14ac:dyDescent="0.2">
      <c r="A148" s="48" t="s">
        <v>196</v>
      </c>
      <c r="B148" s="509">
        <v>102.663144546127</v>
      </c>
      <c r="C148" s="509">
        <v>102.50017835807699</v>
      </c>
      <c r="D148" s="509">
        <v>101.750867323284</v>
      </c>
      <c r="E148" s="47"/>
      <c r="F148" s="47"/>
      <c r="G148" s="47"/>
    </row>
    <row r="149" spans="1:7" x14ac:dyDescent="0.2">
      <c r="A149" s="48" t="s">
        <v>197</v>
      </c>
      <c r="B149" s="509">
        <v>99.537972013672999</v>
      </c>
      <c r="C149" s="509">
        <v>101.243653494908</v>
      </c>
      <c r="D149" s="509">
        <v>101.641493995047</v>
      </c>
      <c r="E149" s="47"/>
      <c r="F149" s="47"/>
      <c r="G149" s="47"/>
    </row>
    <row r="150" spans="1:7" x14ac:dyDescent="0.2">
      <c r="A150" s="48" t="s">
        <v>198</v>
      </c>
      <c r="B150" s="509">
        <v>103.41175045086599</v>
      </c>
      <c r="C150" s="509">
        <v>104.60993456232799</v>
      </c>
      <c r="D150" s="509">
        <v>104.944085149261</v>
      </c>
      <c r="E150" s="47"/>
      <c r="F150" s="47"/>
      <c r="G150" s="47"/>
    </row>
    <row r="151" spans="1:7" x14ac:dyDescent="0.2">
      <c r="A151" s="48" t="s">
        <v>199</v>
      </c>
      <c r="B151" s="509">
        <v>107.153172789819</v>
      </c>
      <c r="C151" s="509">
        <v>106.86565244551601</v>
      </c>
      <c r="D151" s="509">
        <v>108.746450529694</v>
      </c>
      <c r="E151" s="47"/>
      <c r="F151" s="47"/>
      <c r="G151" s="47"/>
    </row>
    <row r="152" spans="1:7" x14ac:dyDescent="0.2">
      <c r="A152" s="48" t="s">
        <v>200</v>
      </c>
      <c r="B152" s="509">
        <v>108.46914311143</v>
      </c>
      <c r="C152" s="509">
        <v>108.02546622738301</v>
      </c>
      <c r="D152" s="509">
        <v>108.117987497938</v>
      </c>
      <c r="E152" s="47"/>
      <c r="F152" s="47"/>
      <c r="G152" s="47"/>
    </row>
    <row r="153" spans="1:7" x14ac:dyDescent="0.2">
      <c r="A153" s="48" t="s">
        <v>201</v>
      </c>
      <c r="B153" s="509">
        <v>108.428352954961</v>
      </c>
      <c r="C153" s="509">
        <v>108.159355455407</v>
      </c>
      <c r="D153" s="509">
        <v>108.57248514479799</v>
      </c>
      <c r="E153" s="47"/>
      <c r="F153" s="47"/>
      <c r="G153" s="47"/>
    </row>
    <row r="154" spans="1:7" x14ac:dyDescent="0.2">
      <c r="A154" s="48" t="s">
        <v>202</v>
      </c>
      <c r="B154" s="509">
        <v>103.714967253365</v>
      </c>
      <c r="C154" s="509">
        <v>106.58583723362</v>
      </c>
      <c r="D154" s="509">
        <v>103.805286783586</v>
      </c>
      <c r="E154" s="47"/>
      <c r="F154" s="47"/>
      <c r="G154" s="47"/>
    </row>
    <row r="155" spans="1:7" x14ac:dyDescent="0.2">
      <c r="A155" s="48" t="s">
        <v>203</v>
      </c>
      <c r="B155" s="509">
        <v>110.29170215801599</v>
      </c>
      <c r="C155" s="509">
        <v>109.859881433091</v>
      </c>
      <c r="D155" s="509">
        <v>110.35536087449201</v>
      </c>
      <c r="E155" s="47"/>
      <c r="F155" s="47"/>
      <c r="G155" s="47"/>
    </row>
    <row r="156" spans="1:7" x14ac:dyDescent="0.2">
      <c r="A156" s="48" t="s">
        <v>204</v>
      </c>
      <c r="B156" s="509">
        <v>107.85605997912501</v>
      </c>
      <c r="C156" s="509">
        <v>107.402756208846</v>
      </c>
      <c r="D156" s="509">
        <v>109.711877680806</v>
      </c>
      <c r="E156" s="47"/>
      <c r="F156" s="47"/>
      <c r="G156" s="47"/>
    </row>
    <row r="157" spans="1:7" x14ac:dyDescent="0.2">
      <c r="A157" s="48" t="s">
        <v>205</v>
      </c>
      <c r="B157" s="509">
        <v>110.487863987766</v>
      </c>
      <c r="C157" s="509">
        <v>110.065069437113</v>
      </c>
      <c r="D157" s="509">
        <v>112.888650473231</v>
      </c>
      <c r="E157" s="47"/>
      <c r="F157" s="47"/>
      <c r="G157" s="47"/>
    </row>
    <row r="158" spans="1:7" x14ac:dyDescent="0.2">
      <c r="A158" s="48" t="s">
        <v>206</v>
      </c>
      <c r="B158" s="509">
        <v>109.766000010882</v>
      </c>
      <c r="C158" s="509">
        <v>112.617584551485</v>
      </c>
      <c r="D158" s="509">
        <v>113.28589146691399</v>
      </c>
      <c r="E158" s="47"/>
      <c r="F158" s="47"/>
      <c r="G158" s="47"/>
    </row>
    <row r="159" spans="1:7" x14ac:dyDescent="0.2">
      <c r="A159" s="48" t="s">
        <v>207</v>
      </c>
      <c r="B159" s="509">
        <v>108.29369112299101</v>
      </c>
      <c r="C159" s="509">
        <v>112.645911531571</v>
      </c>
      <c r="D159" s="509">
        <v>107.831414867584</v>
      </c>
      <c r="E159" s="47"/>
      <c r="F159" s="47"/>
      <c r="G159" s="47"/>
    </row>
    <row r="160" spans="1:7" x14ac:dyDescent="0.2">
      <c r="A160" s="48" t="s">
        <v>208</v>
      </c>
      <c r="B160" s="509">
        <v>110.225908251392</v>
      </c>
      <c r="C160" s="509">
        <v>109.347007451946</v>
      </c>
      <c r="D160" s="509">
        <v>110.37121331203799</v>
      </c>
      <c r="E160" s="47"/>
      <c r="F160" s="47"/>
      <c r="G160" s="47"/>
    </row>
    <row r="161" spans="1:7" x14ac:dyDescent="0.2">
      <c r="A161" s="48" t="s">
        <v>209</v>
      </c>
      <c r="B161" s="509">
        <v>104.729238163674</v>
      </c>
      <c r="C161" s="509">
        <v>105.62032587988</v>
      </c>
      <c r="D161" s="509">
        <v>106.453085463365</v>
      </c>
      <c r="E161" s="47"/>
      <c r="F161" s="47"/>
      <c r="G161" s="47"/>
    </row>
    <row r="162" spans="1:7" x14ac:dyDescent="0.2">
      <c r="A162" s="48" t="s">
        <v>210</v>
      </c>
      <c r="B162" s="509">
        <v>115.77927345227</v>
      </c>
      <c r="C162" s="509">
        <v>113.168297817557</v>
      </c>
      <c r="D162" s="509">
        <v>118.374207743165</v>
      </c>
      <c r="E162" s="47"/>
      <c r="F162" s="47"/>
      <c r="G162" s="47"/>
    </row>
    <row r="163" spans="1:7" x14ac:dyDescent="0.2">
      <c r="A163" s="48" t="s">
        <v>211</v>
      </c>
      <c r="B163" s="509">
        <v>107.845727078415</v>
      </c>
      <c r="C163" s="509">
        <v>108.456372438812</v>
      </c>
      <c r="D163" s="509">
        <v>107.60033226693299</v>
      </c>
      <c r="E163" s="47"/>
      <c r="F163" s="47"/>
      <c r="G163" s="47"/>
    </row>
    <row r="164" spans="1:7" x14ac:dyDescent="0.2">
      <c r="A164" s="48" t="s">
        <v>212</v>
      </c>
      <c r="B164" s="509">
        <v>117.137315462705</v>
      </c>
      <c r="C164" s="509">
        <v>115.765642921485</v>
      </c>
      <c r="D164" s="509">
        <v>117.98929800832499</v>
      </c>
      <c r="E164" s="47"/>
      <c r="F164" s="47"/>
      <c r="G164" s="47"/>
    </row>
    <row r="165" spans="1:7" x14ac:dyDescent="0.2">
      <c r="A165" s="48" t="s">
        <v>213</v>
      </c>
      <c r="B165" s="509">
        <v>116.948159568622</v>
      </c>
      <c r="C165" s="509">
        <v>115.58870473708799</v>
      </c>
      <c r="D165" s="509">
        <v>119.2504328757</v>
      </c>
      <c r="E165" s="47"/>
      <c r="F165" s="47"/>
      <c r="G165" s="47"/>
    </row>
    <row r="166" spans="1:7" x14ac:dyDescent="0.2">
      <c r="A166" s="48" t="s">
        <v>214</v>
      </c>
      <c r="B166" s="509">
        <v>112.32107189936001</v>
      </c>
      <c r="C166" s="509">
        <v>112.985096921937</v>
      </c>
      <c r="D166" s="509">
        <v>111.756128524153</v>
      </c>
      <c r="E166" s="47"/>
      <c r="F166" s="47"/>
      <c r="G166" s="47"/>
    </row>
    <row r="167" spans="1:7" x14ac:dyDescent="0.2">
      <c r="A167" s="48" t="s">
        <v>215</v>
      </c>
      <c r="B167" s="509">
        <v>115.804000710344</v>
      </c>
      <c r="C167" s="509">
        <v>115.466777035219</v>
      </c>
      <c r="D167" s="509">
        <v>117.380519734827</v>
      </c>
      <c r="E167" s="47"/>
      <c r="F167" s="47"/>
      <c r="G167" s="47"/>
    </row>
    <row r="168" spans="1:7" x14ac:dyDescent="0.2">
      <c r="A168" s="48" t="s">
        <v>216</v>
      </c>
      <c r="B168" s="509">
        <v>112.817748840557</v>
      </c>
      <c r="C168" s="509">
        <v>111.56406562844001</v>
      </c>
      <c r="D168" s="509">
        <v>114.260945077771</v>
      </c>
      <c r="E168" s="47"/>
      <c r="F168" s="47"/>
      <c r="G168" s="47"/>
    </row>
    <row r="169" spans="1:7" x14ac:dyDescent="0.2">
      <c r="A169" s="48" t="s">
        <v>217</v>
      </c>
      <c r="B169" s="509">
        <v>117.00787209488</v>
      </c>
      <c r="C169" s="509">
        <v>116.382304164922</v>
      </c>
      <c r="D169" s="509">
        <v>118.61143017682301</v>
      </c>
      <c r="E169" s="47"/>
      <c r="F169" s="47"/>
      <c r="G169" s="47"/>
    </row>
    <row r="170" spans="1:7" x14ac:dyDescent="0.2">
      <c r="A170" s="48" t="s">
        <v>218</v>
      </c>
      <c r="B170" s="509">
        <v>113.97840538608</v>
      </c>
      <c r="C170" s="509">
        <v>116.683574634282</v>
      </c>
      <c r="D170" s="509">
        <v>117.463070064286</v>
      </c>
      <c r="E170" s="47"/>
      <c r="F170" s="47"/>
      <c r="G170" s="47"/>
    </row>
    <row r="171" spans="1:7" x14ac:dyDescent="0.2">
      <c r="A171" s="48" t="s">
        <v>219</v>
      </c>
      <c r="B171" s="509">
        <v>108.98101477393</v>
      </c>
      <c r="C171" s="509">
        <v>115.22072661191299</v>
      </c>
      <c r="D171" s="509">
        <v>108.62938984001499</v>
      </c>
      <c r="E171" s="47"/>
      <c r="F171" s="47"/>
      <c r="G171" s="47"/>
    </row>
    <row r="172" spans="1:7" x14ac:dyDescent="0.2">
      <c r="A172" s="48" t="s">
        <v>220</v>
      </c>
      <c r="B172" s="509">
        <v>112.838608660974</v>
      </c>
      <c r="C172" s="509">
        <v>112.584630244038</v>
      </c>
      <c r="D172" s="509">
        <v>113.256402357811</v>
      </c>
      <c r="E172" s="47"/>
      <c r="F172" s="47"/>
      <c r="G172" s="47"/>
    </row>
    <row r="173" spans="1:7" x14ac:dyDescent="0.2">
      <c r="A173" s="48" t="s">
        <v>221</v>
      </c>
      <c r="B173" s="509">
        <v>106.828826661764</v>
      </c>
      <c r="C173" s="509">
        <v>108.33311452500701</v>
      </c>
      <c r="D173" s="509">
        <v>108.610782194373</v>
      </c>
      <c r="E173" s="47"/>
      <c r="F173" s="47"/>
      <c r="G173" s="47"/>
    </row>
    <row r="174" spans="1:7" x14ac:dyDescent="0.2">
      <c r="A174" s="48" t="s">
        <v>222</v>
      </c>
      <c r="B174" s="509">
        <v>119.317500320089</v>
      </c>
      <c r="C174" s="509">
        <v>116.43213116100399</v>
      </c>
      <c r="D174" s="509">
        <v>120.92010303167</v>
      </c>
      <c r="E174" s="47"/>
      <c r="F174" s="47"/>
      <c r="G174" s="47"/>
    </row>
    <row r="175" spans="1:7" x14ac:dyDescent="0.2">
      <c r="A175" s="48" t="s">
        <v>223</v>
      </c>
      <c r="B175" s="509">
        <v>110.342379276139</v>
      </c>
      <c r="C175" s="509">
        <v>112.068813860799</v>
      </c>
      <c r="D175" s="509">
        <v>110.48435561826101</v>
      </c>
      <c r="E175" s="47"/>
      <c r="F175" s="47"/>
      <c r="G175" s="47"/>
    </row>
    <row r="176" spans="1:7" x14ac:dyDescent="0.2">
      <c r="A176" s="48" t="s">
        <v>224</v>
      </c>
      <c r="B176" s="509">
        <v>119.087071750427</v>
      </c>
      <c r="C176" s="509">
        <v>118.64467818943901</v>
      </c>
      <c r="D176" s="509">
        <v>119.692327486219</v>
      </c>
      <c r="E176" s="47"/>
      <c r="F176" s="47"/>
      <c r="G176" s="47"/>
    </row>
    <row r="177" spans="1:7" x14ac:dyDescent="0.2">
      <c r="A177" s="48" t="s">
        <v>225</v>
      </c>
      <c r="B177" s="509">
        <v>117.74957304668099</v>
      </c>
      <c r="C177" s="509">
        <v>118.91276060836999</v>
      </c>
      <c r="D177" s="509">
        <v>119.16869506835501</v>
      </c>
      <c r="E177" s="47"/>
      <c r="F177" s="47"/>
      <c r="G177" s="47"/>
    </row>
    <row r="178" spans="1:7" x14ac:dyDescent="0.2">
      <c r="A178" s="48" t="s">
        <v>226</v>
      </c>
      <c r="B178" s="509">
        <v>115.595028751934</v>
      </c>
      <c r="C178" s="509">
        <v>118.14207693016699</v>
      </c>
      <c r="D178" s="509">
        <v>114.591899395192</v>
      </c>
      <c r="E178" s="47"/>
      <c r="F178" s="47"/>
      <c r="G178" s="47"/>
    </row>
    <row r="179" spans="1:7" x14ac:dyDescent="0.2">
      <c r="A179" s="48" t="s">
        <v>227</v>
      </c>
      <c r="B179" s="509">
        <v>118.479813960314</v>
      </c>
      <c r="C179" s="509">
        <v>119.368570671455</v>
      </c>
      <c r="D179" s="509">
        <v>122.074372717817</v>
      </c>
      <c r="E179" s="47"/>
      <c r="F179" s="47"/>
      <c r="G179" s="47"/>
    </row>
    <row r="180" spans="1:7" x14ac:dyDescent="0.2">
      <c r="A180" s="48" t="s">
        <v>228</v>
      </c>
      <c r="B180" s="509">
        <v>114.13785851412</v>
      </c>
      <c r="C180" s="509">
        <v>114.548404460329</v>
      </c>
      <c r="D180" s="509">
        <v>114.411657734464</v>
      </c>
      <c r="E180" s="47"/>
      <c r="F180" s="47"/>
      <c r="G180" s="47"/>
    </row>
    <row r="181" spans="1:7" x14ac:dyDescent="0.2">
      <c r="A181" s="48" t="s">
        <v>229</v>
      </c>
      <c r="B181" s="509">
        <v>121.035933296107</v>
      </c>
      <c r="C181" s="509">
        <v>122.25522605125001</v>
      </c>
      <c r="D181" s="509">
        <v>122.789467880722</v>
      </c>
      <c r="E181" s="47"/>
      <c r="F181" s="47"/>
      <c r="G181" s="47"/>
    </row>
    <row r="182" spans="1:7" x14ac:dyDescent="0.2">
      <c r="A182" s="48" t="s">
        <v>230</v>
      </c>
      <c r="B182" s="509">
        <v>114.457125541293</v>
      </c>
      <c r="C182" s="509">
        <v>120.32292569549099</v>
      </c>
      <c r="D182" s="509">
        <v>116.952898128157</v>
      </c>
      <c r="E182" s="47"/>
      <c r="F182" s="47"/>
      <c r="G182" s="47"/>
    </row>
    <row r="183" spans="1:7" x14ac:dyDescent="0.2">
      <c r="A183" s="48" t="s">
        <v>231</v>
      </c>
      <c r="B183" s="509">
        <v>111.176354496849</v>
      </c>
      <c r="C183" s="509">
        <v>118.455282001648</v>
      </c>
      <c r="D183" s="509">
        <v>108.88403169161499</v>
      </c>
      <c r="E183" s="47"/>
      <c r="F183" s="47"/>
      <c r="G183" s="47"/>
    </row>
    <row r="184" spans="1:7" x14ac:dyDescent="0.2">
      <c r="A184" s="48" t="s">
        <v>273</v>
      </c>
      <c r="B184" s="509">
        <v>115.609852683228</v>
      </c>
      <c r="C184" s="509">
        <v>116.353608319758</v>
      </c>
      <c r="D184" s="509">
        <v>116.002030854106</v>
      </c>
      <c r="E184" s="47"/>
      <c r="F184" s="47"/>
      <c r="G184" s="47"/>
    </row>
    <row r="185" spans="1:7" x14ac:dyDescent="0.2">
      <c r="A185" s="48" t="s">
        <v>232</v>
      </c>
      <c r="B185" s="509">
        <v>113.050238946928</v>
      </c>
      <c r="C185" s="509">
        <v>114.17369929176201</v>
      </c>
      <c r="D185" s="509">
        <v>113.975853787324</v>
      </c>
      <c r="E185" s="47"/>
      <c r="F185" s="47"/>
      <c r="G185" s="47"/>
    </row>
    <row r="186" spans="1:7" x14ac:dyDescent="0.2">
      <c r="A186" s="48" t="s">
        <v>233</v>
      </c>
      <c r="B186" s="509">
        <v>113.085325677288</v>
      </c>
      <c r="C186" s="509">
        <v>113.853118370609</v>
      </c>
      <c r="D186" s="509">
        <v>112.260148724742</v>
      </c>
      <c r="E186" s="47"/>
      <c r="F186" s="47"/>
      <c r="G186" s="47"/>
    </row>
    <row r="187" spans="1:7" x14ac:dyDescent="0.2">
      <c r="A187" s="48" t="s">
        <v>234</v>
      </c>
      <c r="B187" s="509">
        <v>117.632043141257</v>
      </c>
      <c r="C187" s="509">
        <v>119.610386128171</v>
      </c>
      <c r="D187" s="509">
        <v>119.685690797115</v>
      </c>
      <c r="E187" s="47"/>
      <c r="F187" s="47"/>
      <c r="G187" s="47"/>
    </row>
    <row r="188" spans="1:7" x14ac:dyDescent="0.2">
      <c r="A188" s="48" t="s">
        <v>235</v>
      </c>
      <c r="B188" s="509">
        <v>118.399068929797</v>
      </c>
      <c r="C188" s="509">
        <v>119.539435292178</v>
      </c>
      <c r="D188" s="509">
        <v>118.01564592834301</v>
      </c>
      <c r="E188" s="47"/>
      <c r="F188" s="47"/>
      <c r="G188" s="47"/>
    </row>
    <row r="189" spans="1:7" x14ac:dyDescent="0.2">
      <c r="A189" s="48" t="s">
        <v>236</v>
      </c>
      <c r="B189" s="509">
        <v>117.26230072270199</v>
      </c>
      <c r="C189" s="509">
        <v>119.619283014546</v>
      </c>
      <c r="D189" s="509">
        <v>118.16137649483601</v>
      </c>
      <c r="E189" s="47"/>
      <c r="F189" s="47"/>
      <c r="G189" s="47"/>
    </row>
    <row r="190" spans="1:7" x14ac:dyDescent="0.2">
      <c r="A190" s="48" t="s">
        <v>237</v>
      </c>
      <c r="B190" s="509">
        <v>115.46985595827</v>
      </c>
      <c r="C190" s="509">
        <v>121.028446543847</v>
      </c>
      <c r="D190" s="509">
        <v>113.98484297557999</v>
      </c>
      <c r="E190" s="47"/>
      <c r="F190" s="47"/>
      <c r="G190" s="47"/>
    </row>
    <row r="191" spans="1:7" x14ac:dyDescent="0.2">
      <c r="A191" s="48" t="s">
        <v>238</v>
      </c>
      <c r="B191" s="509">
        <v>116.674301371261</v>
      </c>
      <c r="C191" s="509">
        <v>119.37426101154099</v>
      </c>
      <c r="D191" s="509">
        <v>116.809758183052</v>
      </c>
      <c r="E191" s="47"/>
      <c r="F191" s="47"/>
      <c r="G191" s="47"/>
    </row>
    <row r="192" spans="1:7" x14ac:dyDescent="0.2">
      <c r="A192" s="48" t="s">
        <v>239</v>
      </c>
      <c r="B192" s="509">
        <v>112.99811942119599</v>
      </c>
      <c r="C192" s="509">
        <v>116.710667455867</v>
      </c>
      <c r="D192" s="509">
        <v>114.018262973215</v>
      </c>
      <c r="E192" s="47"/>
      <c r="F192" s="47"/>
      <c r="G192" s="47"/>
    </row>
    <row r="193" spans="1:7" x14ac:dyDescent="0.2">
      <c r="A193" s="48" t="s">
        <v>240</v>
      </c>
      <c r="B193" s="509">
        <v>120.60445270624901</v>
      </c>
      <c r="C193" s="509">
        <v>122.541548496421</v>
      </c>
      <c r="D193" s="509">
        <v>121.91123419207101</v>
      </c>
      <c r="E193" s="47"/>
      <c r="F193" s="47"/>
      <c r="G193" s="47"/>
    </row>
    <row r="194" spans="1:7" x14ac:dyDescent="0.2">
      <c r="A194" s="48" t="s">
        <v>241</v>
      </c>
      <c r="B194" s="509">
        <v>111.16591452424299</v>
      </c>
      <c r="C194" s="509">
        <v>118.12346834192</v>
      </c>
      <c r="D194" s="509">
        <v>112.224196711391</v>
      </c>
      <c r="E194" s="47"/>
      <c r="F194" s="47"/>
      <c r="G194" s="47"/>
    </row>
    <row r="195" spans="1:7" x14ac:dyDescent="0.2">
      <c r="A195" s="48" t="s">
        <v>242</v>
      </c>
      <c r="B195" s="509">
        <v>107.149779417991</v>
      </c>
      <c r="C195" s="509">
        <v>116.47365495152999</v>
      </c>
      <c r="D195" s="509">
        <v>104.63823007176801</v>
      </c>
      <c r="E195" s="47"/>
      <c r="F195" s="47"/>
      <c r="G195" s="47"/>
    </row>
    <row r="196" spans="1:7" x14ac:dyDescent="0.2">
      <c r="A196" s="48" t="s">
        <v>364</v>
      </c>
      <c r="B196" s="509">
        <v>103.290120833499</v>
      </c>
      <c r="C196" s="509">
        <v>106.210141858706</v>
      </c>
      <c r="D196" s="509">
        <v>98.612925353169999</v>
      </c>
      <c r="E196" s="47"/>
      <c r="F196" s="47"/>
      <c r="G196" s="47"/>
    </row>
    <row r="197" spans="1:7" x14ac:dyDescent="0.2">
      <c r="A197" s="48" t="s">
        <v>244</v>
      </c>
      <c r="B197" s="509">
        <v>99.122623703840006</v>
      </c>
      <c r="C197" s="509">
        <v>103.089178109416</v>
      </c>
      <c r="D197" s="509">
        <v>96.009077014639004</v>
      </c>
      <c r="E197" s="47"/>
      <c r="F197" s="47"/>
      <c r="G197" s="47"/>
    </row>
    <row r="198" spans="1:7" x14ac:dyDescent="0.2">
      <c r="A198" s="48" t="s">
        <v>245</v>
      </c>
      <c r="B198" s="509">
        <v>106.638687172774</v>
      </c>
      <c r="C198" s="509">
        <v>109.144747543094</v>
      </c>
      <c r="D198" s="509">
        <v>102.046456473508</v>
      </c>
      <c r="E198" s="47"/>
      <c r="F198" s="47"/>
      <c r="G198" s="47"/>
    </row>
    <row r="199" spans="1:7" x14ac:dyDescent="0.2">
      <c r="A199" s="48" t="s">
        <v>246</v>
      </c>
      <c r="B199" s="509">
        <v>103.02766495225799</v>
      </c>
      <c r="C199" s="509">
        <v>105.76846997841</v>
      </c>
      <c r="D199" s="509">
        <v>99.553747776738007</v>
      </c>
      <c r="E199" s="47"/>
      <c r="F199" s="47"/>
      <c r="G199" s="47"/>
    </row>
    <row r="200" spans="1:7" x14ac:dyDescent="0.2">
      <c r="A200" s="48" t="s">
        <v>247</v>
      </c>
      <c r="B200" s="509">
        <v>104.84971056567601</v>
      </c>
      <c r="C200" s="509">
        <v>107.018269195988</v>
      </c>
      <c r="D200" s="509">
        <v>99.151954838034996</v>
      </c>
      <c r="E200" s="47"/>
      <c r="F200" s="47"/>
      <c r="G200" s="47"/>
    </row>
    <row r="201" spans="1:7" x14ac:dyDescent="0.2">
      <c r="A201" s="48" t="s">
        <v>248</v>
      </c>
      <c r="B201" s="509">
        <v>105.81654823678601</v>
      </c>
      <c r="C201" s="509">
        <v>111.00854958217499</v>
      </c>
      <c r="D201" s="509">
        <v>101.65553470666001</v>
      </c>
      <c r="E201" s="47"/>
      <c r="F201" s="47"/>
      <c r="G201" s="47"/>
    </row>
    <row r="202" spans="1:7" x14ac:dyDescent="0.2">
      <c r="A202" s="48" t="s">
        <v>249</v>
      </c>
      <c r="B202" s="509">
        <v>107.95919417039001</v>
      </c>
      <c r="C202" s="509">
        <v>113.546147378472</v>
      </c>
      <c r="D202" s="509">
        <v>103.82928717223599</v>
      </c>
      <c r="E202" s="47"/>
      <c r="F202" s="47"/>
      <c r="G202" s="47"/>
    </row>
    <row r="203" spans="1:7" x14ac:dyDescent="0.2">
      <c r="A203" s="48" t="s">
        <v>250</v>
      </c>
      <c r="B203" s="509">
        <v>107.045940824992</v>
      </c>
      <c r="C203" s="509">
        <v>111.795214699032</v>
      </c>
      <c r="D203" s="509">
        <v>104.394791023826</v>
      </c>
      <c r="E203" s="47"/>
      <c r="F203" s="47"/>
      <c r="G203" s="47"/>
    </row>
    <row r="204" spans="1:7" x14ac:dyDescent="0.2">
      <c r="A204" s="48" t="s">
        <v>274</v>
      </c>
      <c r="B204" s="509">
        <v>106.313785849911</v>
      </c>
      <c r="C204" s="509">
        <v>111.41041764788901</v>
      </c>
      <c r="D204" s="509">
        <v>105.475959597493</v>
      </c>
      <c r="E204" s="47"/>
      <c r="F204" s="47"/>
      <c r="G204" s="47"/>
    </row>
    <row r="205" spans="1:7" x14ac:dyDescent="0.2">
      <c r="A205" s="48" t="s">
        <v>139</v>
      </c>
      <c r="B205" s="509">
        <v>112.96102860822</v>
      </c>
      <c r="C205" s="509">
        <v>116.099684309453</v>
      </c>
      <c r="D205" s="509">
        <v>113.96657917317999</v>
      </c>
      <c r="E205" s="47"/>
      <c r="F205" s="47"/>
      <c r="G205" s="47"/>
    </row>
    <row r="206" spans="1:7" x14ac:dyDescent="0.2">
      <c r="A206" s="48" t="s">
        <v>140</v>
      </c>
      <c r="B206" s="509">
        <v>108.55446285812199</v>
      </c>
      <c r="C206" s="509">
        <v>116.245004882323</v>
      </c>
      <c r="D206" s="509">
        <v>111.314236927868</v>
      </c>
      <c r="E206" s="47"/>
      <c r="F206" s="47"/>
      <c r="G206" s="47"/>
    </row>
    <row r="207" spans="1:7" x14ac:dyDescent="0.2">
      <c r="A207" s="48" t="s">
        <v>141</v>
      </c>
      <c r="B207" s="509">
        <v>107.762193874018</v>
      </c>
      <c r="C207" s="509">
        <v>117.13245892770701</v>
      </c>
      <c r="D207" s="509">
        <v>109.135551860302</v>
      </c>
      <c r="E207" s="47"/>
      <c r="F207" s="47"/>
      <c r="G207" s="47"/>
    </row>
    <row r="208" spans="1:7" x14ac:dyDescent="0.2">
      <c r="A208" s="48" t="s">
        <v>347</v>
      </c>
      <c r="B208" s="509">
        <v>105.940786202813</v>
      </c>
      <c r="C208" s="509">
        <v>109.078832015684</v>
      </c>
      <c r="D208" s="509">
        <v>105.041973786537</v>
      </c>
      <c r="E208" s="47"/>
      <c r="F208" s="47"/>
      <c r="G208" s="47"/>
    </row>
    <row r="209" spans="1:7" x14ac:dyDescent="0.2">
      <c r="A209" s="48" t="s">
        <v>348</v>
      </c>
      <c r="B209" s="509">
        <v>103.262547157686</v>
      </c>
      <c r="C209" s="509">
        <v>107.352493436304</v>
      </c>
      <c r="D209" s="509">
        <v>104.071085212718</v>
      </c>
      <c r="E209" s="47"/>
      <c r="F209" s="47"/>
      <c r="G209" s="47"/>
    </row>
    <row r="210" spans="1:7" x14ac:dyDescent="0.2">
      <c r="A210" s="48" t="s">
        <v>349</v>
      </c>
      <c r="B210" s="509">
        <v>114.92162005188101</v>
      </c>
      <c r="C210" s="509">
        <v>117.145243978811</v>
      </c>
      <c r="D210" s="509">
        <v>116.024310771259</v>
      </c>
      <c r="E210" s="47"/>
      <c r="F210" s="47"/>
      <c r="G210" s="47"/>
    </row>
    <row r="211" spans="1:7" x14ac:dyDescent="0.2">
      <c r="A211" s="48" t="s">
        <v>350</v>
      </c>
      <c r="B211" s="509">
        <v>110.304887829309</v>
      </c>
      <c r="C211" s="509">
        <v>114.02403378758601</v>
      </c>
      <c r="D211" s="509">
        <v>111.611273655228</v>
      </c>
      <c r="E211" s="47"/>
      <c r="F211" s="47"/>
      <c r="G211" s="47"/>
    </row>
    <row r="212" spans="1:7" x14ac:dyDescent="0.2">
      <c r="A212" s="48" t="s">
        <v>375</v>
      </c>
      <c r="B212" s="509">
        <v>114.352993324062</v>
      </c>
      <c r="C212" s="509">
        <v>117.29111900586599</v>
      </c>
      <c r="D212" s="509">
        <v>113.826797422586</v>
      </c>
      <c r="E212" s="47"/>
      <c r="F212" s="47"/>
      <c r="G212" s="47"/>
    </row>
    <row r="213" spans="1:7" x14ac:dyDescent="0.2">
      <c r="A213" s="48" t="s">
        <v>376</v>
      </c>
      <c r="B213" s="509">
        <v>114.893039122833</v>
      </c>
      <c r="C213" s="509">
        <v>118.818234670246</v>
      </c>
      <c r="D213" s="509">
        <v>116.952778280907</v>
      </c>
      <c r="E213" s="47"/>
      <c r="F213" s="47"/>
      <c r="G213" s="47"/>
    </row>
    <row r="214" spans="1:7" x14ac:dyDescent="0.2">
      <c r="A214" s="48" t="s">
        <v>377</v>
      </c>
      <c r="B214" s="509">
        <v>113.025191285793</v>
      </c>
      <c r="C214" s="509">
        <v>118.738874711824</v>
      </c>
      <c r="D214" s="509">
        <v>112.802490885061</v>
      </c>
      <c r="E214" s="47"/>
      <c r="F214" s="47"/>
      <c r="G214" s="47"/>
    </row>
    <row r="215" spans="1:7" x14ac:dyDescent="0.2">
      <c r="A215" s="48" t="s">
        <v>378</v>
      </c>
      <c r="B215" s="509">
        <v>115.60968315545099</v>
      </c>
      <c r="C215" s="509">
        <v>119.67945489987601</v>
      </c>
      <c r="D215" s="509">
        <v>116.986110516921</v>
      </c>
      <c r="E215" s="47"/>
      <c r="F215" s="47"/>
      <c r="G215" s="47"/>
    </row>
    <row r="216" spans="1:7" x14ac:dyDescent="0.2">
      <c r="A216" s="48" t="s">
        <v>379</v>
      </c>
      <c r="B216" s="509">
        <v>113.896033322791</v>
      </c>
      <c r="C216" s="509">
        <v>117.236833600745</v>
      </c>
      <c r="D216" s="509">
        <v>115.27025272595399</v>
      </c>
      <c r="E216" s="47"/>
      <c r="F216" s="47"/>
      <c r="G216" s="47"/>
    </row>
    <row r="217" spans="1:7" x14ac:dyDescent="0.2">
      <c r="A217" s="48" t="s">
        <v>380</v>
      </c>
      <c r="B217" s="509">
        <v>117.78742945889201</v>
      </c>
      <c r="C217" s="509">
        <v>121.274958152092</v>
      </c>
      <c r="D217" s="509">
        <v>120.405204475087</v>
      </c>
      <c r="E217" s="47"/>
      <c r="F217" s="47"/>
      <c r="G217" s="47"/>
    </row>
    <row r="218" spans="1:7" x14ac:dyDescent="0.2">
      <c r="A218" s="48" t="s">
        <v>381</v>
      </c>
      <c r="B218" s="509">
        <v>115.12248130008599</v>
      </c>
      <c r="C218" s="509">
        <v>122.828421499889</v>
      </c>
      <c r="D218" s="509">
        <v>119.523719983022</v>
      </c>
      <c r="E218" s="47"/>
      <c r="F218" s="47"/>
      <c r="G218" s="47"/>
    </row>
    <row r="219" spans="1:7" x14ac:dyDescent="0.2">
      <c r="A219" s="48" t="s">
        <v>382</v>
      </c>
      <c r="B219" s="509">
        <v>113.240303315483</v>
      </c>
      <c r="C219" s="509">
        <v>121.60282554534</v>
      </c>
      <c r="D219" s="509">
        <v>115.69124158020701</v>
      </c>
      <c r="E219" s="47"/>
      <c r="F219" s="47"/>
      <c r="G219" s="47"/>
    </row>
    <row r="220" spans="1:7" x14ac:dyDescent="0.2">
      <c r="A220" s="48" t="s">
        <v>365</v>
      </c>
      <c r="B220" s="509">
        <v>112.705806926707</v>
      </c>
      <c r="C220" s="509">
        <v>115.367062072574</v>
      </c>
      <c r="D220" s="509">
        <v>113.50516313844901</v>
      </c>
      <c r="E220" s="47"/>
      <c r="F220" s="47"/>
      <c r="G220" s="47"/>
    </row>
    <row r="221" spans="1:7" x14ac:dyDescent="0.2">
      <c r="A221" s="48" t="s">
        <v>366</v>
      </c>
      <c r="B221" s="509">
        <v>108.57371592688</v>
      </c>
      <c r="C221" s="509">
        <v>112.34007715477701</v>
      </c>
      <c r="D221" s="509">
        <v>111.47895261374499</v>
      </c>
      <c r="E221" s="47"/>
      <c r="F221" s="47"/>
      <c r="G221" s="47"/>
    </row>
    <row r="222" spans="1:7" x14ac:dyDescent="0.2">
      <c r="A222" s="48" t="s">
        <v>367</v>
      </c>
      <c r="B222" s="509">
        <v>120.506622535302</v>
      </c>
      <c r="C222" s="509">
        <v>121.983353585448</v>
      </c>
      <c r="D222" s="509">
        <v>124.36538166304</v>
      </c>
      <c r="E222" s="47"/>
      <c r="F222" s="47"/>
      <c r="G222" s="47"/>
    </row>
    <row r="223" spans="1:7" x14ac:dyDescent="0.2">
      <c r="A223" s="48" t="s">
        <v>368</v>
      </c>
      <c r="B223" s="509">
        <v>112.54126504051401</v>
      </c>
      <c r="C223" s="509">
        <v>116.169161909849</v>
      </c>
      <c r="D223" s="509">
        <v>114.354364519036</v>
      </c>
      <c r="E223" s="47"/>
      <c r="F223" s="47"/>
      <c r="G223" s="47"/>
    </row>
    <row r="224" spans="1:7" x14ac:dyDescent="0.2">
      <c r="A224" s="48" t="s">
        <v>383</v>
      </c>
      <c r="B224" s="509">
        <v>119.640527367799</v>
      </c>
      <c r="C224" s="509">
        <v>122.3429035626</v>
      </c>
      <c r="D224" s="509">
        <v>121.467856359709</v>
      </c>
      <c r="E224" s="47"/>
      <c r="F224" s="47"/>
      <c r="G224" s="47"/>
    </row>
    <row r="225" spans="1:7" x14ac:dyDescent="0.2">
      <c r="A225" s="48" t="s">
        <v>384</v>
      </c>
      <c r="B225" s="509">
        <v>119.127817148658</v>
      </c>
      <c r="C225" s="509">
        <v>123.099881442944</v>
      </c>
      <c r="D225" s="509">
        <v>122.441239466518</v>
      </c>
      <c r="E225" s="47"/>
      <c r="F225" s="47"/>
      <c r="G225" s="47"/>
    </row>
    <row r="226" spans="1:7" x14ac:dyDescent="0.2">
      <c r="A226" s="48" t="s">
        <v>385</v>
      </c>
      <c r="B226" s="509">
        <v>116.73744204232401</v>
      </c>
      <c r="C226" s="509">
        <v>123.010705286863</v>
      </c>
      <c r="D226" s="509">
        <v>118.11494496223899</v>
      </c>
      <c r="E226" s="47"/>
      <c r="F226" s="47"/>
      <c r="G226" s="47"/>
    </row>
    <row r="227" spans="1:7" x14ac:dyDescent="0.2">
      <c r="A227" s="48" t="s">
        <v>386</v>
      </c>
      <c r="B227" s="509">
        <v>119.75282044353401</v>
      </c>
      <c r="C227" s="509">
        <v>125.37029500865</v>
      </c>
      <c r="D227" s="509">
        <v>122.54049228463001</v>
      </c>
      <c r="E227" s="47"/>
      <c r="F227" s="47"/>
      <c r="G227" s="47"/>
    </row>
    <row r="228" spans="1:7" x14ac:dyDescent="0.2">
      <c r="A228" s="48" t="s">
        <v>387</v>
      </c>
      <c r="B228" s="509">
        <v>118.148760547595</v>
      </c>
      <c r="C228" s="509">
        <v>122.823149034172</v>
      </c>
      <c r="D228" s="509">
        <v>121.21632816850099</v>
      </c>
      <c r="E228" s="47"/>
      <c r="F228" s="47"/>
      <c r="G228" s="47"/>
    </row>
    <row r="229" spans="1:7" x14ac:dyDescent="0.2">
      <c r="A229" s="48" t="s">
        <v>388</v>
      </c>
      <c r="B229" s="509">
        <v>122.21951910942499</v>
      </c>
      <c r="C229" s="509">
        <v>126.130593703382</v>
      </c>
      <c r="D229" s="509">
        <v>125.33467134261799</v>
      </c>
      <c r="E229" s="47"/>
      <c r="F229" s="47"/>
      <c r="G229" s="47"/>
    </row>
    <row r="230" spans="1:7" x14ac:dyDescent="0.2">
      <c r="A230" s="48" t="s">
        <v>389</v>
      </c>
      <c r="B230" s="509">
        <v>119.18217197775</v>
      </c>
      <c r="C230" s="509">
        <v>127.829504347507</v>
      </c>
      <c r="D230" s="509">
        <v>124.284982444684</v>
      </c>
      <c r="E230" s="47"/>
      <c r="F230" s="47"/>
      <c r="G230" s="47"/>
    </row>
    <row r="231" spans="1:7" x14ac:dyDescent="0.2">
      <c r="A231" s="48" t="s">
        <v>390</v>
      </c>
      <c r="B231" s="509">
        <v>116.822771316276</v>
      </c>
      <c r="C231" s="509">
        <v>126.319109224138</v>
      </c>
      <c r="D231" s="509">
        <v>120.060022859588</v>
      </c>
      <c r="E231" s="47"/>
      <c r="F231" s="47"/>
      <c r="G231" s="47"/>
    </row>
    <row r="232" spans="1:7" x14ac:dyDescent="0.2">
      <c r="A232" s="48" t="s">
        <v>369</v>
      </c>
      <c r="B232" s="509">
        <v>117.53686281186501</v>
      </c>
      <c r="C232" s="509">
        <v>120.34192951454899</v>
      </c>
      <c r="D232" s="509">
        <v>120.32449979914399</v>
      </c>
      <c r="E232" s="47"/>
      <c r="F232" s="47"/>
      <c r="G232" s="47"/>
    </row>
    <row r="233" spans="1:7" x14ac:dyDescent="0.2">
      <c r="A233" s="48" t="s">
        <v>370</v>
      </c>
      <c r="B233" s="509">
        <v>115.17428008428</v>
      </c>
      <c r="C233" s="509">
        <v>119.194968588278</v>
      </c>
      <c r="D233" s="509">
        <v>119.42741410364501</v>
      </c>
      <c r="E233" s="47"/>
      <c r="F233" s="47"/>
      <c r="G233" s="47"/>
    </row>
    <row r="234" spans="1:7" x14ac:dyDescent="0.2">
      <c r="A234" s="48" t="s">
        <v>391</v>
      </c>
      <c r="B234" s="509">
        <v>124.03978258303501</v>
      </c>
      <c r="C234" s="509">
        <v>126.10126039970901</v>
      </c>
      <c r="D234" s="509">
        <v>128.337563858583</v>
      </c>
      <c r="E234" s="47"/>
      <c r="F234" s="47"/>
      <c r="G234" s="47"/>
    </row>
    <row r="235" spans="1:7" x14ac:dyDescent="0.2">
      <c r="A235" s="48" t="s">
        <v>392</v>
      </c>
      <c r="B235" s="509">
        <v>116.728581468475</v>
      </c>
      <c r="C235" s="509">
        <v>121.576943686001</v>
      </c>
      <c r="D235" s="509">
        <v>119.702551607033</v>
      </c>
      <c r="E235" s="47"/>
      <c r="F235" s="47"/>
      <c r="G235" s="47"/>
    </row>
    <row r="236" spans="1:7" x14ac:dyDescent="0.2">
      <c r="A236" s="48" t="s">
        <v>393</v>
      </c>
      <c r="B236" s="509">
        <v>123.81346231696401</v>
      </c>
      <c r="C236" s="509">
        <v>127.50642221597001</v>
      </c>
      <c r="D236" s="509">
        <v>126.546510061078</v>
      </c>
      <c r="E236" s="47"/>
      <c r="F236" s="47"/>
      <c r="G236" s="47"/>
    </row>
    <row r="237" spans="1:7" x14ac:dyDescent="0.2">
      <c r="A237" s="48" t="s">
        <v>394</v>
      </c>
      <c r="B237" s="509">
        <v>123.597173083599</v>
      </c>
      <c r="C237" s="509">
        <v>127.640158154476</v>
      </c>
      <c r="D237" s="509">
        <v>128.00458062876001</v>
      </c>
      <c r="E237" s="47"/>
      <c r="F237" s="47"/>
      <c r="G237" s="47"/>
    </row>
    <row r="238" spans="1:7" x14ac:dyDescent="0.2">
      <c r="A238" s="48" t="s">
        <v>395</v>
      </c>
      <c r="B238" s="509">
        <v>122.564128140543</v>
      </c>
      <c r="C238" s="509">
        <v>128.81158514780401</v>
      </c>
      <c r="D238" s="509">
        <v>124.59320656198101</v>
      </c>
      <c r="E238" s="47" t="s">
        <v>744</v>
      </c>
      <c r="F238" s="47" t="s">
        <v>745</v>
      </c>
      <c r="G238" s="47" t="s">
        <v>746</v>
      </c>
    </row>
    <row r="239" spans="1:7" x14ac:dyDescent="0.2">
      <c r="A239" s="48" t="s">
        <v>396</v>
      </c>
      <c r="B239" s="509">
        <v>124.02971116875401</v>
      </c>
      <c r="C239" s="509">
        <v>129.76458636153899</v>
      </c>
      <c r="D239" s="509">
        <v>128.02407019123001</v>
      </c>
      <c r="E239" s="49">
        <f>B239/B227-1</f>
        <v>3.5714321461319143E-2</v>
      </c>
      <c r="F239" s="49">
        <f>C239/C227-1</f>
        <v>3.5050498625577964E-2</v>
      </c>
      <c r="G239" s="49">
        <f>D239/D227-1</f>
        <v>4.4749109493236405E-2</v>
      </c>
    </row>
    <row r="241" spans="1:1" x14ac:dyDescent="0.2">
      <c r="A241" s="46" t="s">
        <v>421</v>
      </c>
    </row>
    <row r="242" spans="1:1" x14ac:dyDescent="0.2">
      <c r="A242" s="46" t="s">
        <v>422</v>
      </c>
    </row>
    <row r="244" spans="1:1" x14ac:dyDescent="0.2">
      <c r="A244" s="46" t="s">
        <v>747</v>
      </c>
    </row>
    <row r="245" spans="1:1" x14ac:dyDescent="0.2">
      <c r="A245" s="47" t="s">
        <v>440</v>
      </c>
    </row>
    <row r="246" spans="1:1" x14ac:dyDescent="0.2">
      <c r="A246" s="47" t="s">
        <v>1242</v>
      </c>
    </row>
  </sheetData>
  <sheetProtection password="DD17" sheet="1" objects="1" scenarios="1" selectLockedCell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7030A0"/>
    <pageSetUpPr fitToPage="1"/>
  </sheetPr>
  <dimension ref="A1:R97"/>
  <sheetViews>
    <sheetView workbookViewId="0">
      <selection activeCell="Q50" sqref="Q50"/>
    </sheetView>
  </sheetViews>
  <sheetFormatPr baseColWidth="10" defaultRowHeight="11.25" x14ac:dyDescent="0.2"/>
  <cols>
    <col min="1" max="1" width="13.625" style="50" customWidth="1"/>
    <col min="2" max="2" width="19.875" style="50" bestFit="1" customWidth="1"/>
    <col min="3" max="3" width="17.875" style="50" bestFit="1" customWidth="1"/>
    <col min="4" max="4" width="15.5" style="50" bestFit="1" customWidth="1"/>
    <col min="5" max="5" width="15.125" style="50" customWidth="1"/>
    <col min="6" max="6" width="12.375" style="50" customWidth="1"/>
    <col min="7" max="7" width="12.875" style="50" customWidth="1"/>
    <col min="8" max="13" width="8" style="50" customWidth="1"/>
    <col min="14" max="14" width="9.625" style="50" bestFit="1" customWidth="1"/>
    <col min="15" max="15" width="11.875" style="50" bestFit="1" customWidth="1"/>
    <col min="16" max="16" width="12.5" style="50" customWidth="1"/>
    <col min="17" max="252" width="8" style="50" customWidth="1"/>
    <col min="253" max="253" width="13.625" style="50" customWidth="1"/>
    <col min="254" max="256" width="51.125" style="50" customWidth="1"/>
    <col min="257" max="508" width="8" style="50" customWidth="1"/>
    <col min="509" max="509" width="13.625" style="50" customWidth="1"/>
    <col min="510" max="512" width="51.125" style="50" customWidth="1"/>
    <col min="513" max="764" width="8" style="50" customWidth="1"/>
    <col min="765" max="765" width="13.625" style="50" customWidth="1"/>
    <col min="766" max="768" width="51.125" style="50" customWidth="1"/>
    <col min="769" max="1020" width="8" style="50" customWidth="1"/>
    <col min="1021" max="1021" width="13.625" style="50" customWidth="1"/>
    <col min="1022" max="1024" width="51.125" style="50" customWidth="1"/>
    <col min="1025" max="1276" width="8" style="50" customWidth="1"/>
    <col min="1277" max="1277" width="13.625" style="50" customWidth="1"/>
    <col min="1278" max="1280" width="51.125" style="50" customWidth="1"/>
    <col min="1281" max="1532" width="8" style="50" customWidth="1"/>
    <col min="1533" max="1533" width="13.625" style="50" customWidth="1"/>
    <col min="1534" max="1536" width="51.125" style="50" customWidth="1"/>
    <col min="1537" max="1788" width="8" style="50" customWidth="1"/>
    <col min="1789" max="1789" width="13.625" style="50" customWidth="1"/>
    <col min="1790" max="1792" width="51.125" style="50" customWidth="1"/>
    <col min="1793" max="2044" width="8" style="50" customWidth="1"/>
    <col min="2045" max="2045" width="13.625" style="50" customWidth="1"/>
    <col min="2046" max="2048" width="51.125" style="50" customWidth="1"/>
    <col min="2049" max="2300" width="8" style="50" customWidth="1"/>
    <col min="2301" max="2301" width="13.625" style="50" customWidth="1"/>
    <col min="2302" max="2304" width="51.125" style="50" customWidth="1"/>
    <col min="2305" max="2556" width="8" style="50" customWidth="1"/>
    <col min="2557" max="2557" width="13.625" style="50" customWidth="1"/>
    <col min="2558" max="2560" width="51.125" style="50" customWidth="1"/>
    <col min="2561" max="2812" width="8" style="50" customWidth="1"/>
    <col min="2813" max="2813" width="13.625" style="50" customWidth="1"/>
    <col min="2814" max="2816" width="51.125" style="50" customWidth="1"/>
    <col min="2817" max="3068" width="8" style="50" customWidth="1"/>
    <col min="3069" max="3069" width="13.625" style="50" customWidth="1"/>
    <col min="3070" max="3072" width="51.125" style="50" customWidth="1"/>
    <col min="3073" max="3324" width="8" style="50" customWidth="1"/>
    <col min="3325" max="3325" width="13.625" style="50" customWidth="1"/>
    <col min="3326" max="3328" width="51.125" style="50" customWidth="1"/>
    <col min="3329" max="3580" width="8" style="50" customWidth="1"/>
    <col min="3581" max="3581" width="13.625" style="50" customWidth="1"/>
    <col min="3582" max="3584" width="51.125" style="50" customWidth="1"/>
    <col min="3585" max="3836" width="8" style="50" customWidth="1"/>
    <col min="3837" max="3837" width="13.625" style="50" customWidth="1"/>
    <col min="3838" max="3840" width="51.125" style="50" customWidth="1"/>
    <col min="3841" max="4092" width="8" style="50" customWidth="1"/>
    <col min="4093" max="4093" width="13.625" style="50" customWidth="1"/>
    <col min="4094" max="4096" width="51.125" style="50" customWidth="1"/>
    <col min="4097" max="4348" width="8" style="50" customWidth="1"/>
    <col min="4349" max="4349" width="13.625" style="50" customWidth="1"/>
    <col min="4350" max="4352" width="51.125" style="50" customWidth="1"/>
    <col min="4353" max="4604" width="8" style="50" customWidth="1"/>
    <col min="4605" max="4605" width="13.625" style="50" customWidth="1"/>
    <col min="4606" max="4608" width="51.125" style="50" customWidth="1"/>
    <col min="4609" max="4860" width="8" style="50" customWidth="1"/>
    <col min="4861" max="4861" width="13.625" style="50" customWidth="1"/>
    <col min="4862" max="4864" width="51.125" style="50" customWidth="1"/>
    <col min="4865" max="5116" width="8" style="50" customWidth="1"/>
    <col min="5117" max="5117" width="13.625" style="50" customWidth="1"/>
    <col min="5118" max="5120" width="51.125" style="50" customWidth="1"/>
    <col min="5121" max="5372" width="8" style="50" customWidth="1"/>
    <col min="5373" max="5373" width="13.625" style="50" customWidth="1"/>
    <col min="5374" max="5376" width="51.125" style="50" customWidth="1"/>
    <col min="5377" max="5628" width="8" style="50" customWidth="1"/>
    <col min="5629" max="5629" width="13.625" style="50" customWidth="1"/>
    <col min="5630" max="5632" width="51.125" style="50" customWidth="1"/>
    <col min="5633" max="5884" width="8" style="50" customWidth="1"/>
    <col min="5885" max="5885" width="13.625" style="50" customWidth="1"/>
    <col min="5886" max="5888" width="51.125" style="50" customWidth="1"/>
    <col min="5889" max="6140" width="8" style="50" customWidth="1"/>
    <col min="6141" max="6141" width="13.625" style="50" customWidth="1"/>
    <col min="6142" max="6144" width="51.125" style="50" customWidth="1"/>
    <col min="6145" max="6396" width="8" style="50" customWidth="1"/>
    <col min="6397" max="6397" width="13.625" style="50" customWidth="1"/>
    <col min="6398" max="6400" width="51.125" style="50" customWidth="1"/>
    <col min="6401" max="6652" width="8" style="50" customWidth="1"/>
    <col min="6653" max="6653" width="13.625" style="50" customWidth="1"/>
    <col min="6654" max="6656" width="51.125" style="50" customWidth="1"/>
    <col min="6657" max="6908" width="8" style="50" customWidth="1"/>
    <col min="6909" max="6909" width="13.625" style="50" customWidth="1"/>
    <col min="6910" max="6912" width="51.125" style="50" customWidth="1"/>
    <col min="6913" max="7164" width="8" style="50" customWidth="1"/>
    <col min="7165" max="7165" width="13.625" style="50" customWidth="1"/>
    <col min="7166" max="7168" width="51.125" style="50" customWidth="1"/>
    <col min="7169" max="7420" width="8" style="50" customWidth="1"/>
    <col min="7421" max="7421" width="13.625" style="50" customWidth="1"/>
    <col min="7422" max="7424" width="51.125" style="50" customWidth="1"/>
    <col min="7425" max="7676" width="8" style="50" customWidth="1"/>
    <col min="7677" max="7677" width="13.625" style="50" customWidth="1"/>
    <col min="7678" max="7680" width="51.125" style="50" customWidth="1"/>
    <col min="7681" max="7932" width="8" style="50" customWidth="1"/>
    <col min="7933" max="7933" width="13.625" style="50" customWidth="1"/>
    <col min="7934" max="7936" width="51.125" style="50" customWidth="1"/>
    <col min="7937" max="8188" width="8" style="50" customWidth="1"/>
    <col min="8189" max="8189" width="13.625" style="50" customWidth="1"/>
    <col min="8190" max="8192" width="51.125" style="50" customWidth="1"/>
    <col min="8193" max="8444" width="8" style="50" customWidth="1"/>
    <col min="8445" max="8445" width="13.625" style="50" customWidth="1"/>
    <col min="8446" max="8448" width="51.125" style="50" customWidth="1"/>
    <col min="8449" max="8700" width="8" style="50" customWidth="1"/>
    <col min="8701" max="8701" width="13.625" style="50" customWidth="1"/>
    <col min="8702" max="8704" width="51.125" style="50" customWidth="1"/>
    <col min="8705" max="8956" width="8" style="50" customWidth="1"/>
    <col min="8957" max="8957" width="13.625" style="50" customWidth="1"/>
    <col min="8958" max="8960" width="51.125" style="50" customWidth="1"/>
    <col min="8961" max="9212" width="8" style="50" customWidth="1"/>
    <col min="9213" max="9213" width="13.625" style="50" customWidth="1"/>
    <col min="9214" max="9216" width="51.125" style="50" customWidth="1"/>
    <col min="9217" max="9468" width="8" style="50" customWidth="1"/>
    <col min="9469" max="9469" width="13.625" style="50" customWidth="1"/>
    <col min="9470" max="9472" width="51.125" style="50" customWidth="1"/>
    <col min="9473" max="9724" width="8" style="50" customWidth="1"/>
    <col min="9725" max="9725" width="13.625" style="50" customWidth="1"/>
    <col min="9726" max="9728" width="51.125" style="50" customWidth="1"/>
    <col min="9729" max="9980" width="8" style="50" customWidth="1"/>
    <col min="9981" max="9981" width="13.625" style="50" customWidth="1"/>
    <col min="9982" max="9984" width="51.125" style="50" customWidth="1"/>
    <col min="9985" max="10236" width="8" style="50" customWidth="1"/>
    <col min="10237" max="10237" width="13.625" style="50" customWidth="1"/>
    <col min="10238" max="10240" width="51.125" style="50" customWidth="1"/>
    <col min="10241" max="10492" width="8" style="50" customWidth="1"/>
    <col min="10493" max="10493" width="13.625" style="50" customWidth="1"/>
    <col min="10494" max="10496" width="51.125" style="50" customWidth="1"/>
    <col min="10497" max="10748" width="8" style="50" customWidth="1"/>
    <col min="10749" max="10749" width="13.625" style="50" customWidth="1"/>
    <col min="10750" max="10752" width="51.125" style="50" customWidth="1"/>
    <col min="10753" max="11004" width="8" style="50" customWidth="1"/>
    <col min="11005" max="11005" width="13.625" style="50" customWidth="1"/>
    <col min="11006" max="11008" width="51.125" style="50" customWidth="1"/>
    <col min="11009" max="11260" width="8" style="50" customWidth="1"/>
    <col min="11261" max="11261" width="13.625" style="50" customWidth="1"/>
    <col min="11262" max="11264" width="51.125" style="50" customWidth="1"/>
    <col min="11265" max="11516" width="8" style="50" customWidth="1"/>
    <col min="11517" max="11517" width="13.625" style="50" customWidth="1"/>
    <col min="11518" max="11520" width="51.125" style="50" customWidth="1"/>
    <col min="11521" max="11772" width="8" style="50" customWidth="1"/>
    <col min="11773" max="11773" width="13.625" style="50" customWidth="1"/>
    <col min="11774" max="11776" width="51.125" style="50" customWidth="1"/>
    <col min="11777" max="12028" width="8" style="50" customWidth="1"/>
    <col min="12029" max="12029" width="13.625" style="50" customWidth="1"/>
    <col min="12030" max="12032" width="51.125" style="50" customWidth="1"/>
    <col min="12033" max="12284" width="8" style="50" customWidth="1"/>
    <col min="12285" max="12285" width="13.625" style="50" customWidth="1"/>
    <col min="12286" max="12288" width="51.125" style="50" customWidth="1"/>
    <col min="12289" max="12540" width="8" style="50" customWidth="1"/>
    <col min="12541" max="12541" width="13.625" style="50" customWidth="1"/>
    <col min="12542" max="12544" width="51.125" style="50" customWidth="1"/>
    <col min="12545" max="12796" width="8" style="50" customWidth="1"/>
    <col min="12797" max="12797" width="13.625" style="50" customWidth="1"/>
    <col min="12798" max="12800" width="51.125" style="50" customWidth="1"/>
    <col min="12801" max="13052" width="8" style="50" customWidth="1"/>
    <col min="13053" max="13053" width="13.625" style="50" customWidth="1"/>
    <col min="13054" max="13056" width="51.125" style="50" customWidth="1"/>
    <col min="13057" max="13308" width="8" style="50" customWidth="1"/>
    <col min="13309" max="13309" width="13.625" style="50" customWidth="1"/>
    <col min="13310" max="13312" width="51.125" style="50" customWidth="1"/>
    <col min="13313" max="13564" width="8" style="50" customWidth="1"/>
    <col min="13565" max="13565" width="13.625" style="50" customWidth="1"/>
    <col min="13566" max="13568" width="51.125" style="50" customWidth="1"/>
    <col min="13569" max="13820" width="8" style="50" customWidth="1"/>
    <col min="13821" max="13821" width="13.625" style="50" customWidth="1"/>
    <col min="13822" max="13824" width="51.125" style="50" customWidth="1"/>
    <col min="13825" max="14076" width="8" style="50" customWidth="1"/>
    <col min="14077" max="14077" width="13.625" style="50" customWidth="1"/>
    <col min="14078" max="14080" width="51.125" style="50" customWidth="1"/>
    <col min="14081" max="14332" width="8" style="50" customWidth="1"/>
    <col min="14333" max="14333" width="13.625" style="50" customWidth="1"/>
    <col min="14334" max="14336" width="51.125" style="50" customWidth="1"/>
    <col min="14337" max="14588" width="8" style="50" customWidth="1"/>
    <col min="14589" max="14589" width="13.625" style="50" customWidth="1"/>
    <col min="14590" max="14592" width="51.125" style="50" customWidth="1"/>
    <col min="14593" max="14844" width="8" style="50" customWidth="1"/>
    <col min="14845" max="14845" width="13.625" style="50" customWidth="1"/>
    <col min="14846" max="14848" width="51.125" style="50" customWidth="1"/>
    <col min="14849" max="15100" width="8" style="50" customWidth="1"/>
    <col min="15101" max="15101" width="13.625" style="50" customWidth="1"/>
    <col min="15102" max="15104" width="51.125" style="50" customWidth="1"/>
    <col min="15105" max="15356" width="8" style="50" customWidth="1"/>
    <col min="15357" max="15357" width="13.625" style="50" customWidth="1"/>
    <col min="15358" max="15360" width="51.125" style="50" customWidth="1"/>
    <col min="15361" max="15612" width="8" style="50" customWidth="1"/>
    <col min="15613" max="15613" width="13.625" style="50" customWidth="1"/>
    <col min="15614" max="15616" width="51.125" style="50" customWidth="1"/>
    <col min="15617" max="15868" width="8" style="50" customWidth="1"/>
    <col min="15869" max="15869" width="13.625" style="50" customWidth="1"/>
    <col min="15870" max="15872" width="51.125" style="50" customWidth="1"/>
    <col min="15873" max="16124" width="8" style="50" customWidth="1"/>
    <col min="16125" max="16125" width="13.625" style="50" customWidth="1"/>
    <col min="16126" max="16128" width="51.125" style="50" customWidth="1"/>
    <col min="16129" max="16384" width="8" style="50" customWidth="1"/>
  </cols>
  <sheetData>
    <row r="1" spans="1:18" ht="12.75" x14ac:dyDescent="0.2">
      <c r="A1" s="47" t="s">
        <v>1244</v>
      </c>
    </row>
    <row r="2" spans="1:18" x14ac:dyDescent="0.2">
      <c r="E2" s="664" t="s">
        <v>1245</v>
      </c>
      <c r="F2" s="664"/>
      <c r="G2" s="664"/>
    </row>
    <row r="3" spans="1:18" hidden="1" x14ac:dyDescent="0.2"/>
    <row r="4" spans="1:18" ht="18" x14ac:dyDescent="0.2">
      <c r="A4" s="339" t="s">
        <v>311</v>
      </c>
      <c r="B4" s="512" t="s">
        <v>771</v>
      </c>
      <c r="C4" s="512" t="s">
        <v>773</v>
      </c>
      <c r="D4" s="512" t="s">
        <v>774</v>
      </c>
      <c r="E4" s="512" t="s">
        <v>771</v>
      </c>
      <c r="F4" s="512" t="s">
        <v>773</v>
      </c>
      <c r="G4" s="512" t="s">
        <v>774</v>
      </c>
      <c r="I4" s="50" t="s">
        <v>1220</v>
      </c>
    </row>
    <row r="5" spans="1:18" x14ac:dyDescent="0.2">
      <c r="A5" s="339" t="s">
        <v>312</v>
      </c>
      <c r="B5" s="345">
        <v>5732746121.5551004</v>
      </c>
      <c r="C5" s="345">
        <v>1795413978.99665</v>
      </c>
      <c r="D5" s="345">
        <v>1024295178.56326</v>
      </c>
      <c r="E5" s="345"/>
      <c r="F5" s="345"/>
      <c r="G5" s="345"/>
    </row>
    <row r="6" spans="1:18" x14ac:dyDescent="0.2">
      <c r="A6" s="339" t="s">
        <v>313</v>
      </c>
      <c r="B6" s="345">
        <v>5802801766.27213</v>
      </c>
      <c r="C6" s="345">
        <v>1785569369.5524001</v>
      </c>
      <c r="D6" s="345">
        <v>999107249.05999899</v>
      </c>
      <c r="E6" s="345"/>
      <c r="F6" s="345"/>
      <c r="G6" s="345"/>
    </row>
    <row r="7" spans="1:18" x14ac:dyDescent="0.2">
      <c r="A7" s="339" t="s">
        <v>314</v>
      </c>
      <c r="B7" s="345">
        <v>5857838587.0179701</v>
      </c>
      <c r="C7" s="345">
        <v>1784166571.2226701</v>
      </c>
      <c r="D7" s="345">
        <v>984093316.40221596</v>
      </c>
      <c r="E7" s="345"/>
      <c r="F7" s="345"/>
      <c r="G7" s="345"/>
      <c r="J7" s="50" t="s">
        <v>748</v>
      </c>
      <c r="K7" s="50" t="s">
        <v>749</v>
      </c>
      <c r="L7" s="50" t="s">
        <v>750</v>
      </c>
      <c r="M7" s="50" t="s">
        <v>748</v>
      </c>
      <c r="N7" s="50" t="s">
        <v>749</v>
      </c>
      <c r="O7" s="50" t="s">
        <v>750</v>
      </c>
      <c r="P7" s="50" t="s">
        <v>748</v>
      </c>
      <c r="Q7" s="50" t="s">
        <v>749</v>
      </c>
      <c r="R7" s="50" t="s">
        <v>750</v>
      </c>
    </row>
    <row r="8" spans="1:18" x14ac:dyDescent="0.2">
      <c r="A8" s="339" t="s">
        <v>315</v>
      </c>
      <c r="B8" s="345">
        <v>6092879104.3219805</v>
      </c>
      <c r="C8" s="345">
        <v>1859082308.2282801</v>
      </c>
      <c r="D8" s="345">
        <v>1036641439.97453</v>
      </c>
      <c r="E8" s="345">
        <f>AVERAGE(B5:B8)</f>
        <v>5871566394.7917948</v>
      </c>
      <c r="F8" s="345">
        <f>AVERAGE(C5:C8)</f>
        <v>1806058057.0000002</v>
      </c>
      <c r="G8" s="345">
        <f>AVERAGE(D5:D8)</f>
        <v>1011034296.0000012</v>
      </c>
      <c r="I8" s="50">
        <v>1993</v>
      </c>
      <c r="J8" s="50">
        <v>5871566394.7917948</v>
      </c>
      <c r="K8" s="50">
        <v>1806058057.0000002</v>
      </c>
      <c r="L8" s="50">
        <v>1011034296.0000012</v>
      </c>
      <c r="M8" s="51">
        <v>100</v>
      </c>
      <c r="N8" s="51">
        <v>100</v>
      </c>
      <c r="O8" s="51">
        <v>100</v>
      </c>
    </row>
    <row r="9" spans="1:18" x14ac:dyDescent="0.2">
      <c r="A9" s="339" t="s">
        <v>316</v>
      </c>
      <c r="B9" s="345">
        <v>5896049702.9343004</v>
      </c>
      <c r="C9" s="345">
        <v>1822730486.4646499</v>
      </c>
      <c r="D9" s="345">
        <v>1008831222.51205</v>
      </c>
      <c r="E9" s="345"/>
      <c r="F9" s="345"/>
      <c r="G9" s="345"/>
      <c r="I9" s="50">
        <f>I8+1</f>
        <v>1994</v>
      </c>
      <c r="J9" s="50">
        <v>6153241549.1520023</v>
      </c>
      <c r="K9" s="50">
        <v>1893968520</v>
      </c>
      <c r="L9" s="50">
        <v>1044357217.9999975</v>
      </c>
      <c r="M9" s="51">
        <f t="shared" ref="M9:M26" si="0">J9/J$8*100</f>
        <v>104.79727444809377</v>
      </c>
      <c r="N9" s="51">
        <f t="shared" ref="N9:O24" si="1">K9/K$8*100</f>
        <v>104.86753250590549</v>
      </c>
      <c r="O9" s="51">
        <f>L9/L$8*100</f>
        <v>103.29592399900113</v>
      </c>
      <c r="P9" s="52">
        <f t="shared" ref="P9:P26" si="2">M9/M8-1</f>
        <v>4.797274448093769E-2</v>
      </c>
      <c r="Q9" s="52">
        <f t="shared" ref="Q9:R24" si="3">N9/N8-1</f>
        <v>4.8675325059054808E-2</v>
      </c>
      <c r="R9" s="52">
        <f t="shared" si="3"/>
        <v>3.295923999001138E-2</v>
      </c>
    </row>
    <row r="10" spans="1:18" x14ac:dyDescent="0.2">
      <c r="A10" s="339" t="s">
        <v>317</v>
      </c>
      <c r="B10" s="345">
        <v>6138930152.0894203</v>
      </c>
      <c r="C10" s="345">
        <v>1892792529.0833199</v>
      </c>
      <c r="D10" s="345">
        <v>1044524249.46889</v>
      </c>
      <c r="E10" s="345"/>
      <c r="F10" s="345"/>
      <c r="G10" s="345"/>
      <c r="I10" s="50">
        <f t="shared" ref="I10:I27" si="4">I9+1</f>
        <v>1995</v>
      </c>
      <c r="J10" s="50">
        <v>5770048083.8681231</v>
      </c>
      <c r="K10" s="50">
        <v>1727946141.9999976</v>
      </c>
      <c r="L10" s="50">
        <v>986872745.99999928</v>
      </c>
      <c r="M10" s="51">
        <f t="shared" si="0"/>
        <v>98.271018258199021</v>
      </c>
      <c r="N10" s="51">
        <f t="shared" si="1"/>
        <v>95.67500531351952</v>
      </c>
      <c r="O10" s="51">
        <f t="shared" si="1"/>
        <v>97.610214599485573</v>
      </c>
      <c r="P10" s="52">
        <f t="shared" si="2"/>
        <v>-6.2275056524749739E-2</v>
      </c>
      <c r="Q10" s="52">
        <f t="shared" si="3"/>
        <v>-8.7658467522999106E-2</v>
      </c>
      <c r="R10" s="52">
        <f t="shared" si="3"/>
        <v>-5.5042921147310131E-2</v>
      </c>
    </row>
    <row r="11" spans="1:18" x14ac:dyDescent="0.2">
      <c r="A11" s="339" t="s">
        <v>318</v>
      </c>
      <c r="B11" s="345">
        <v>6153162550.96628</v>
      </c>
      <c r="C11" s="345">
        <v>1912135401.64346</v>
      </c>
      <c r="D11" s="345">
        <v>1045586391.24898</v>
      </c>
      <c r="E11" s="345"/>
      <c r="F11" s="345"/>
      <c r="G11" s="345"/>
      <c r="I11" s="50">
        <f t="shared" si="4"/>
        <v>1996</v>
      </c>
      <c r="J11" s="50">
        <v>6086988774.3929701</v>
      </c>
      <c r="K11" s="50">
        <v>1901157340</v>
      </c>
      <c r="L11" s="50">
        <v>1089782949</v>
      </c>
      <c r="M11" s="51">
        <f t="shared" si="0"/>
        <v>103.66890817742025</v>
      </c>
      <c r="N11" s="51">
        <f t="shared" si="1"/>
        <v>105.26557175897031</v>
      </c>
      <c r="O11" s="51">
        <f t="shared" si="1"/>
        <v>107.78892005064075</v>
      </c>
      <c r="P11" s="52">
        <f t="shared" si="2"/>
        <v>5.4928604739178599E-2</v>
      </c>
      <c r="Q11" s="52">
        <f t="shared" si="3"/>
        <v>0.1002410861020937</v>
      </c>
      <c r="R11" s="52">
        <f t="shared" si="3"/>
        <v>0.10427910124898787</v>
      </c>
    </row>
    <row r="12" spans="1:18" x14ac:dyDescent="0.2">
      <c r="A12" s="339" t="s">
        <v>319</v>
      </c>
      <c r="B12" s="345">
        <v>6424823790.6180096</v>
      </c>
      <c r="C12" s="345">
        <v>1948215662.8085699</v>
      </c>
      <c r="D12" s="345">
        <v>1078487008.7700701</v>
      </c>
      <c r="E12" s="345">
        <f>AVERAGE(B9:B12)</f>
        <v>6153241549.1520023</v>
      </c>
      <c r="F12" s="345">
        <f>AVERAGE(C9:C12)</f>
        <v>1893968520</v>
      </c>
      <c r="G12" s="345">
        <f>AVERAGE(D9:D12)</f>
        <v>1044357217.9999975</v>
      </c>
      <c r="I12" s="50">
        <f t="shared" si="4"/>
        <v>1997</v>
      </c>
      <c r="J12" s="50">
        <v>6528465318.0981474</v>
      </c>
      <c r="K12" s="50">
        <v>2088974697</v>
      </c>
      <c r="L12" s="50">
        <v>1203978819.0000026</v>
      </c>
      <c r="M12" s="51">
        <f t="shared" si="0"/>
        <v>111.18779690354921</v>
      </c>
      <c r="N12" s="51">
        <f t="shared" si="1"/>
        <v>115.66486962605984</v>
      </c>
      <c r="O12" s="51">
        <f t="shared" si="1"/>
        <v>119.08387517251948</v>
      </c>
      <c r="P12" s="52">
        <f t="shared" si="2"/>
        <v>7.2527905022989669E-2</v>
      </c>
      <c r="Q12" s="52">
        <f t="shared" si="3"/>
        <v>9.8791064289292185E-2</v>
      </c>
      <c r="R12" s="52">
        <f t="shared" si="3"/>
        <v>0.10478771952230526</v>
      </c>
    </row>
    <row r="13" spans="1:18" x14ac:dyDescent="0.2">
      <c r="A13" s="339" t="s">
        <v>320</v>
      </c>
      <c r="B13" s="345">
        <v>5826003719.1244898</v>
      </c>
      <c r="C13" s="345">
        <v>1750047880.1608701</v>
      </c>
      <c r="D13" s="345">
        <v>1011133707.24272</v>
      </c>
      <c r="E13" s="345"/>
      <c r="F13" s="345"/>
      <c r="G13" s="345"/>
      <c r="I13" s="50">
        <f t="shared" si="4"/>
        <v>1998</v>
      </c>
      <c r="J13" s="50">
        <v>6852203627.467535</v>
      </c>
      <c r="K13" s="50">
        <v>2215138923</v>
      </c>
      <c r="L13" s="50">
        <v>1290617077.0000026</v>
      </c>
      <c r="M13" s="51">
        <f t="shared" si="0"/>
        <v>116.70145863539219</v>
      </c>
      <c r="N13" s="51">
        <f t="shared" si="1"/>
        <v>122.65048260295211</v>
      </c>
      <c r="O13" s="51">
        <f>L13/L$8*100</f>
        <v>127.65314511150876</v>
      </c>
      <c r="P13" s="52">
        <f t="shared" si="2"/>
        <v>4.958873082651194E-2</v>
      </c>
      <c r="Q13" s="52">
        <f t="shared" si="3"/>
        <v>6.0395286827162664E-2</v>
      </c>
      <c r="R13" s="52">
        <f t="shared" si="3"/>
        <v>7.1959951979852832E-2</v>
      </c>
    </row>
    <row r="14" spans="1:18" x14ac:dyDescent="0.2">
      <c r="A14" s="339" t="s">
        <v>321</v>
      </c>
      <c r="B14" s="345">
        <v>5600037018.3659801</v>
      </c>
      <c r="C14" s="345">
        <v>1672372358.14275</v>
      </c>
      <c r="D14" s="345">
        <v>944861077.52965701</v>
      </c>
      <c r="E14" s="345"/>
      <c r="F14" s="345"/>
      <c r="G14" s="345"/>
      <c r="I14" s="50">
        <f t="shared" si="4"/>
        <v>1999</v>
      </c>
      <c r="J14" s="50">
        <v>7097170945.5523529</v>
      </c>
      <c r="K14" s="50">
        <v>2286504901.0000029</v>
      </c>
      <c r="L14" s="50">
        <v>1347594109.0000026</v>
      </c>
      <c r="M14" s="51">
        <f t="shared" si="0"/>
        <v>120.87355346688568</v>
      </c>
      <c r="N14" s="51">
        <f t="shared" si="1"/>
        <v>126.60196011628007</v>
      </c>
      <c r="O14" s="51">
        <f t="shared" si="1"/>
        <v>133.28866432440003</v>
      </c>
      <c r="P14" s="52">
        <f t="shared" si="2"/>
        <v>3.5750151542906394E-2</v>
      </c>
      <c r="Q14" s="52">
        <f t="shared" si="3"/>
        <v>3.2217382512222059E-2</v>
      </c>
      <c r="R14" s="52">
        <f t="shared" si="3"/>
        <v>4.4147123895525553E-2</v>
      </c>
    </row>
    <row r="15" spans="1:18" x14ac:dyDescent="0.2">
      <c r="A15" s="339" t="s">
        <v>322</v>
      </c>
      <c r="B15" s="345">
        <v>5691934605.4906502</v>
      </c>
      <c r="C15" s="345">
        <v>1710597214.2830501</v>
      </c>
      <c r="D15" s="345">
        <v>963187301.43088996</v>
      </c>
      <c r="E15" s="345"/>
      <c r="F15" s="345"/>
      <c r="G15" s="345"/>
      <c r="I15" s="50">
        <f t="shared" si="4"/>
        <v>2000</v>
      </c>
      <c r="J15" s="50">
        <v>7520404846.0033722</v>
      </c>
      <c r="K15" s="50">
        <v>2409914697.0000024</v>
      </c>
      <c r="L15" s="50">
        <v>1435062518.9999976</v>
      </c>
      <c r="M15" s="51">
        <f t="shared" si="0"/>
        <v>128.08174753289228</v>
      </c>
      <c r="N15" s="51">
        <f t="shared" si="1"/>
        <v>133.43506249201391</v>
      </c>
      <c r="O15" s="51">
        <f t="shared" si="1"/>
        <v>141.9400434463596</v>
      </c>
      <c r="P15" s="52">
        <f t="shared" si="2"/>
        <v>5.9634170248675122E-2</v>
      </c>
      <c r="Q15" s="52">
        <f t="shared" si="3"/>
        <v>5.397311676263028E-2</v>
      </c>
      <c r="R15" s="52">
        <f t="shared" si="3"/>
        <v>6.4907088429543514E-2</v>
      </c>
    </row>
    <row r="16" spans="1:18" x14ac:dyDescent="0.2">
      <c r="A16" s="339" t="s">
        <v>323</v>
      </c>
      <c r="B16" s="345">
        <v>5962216992.4913702</v>
      </c>
      <c r="C16" s="345">
        <v>1778767115.4133201</v>
      </c>
      <c r="D16" s="345">
        <v>1028308897.79673</v>
      </c>
      <c r="E16" s="345">
        <f>AVERAGE(B13:B16)</f>
        <v>5770048083.8681231</v>
      </c>
      <c r="F16" s="345">
        <f>AVERAGE(C13:C16)</f>
        <v>1727946141.9999976</v>
      </c>
      <c r="G16" s="345">
        <f>AVERAGE(D13:D16)</f>
        <v>986872745.99999928</v>
      </c>
      <c r="I16" s="50">
        <f t="shared" si="4"/>
        <v>2001</v>
      </c>
      <c r="J16" s="50">
        <v>7448753705.5813751</v>
      </c>
      <c r="K16" s="50">
        <v>2343291504.9999976</v>
      </c>
      <c r="L16" s="50">
        <v>1379558974</v>
      </c>
      <c r="M16" s="51">
        <f t="shared" si="0"/>
        <v>126.86144045290162</v>
      </c>
      <c r="N16" s="51">
        <f t="shared" si="1"/>
        <v>129.74618927214237</v>
      </c>
      <c r="O16" s="51">
        <f t="shared" si="1"/>
        <v>136.45026478903921</v>
      </c>
      <c r="P16" s="52">
        <f t="shared" si="2"/>
        <v>-9.5275642587346887E-3</v>
      </c>
      <c r="Q16" s="52">
        <f t="shared" si="3"/>
        <v>-2.7645456531279589E-2</v>
      </c>
      <c r="R16" s="52">
        <f t="shared" si="3"/>
        <v>-3.8676743532173319E-2</v>
      </c>
    </row>
    <row r="17" spans="1:18" x14ac:dyDescent="0.2">
      <c r="A17" s="339" t="s">
        <v>324</v>
      </c>
      <c r="B17" s="345">
        <v>5891226772.27143</v>
      </c>
      <c r="C17" s="345">
        <v>1831862077.2074699</v>
      </c>
      <c r="D17" s="345">
        <v>1065182423.23903</v>
      </c>
      <c r="E17" s="345"/>
      <c r="F17" s="345"/>
      <c r="G17" s="345"/>
      <c r="I17" s="50">
        <f t="shared" si="4"/>
        <v>2002</v>
      </c>
      <c r="J17" s="50">
        <v>7455364867.1059494</v>
      </c>
      <c r="K17" s="50">
        <v>2336353949</v>
      </c>
      <c r="L17" s="50">
        <v>1364693365.9999976</v>
      </c>
      <c r="M17" s="51">
        <f t="shared" si="0"/>
        <v>126.97403666794975</v>
      </c>
      <c r="N17" s="51">
        <f t="shared" si="1"/>
        <v>129.36206230716977</v>
      </c>
      <c r="O17" s="51">
        <f t="shared" si="1"/>
        <v>134.979928119075</v>
      </c>
      <c r="P17" s="52">
        <f t="shared" si="2"/>
        <v>8.8755270826301746E-4</v>
      </c>
      <c r="Q17" s="52">
        <f t="shared" si="3"/>
        <v>-2.9606030599241828E-3</v>
      </c>
      <c r="R17" s="52">
        <f t="shared" si="3"/>
        <v>-1.077562342760896E-2</v>
      </c>
    </row>
    <row r="18" spans="1:18" x14ac:dyDescent="0.2">
      <c r="A18" s="339" t="s">
        <v>325</v>
      </c>
      <c r="B18" s="345">
        <v>5955682234.3570099</v>
      </c>
      <c r="C18" s="345">
        <v>1853092387.97645</v>
      </c>
      <c r="D18" s="345">
        <v>1061499132.9750201</v>
      </c>
      <c r="E18" s="345"/>
      <c r="F18" s="345"/>
      <c r="G18" s="345"/>
      <c r="I18" s="50">
        <f t="shared" si="4"/>
        <v>2003</v>
      </c>
      <c r="J18" s="50">
        <v>7555803383</v>
      </c>
      <c r="K18" s="50">
        <v>2354136925.0000029</v>
      </c>
      <c r="L18" s="50">
        <v>1345383266</v>
      </c>
      <c r="M18" s="51">
        <f t="shared" si="0"/>
        <v>128.68462817183092</v>
      </c>
      <c r="N18" s="51">
        <f t="shared" si="1"/>
        <v>130.34669156264022</v>
      </c>
      <c r="O18" s="51">
        <f t="shared" si="1"/>
        <v>133.06999290951831</v>
      </c>
      <c r="P18" s="52">
        <f t="shared" si="2"/>
        <v>1.3471978593187162E-2</v>
      </c>
      <c r="Q18" s="52">
        <f t="shared" si="3"/>
        <v>7.6114220653999975E-3</v>
      </c>
      <c r="R18" s="52">
        <f t="shared" si="3"/>
        <v>-1.4149772015523698E-2</v>
      </c>
    </row>
    <row r="19" spans="1:18" x14ac:dyDescent="0.2">
      <c r="A19" s="339" t="s">
        <v>326</v>
      </c>
      <c r="B19" s="345">
        <v>6073486667.4407797</v>
      </c>
      <c r="C19" s="345">
        <v>1913588920.2707601</v>
      </c>
      <c r="D19" s="345">
        <v>1082799612.75687</v>
      </c>
      <c r="E19" s="345"/>
      <c r="F19" s="345"/>
      <c r="G19" s="345"/>
      <c r="I19" s="50">
        <f t="shared" si="4"/>
        <v>2004</v>
      </c>
      <c r="J19" s="50">
        <v>7862071834.2640228</v>
      </c>
      <c r="K19" s="50">
        <v>2441720556</v>
      </c>
      <c r="L19" s="50">
        <v>1398307418</v>
      </c>
      <c r="M19" s="51">
        <f t="shared" si="0"/>
        <v>133.90075672545998</v>
      </c>
      <c r="N19" s="51">
        <f t="shared" si="1"/>
        <v>135.19612764031982</v>
      </c>
      <c r="O19" s="51">
        <f t="shared" si="1"/>
        <v>138.30464738260454</v>
      </c>
      <c r="P19" s="52">
        <f t="shared" si="2"/>
        <v>4.0534200764554607E-2</v>
      </c>
      <c r="Q19" s="52">
        <f t="shared" si="3"/>
        <v>3.7204136288715217E-2</v>
      </c>
      <c r="R19" s="52">
        <f t="shared" si="3"/>
        <v>3.9337602404815319E-2</v>
      </c>
    </row>
    <row r="20" spans="1:18" x14ac:dyDescent="0.2">
      <c r="A20" s="339" t="s">
        <v>327</v>
      </c>
      <c r="B20" s="345">
        <v>6427559423.5026598</v>
      </c>
      <c r="C20" s="345">
        <v>2006085974.54532</v>
      </c>
      <c r="D20" s="345">
        <v>1149650627.0290799</v>
      </c>
      <c r="E20" s="345">
        <f>AVERAGE(B17:B20)</f>
        <v>6086988774.3929701</v>
      </c>
      <c r="F20" s="345">
        <f>AVERAGE(C17:C20)</f>
        <v>1901157340</v>
      </c>
      <c r="G20" s="345">
        <f>AVERAGE(D17:D20)</f>
        <v>1089782949</v>
      </c>
      <c r="I20" s="50">
        <f t="shared" si="4"/>
        <v>2005</v>
      </c>
      <c r="J20" s="50">
        <v>8114085247.2508621</v>
      </c>
      <c r="K20" s="50">
        <v>2511224205</v>
      </c>
      <c r="L20" s="50">
        <v>1448138988</v>
      </c>
      <c r="M20" s="51">
        <f t="shared" si="0"/>
        <v>138.19285522255578</v>
      </c>
      <c r="N20" s="51">
        <f t="shared" si="1"/>
        <v>139.04448947623169</v>
      </c>
      <c r="O20" s="51">
        <f t="shared" si="1"/>
        <v>143.23341885921525</v>
      </c>
      <c r="P20" s="52">
        <f t="shared" si="2"/>
        <v>3.2054325920621851E-2</v>
      </c>
      <c r="Q20" s="52">
        <f t="shared" si="3"/>
        <v>2.8465030049900308E-2</v>
      </c>
      <c r="R20" s="52">
        <f t="shared" si="3"/>
        <v>3.5637063322794926E-2</v>
      </c>
    </row>
    <row r="21" spans="1:18" x14ac:dyDescent="0.2">
      <c r="A21" s="339" t="s">
        <v>328</v>
      </c>
      <c r="B21" s="345">
        <v>6152807219.26159</v>
      </c>
      <c r="C21" s="345">
        <v>1940490718.82584</v>
      </c>
      <c r="D21" s="345">
        <v>1137595612.7219501</v>
      </c>
      <c r="E21" s="345"/>
      <c r="F21" s="345"/>
      <c r="G21" s="345"/>
      <c r="I21" s="50">
        <f t="shared" si="4"/>
        <v>2006</v>
      </c>
      <c r="J21" s="50">
        <v>8531972958.5076866</v>
      </c>
      <c r="K21" s="50">
        <v>2655418849</v>
      </c>
      <c r="L21" s="50">
        <v>1533893943</v>
      </c>
      <c r="M21" s="51">
        <f t="shared" si="0"/>
        <v>145.3099971087056</v>
      </c>
      <c r="N21" s="51">
        <f t="shared" si="1"/>
        <v>147.02843237558224</v>
      </c>
      <c r="O21" s="51">
        <f t="shared" si="1"/>
        <v>151.71532252353961</v>
      </c>
      <c r="P21" s="52">
        <f t="shared" si="2"/>
        <v>5.1501518473497487E-2</v>
      </c>
      <c r="Q21" s="52">
        <f t="shared" si="3"/>
        <v>5.7420059791116973E-2</v>
      </c>
      <c r="R21" s="52">
        <f t="shared" si="3"/>
        <v>5.921735117320126E-2</v>
      </c>
    </row>
    <row r="22" spans="1:18" x14ac:dyDescent="0.2">
      <c r="A22" s="339" t="s">
        <v>329</v>
      </c>
      <c r="B22" s="345">
        <v>6492761736.2972603</v>
      </c>
      <c r="C22" s="345">
        <v>2078544720.1449699</v>
      </c>
      <c r="D22" s="345">
        <v>1201472747.68063</v>
      </c>
      <c r="E22" s="345"/>
      <c r="F22" s="345"/>
      <c r="G22" s="345"/>
      <c r="I22" s="50">
        <f t="shared" si="4"/>
        <v>2007</v>
      </c>
      <c r="J22" s="50">
        <v>8810136334.1253452</v>
      </c>
      <c r="K22" s="50">
        <v>2709309631.0000024</v>
      </c>
      <c r="L22" s="50">
        <v>1560461831.9999974</v>
      </c>
      <c r="M22" s="51">
        <f t="shared" si="0"/>
        <v>150.04746164396821</v>
      </c>
      <c r="N22" s="51">
        <f t="shared" si="1"/>
        <v>150.01232216755932</v>
      </c>
      <c r="O22" s="51">
        <f t="shared" si="1"/>
        <v>154.34311557715895</v>
      </c>
      <c r="P22" s="52">
        <f t="shared" si="2"/>
        <v>3.2602468030596299E-2</v>
      </c>
      <c r="Q22" s="52">
        <f t="shared" si="3"/>
        <v>2.029464467358788E-2</v>
      </c>
      <c r="R22" s="52">
        <f t="shared" si="3"/>
        <v>1.7320551477004731E-2</v>
      </c>
    </row>
    <row r="23" spans="1:18" x14ac:dyDescent="0.2">
      <c r="A23" s="339" t="s">
        <v>330</v>
      </c>
      <c r="B23" s="345">
        <v>6569860091.2687397</v>
      </c>
      <c r="C23" s="345">
        <v>2142207842.8743899</v>
      </c>
      <c r="D23" s="345">
        <v>1209268967.32973</v>
      </c>
      <c r="E23" s="345"/>
      <c r="F23" s="345"/>
      <c r="G23" s="345"/>
      <c r="I23" s="50">
        <f t="shared" si="4"/>
        <v>2008</v>
      </c>
      <c r="J23" s="50">
        <v>8915030216.2431564</v>
      </c>
      <c r="K23" s="50">
        <v>2705494319</v>
      </c>
      <c r="L23" s="50">
        <v>1549082444</v>
      </c>
      <c r="M23" s="51">
        <f t="shared" si="0"/>
        <v>151.83393351646299</v>
      </c>
      <c r="N23" s="51">
        <f t="shared" si="1"/>
        <v>149.80107137275706</v>
      </c>
      <c r="O23" s="51">
        <f t="shared" si="1"/>
        <v>153.21759609230884</v>
      </c>
      <c r="P23" s="52">
        <f t="shared" si="2"/>
        <v>1.1906045280084321E-2</v>
      </c>
      <c r="Q23" s="52">
        <f t="shared" si="3"/>
        <v>-1.4082229496207299E-3</v>
      </c>
      <c r="R23" s="52">
        <f t="shared" si="3"/>
        <v>-7.2923206237044402E-3</v>
      </c>
    </row>
    <row r="24" spans="1:18" x14ac:dyDescent="0.2">
      <c r="A24" s="339" t="s">
        <v>331</v>
      </c>
      <c r="B24" s="345">
        <v>6898432225.5649996</v>
      </c>
      <c r="C24" s="345">
        <v>2194655506.1547999</v>
      </c>
      <c r="D24" s="345">
        <v>1267577948.2677</v>
      </c>
      <c r="E24" s="345">
        <f>AVERAGE(B21:B24)</f>
        <v>6528465318.0981474</v>
      </c>
      <c r="F24" s="345">
        <f>AVERAGE(C21:C24)</f>
        <v>2088974697</v>
      </c>
      <c r="G24" s="345">
        <f>AVERAGE(D21:D24)</f>
        <v>1203978819.0000026</v>
      </c>
      <c r="I24" s="50">
        <f t="shared" si="4"/>
        <v>2009</v>
      </c>
      <c r="J24" s="50">
        <v>8384234577.1717129</v>
      </c>
      <c r="K24" s="50">
        <v>2498017774</v>
      </c>
      <c r="L24" s="50">
        <v>1395998940</v>
      </c>
      <c r="M24" s="51">
        <f t="shared" si="0"/>
        <v>142.79383069922719</v>
      </c>
      <c r="N24" s="51">
        <f t="shared" si="1"/>
        <v>138.31325988209912</v>
      </c>
      <c r="O24" s="51">
        <f t="shared" si="1"/>
        <v>138.07631902528442</v>
      </c>
      <c r="P24" s="52">
        <f t="shared" si="2"/>
        <v>-5.9539409984762148E-2</v>
      </c>
      <c r="Q24" s="52">
        <f t="shared" si="3"/>
        <v>-7.6687111683415687E-2</v>
      </c>
      <c r="R24" s="52">
        <f t="shared" si="3"/>
        <v>-9.8822050816554152E-2</v>
      </c>
    </row>
    <row r="25" spans="1:18" x14ac:dyDescent="0.2">
      <c r="A25" s="339" t="s">
        <v>332</v>
      </c>
      <c r="B25" s="345">
        <v>6665227026.2861099</v>
      </c>
      <c r="C25" s="345">
        <v>2149798952.7743702</v>
      </c>
      <c r="D25" s="345">
        <v>1268383297.6952801</v>
      </c>
      <c r="E25" s="345"/>
      <c r="F25" s="345"/>
      <c r="G25" s="345"/>
      <c r="I25" s="50">
        <f t="shared" si="4"/>
        <v>2010</v>
      </c>
      <c r="J25" s="50">
        <v>8848081885.4166431</v>
      </c>
      <c r="K25" s="50">
        <v>2653027948</v>
      </c>
      <c r="L25" s="50">
        <v>1533969268.9999976</v>
      </c>
      <c r="M25" s="51">
        <f t="shared" si="0"/>
        <v>150.69372107015738</v>
      </c>
      <c r="N25" s="51">
        <f t="shared" ref="N25:O27" si="5">K25/K$8*100</f>
        <v>146.89605008638986</v>
      </c>
      <c r="O25" s="51">
        <f t="shared" si="5"/>
        <v>151.7227729137287</v>
      </c>
      <c r="P25" s="52">
        <f t="shared" si="2"/>
        <v>5.5323751259044762E-2</v>
      </c>
      <c r="Q25" s="52">
        <f t="shared" ref="Q25:R27" si="6">N25/N24-1</f>
        <v>6.2053271042898484E-2</v>
      </c>
      <c r="R25" s="52">
        <f t="shared" si="6"/>
        <v>9.8832688941724811E-2</v>
      </c>
    </row>
    <row r="26" spans="1:18" x14ac:dyDescent="0.2">
      <c r="A26" s="339" t="s">
        <v>333</v>
      </c>
      <c r="B26" s="345">
        <v>6779735042.1689901</v>
      </c>
      <c r="C26" s="345">
        <v>2188709866.9032602</v>
      </c>
      <c r="D26" s="345">
        <v>1274053709.65382</v>
      </c>
      <c r="E26" s="345"/>
      <c r="F26" s="345"/>
      <c r="G26" s="345"/>
      <c r="I26" s="50">
        <f t="shared" si="4"/>
        <v>2011</v>
      </c>
      <c r="J26" s="50">
        <v>9194096203.6642532</v>
      </c>
      <c r="K26" s="50">
        <v>2758183801.1867151</v>
      </c>
      <c r="L26" s="50">
        <v>1613523082.5877526</v>
      </c>
      <c r="M26" s="51">
        <f t="shared" si="0"/>
        <v>156.58677064129961</v>
      </c>
      <c r="N26" s="51">
        <f t="shared" si="5"/>
        <v>152.71844614830755</v>
      </c>
      <c r="O26" s="51">
        <f t="shared" si="5"/>
        <v>159.59133028141616</v>
      </c>
      <c r="P26" s="52">
        <f t="shared" si="2"/>
        <v>3.9106138791268119E-2</v>
      </c>
      <c r="Q26" s="52">
        <f t="shared" si="6"/>
        <v>3.9636164883218639E-2</v>
      </c>
      <c r="R26" s="52">
        <f t="shared" si="6"/>
        <v>5.1861412868861922E-2</v>
      </c>
    </row>
    <row r="27" spans="1:18" x14ac:dyDescent="0.2">
      <c r="A27" s="339" t="s">
        <v>334</v>
      </c>
      <c r="B27" s="345">
        <v>6891651789.5784302</v>
      </c>
      <c r="C27" s="345">
        <v>2254615359.6538901</v>
      </c>
      <c r="D27" s="345">
        <v>1294548038.8139901</v>
      </c>
      <c r="E27" s="345"/>
      <c r="F27" s="345"/>
      <c r="G27" s="345"/>
      <c r="I27" s="50">
        <f t="shared" si="4"/>
        <v>2012</v>
      </c>
      <c r="J27" s="50">
        <v>9321939586.4664688</v>
      </c>
      <c r="K27" s="50">
        <v>2828251162.7351799</v>
      </c>
      <c r="L27" s="50">
        <v>1664562326.767735</v>
      </c>
      <c r="M27" s="51">
        <f>M26*(1+P27)</f>
        <v>162.53706792566899</v>
      </c>
      <c r="N27" s="51">
        <f t="shared" si="5"/>
        <v>156.59802030025105</v>
      </c>
      <c r="O27" s="51">
        <f t="shared" si="5"/>
        <v>164.63955113622902</v>
      </c>
      <c r="P27" s="52">
        <v>3.7999999999999999E-2</v>
      </c>
      <c r="Q27" s="52">
        <f t="shared" si="6"/>
        <v>2.540344175697018E-2</v>
      </c>
      <c r="R27" s="52">
        <f t="shared" si="6"/>
        <v>3.1632174792396661E-2</v>
      </c>
    </row>
    <row r="28" spans="1:18" ht="18.75" x14ac:dyDescent="0.2">
      <c r="A28" s="339" t="s">
        <v>335</v>
      </c>
      <c r="B28" s="345">
        <v>7072200651.8366098</v>
      </c>
      <c r="C28" s="345">
        <v>2267431512.6684799</v>
      </c>
      <c r="D28" s="345">
        <v>1325483261.83692</v>
      </c>
      <c r="E28" s="345">
        <f>AVERAGE(B25:B28)</f>
        <v>6852203627.467535</v>
      </c>
      <c r="F28" s="345">
        <f>AVERAGE(C25:C28)</f>
        <v>2215138923</v>
      </c>
      <c r="G28" s="345">
        <f>AVERAGE(D25:D28)</f>
        <v>1290617077.0000026</v>
      </c>
      <c r="K28" s="288" t="s">
        <v>779</v>
      </c>
    </row>
    <row r="29" spans="1:18" ht="12.75" x14ac:dyDescent="0.2">
      <c r="A29" s="339" t="s">
        <v>336</v>
      </c>
      <c r="B29" s="345">
        <v>6833076851.2414103</v>
      </c>
      <c r="C29" s="345">
        <v>2213425430.0510502</v>
      </c>
      <c r="D29" s="345">
        <v>1299608834.8945601</v>
      </c>
      <c r="E29" s="345"/>
      <c r="F29" s="345"/>
      <c r="G29" s="345"/>
      <c r="K29" s="283" t="s">
        <v>1183</v>
      </c>
    </row>
    <row r="30" spans="1:18" x14ac:dyDescent="0.2">
      <c r="A30" s="339" t="s">
        <v>337</v>
      </c>
      <c r="B30" s="345">
        <v>6997209345.6680803</v>
      </c>
      <c r="C30" s="345">
        <v>2257351185.5506701</v>
      </c>
      <c r="D30" s="345">
        <v>1333969041.10131</v>
      </c>
      <c r="E30" s="345"/>
      <c r="F30" s="345"/>
      <c r="G30" s="345"/>
      <c r="M30" s="274" t="s">
        <v>311</v>
      </c>
      <c r="N30" s="275" t="s">
        <v>748</v>
      </c>
      <c r="O30" s="275" t="s">
        <v>749</v>
      </c>
      <c r="P30" s="275" t="s">
        <v>750</v>
      </c>
    </row>
    <row r="31" spans="1:18" x14ac:dyDescent="0.2">
      <c r="A31" s="339" t="s">
        <v>338</v>
      </c>
      <c r="B31" s="345">
        <v>7148246489.3032398</v>
      </c>
      <c r="C31" s="345">
        <v>2333658194.9428</v>
      </c>
      <c r="D31" s="345">
        <v>1367700361.9070401</v>
      </c>
      <c r="E31" s="345"/>
      <c r="F31" s="345"/>
      <c r="G31" s="345"/>
      <c r="L31" s="50" t="s">
        <v>751</v>
      </c>
      <c r="M31" s="53" t="s">
        <v>752</v>
      </c>
      <c r="N31" s="272">
        <f>POWER(J14/J10,1/4)-1</f>
        <v>5.3116599814341248E-2</v>
      </c>
      <c r="O31" s="272">
        <f>POWER(K14/K10,1/4)-1</f>
        <v>7.2532555752241601E-2</v>
      </c>
      <c r="P31" s="272">
        <f>POWER(O14/O10,1/4)-1</f>
        <v>8.099699601036825E-2</v>
      </c>
      <c r="Q31" s="53"/>
    </row>
    <row r="32" spans="1:18" x14ac:dyDescent="0.2">
      <c r="A32" s="339" t="s">
        <v>339</v>
      </c>
      <c r="B32" s="345">
        <v>7410151095.9966803</v>
      </c>
      <c r="C32" s="345">
        <v>2341584793.4554901</v>
      </c>
      <c r="D32" s="345">
        <v>1389098198.0971</v>
      </c>
      <c r="E32" s="345">
        <f>AVERAGE(B29:B32)</f>
        <v>7097170945.5523529</v>
      </c>
      <c r="F32" s="345">
        <f>AVERAGE(C29:C32)</f>
        <v>2286504901.0000029</v>
      </c>
      <c r="G32" s="345">
        <f>AVERAGE(D29:D32)</f>
        <v>1347594109.0000026</v>
      </c>
      <c r="L32" s="50" t="s">
        <v>753</v>
      </c>
      <c r="M32" s="53" t="s">
        <v>646</v>
      </c>
      <c r="N32" s="272">
        <f>POWER(J20/J16,1/4)-1</f>
        <v>2.1619062575306325E-2</v>
      </c>
      <c r="O32" s="272">
        <f>POWER(K20/K16,1/4)-1</f>
        <v>1.745402146348729E-2</v>
      </c>
      <c r="P32" s="272">
        <f>POWER(O20/O16,1/4)-1</f>
        <v>1.2202705695281812E-2</v>
      </c>
      <c r="Q32" s="53"/>
    </row>
    <row r="33" spans="1:17" x14ac:dyDescent="0.2">
      <c r="A33" s="339" t="s">
        <v>340</v>
      </c>
      <c r="B33" s="345">
        <v>7298852684.1194401</v>
      </c>
      <c r="C33" s="345">
        <v>2352689277.98175</v>
      </c>
      <c r="D33" s="345">
        <v>1415897818.4356301</v>
      </c>
      <c r="E33" s="345"/>
      <c r="F33" s="345"/>
      <c r="G33" s="345"/>
      <c r="L33" s="50" t="s">
        <v>754</v>
      </c>
      <c r="M33" s="267" t="s">
        <v>647</v>
      </c>
      <c r="N33" s="273">
        <f>POWER(J26/J22,1/4)-1</f>
        <v>1.0721731780006349E-2</v>
      </c>
      <c r="O33" s="273">
        <f>POWER(K26/K22,1/4)-1</f>
        <v>4.4796453333537656E-3</v>
      </c>
      <c r="P33" s="273">
        <f>POWER(O26/O22,1/4)-1</f>
        <v>8.3945923157151547E-3</v>
      </c>
      <c r="Q33" s="53"/>
    </row>
    <row r="34" spans="1:17" x14ac:dyDescent="0.2">
      <c r="A34" s="339" t="s">
        <v>341</v>
      </c>
      <c r="B34" s="345">
        <v>7467037608.7072802</v>
      </c>
      <c r="C34" s="345">
        <v>2401791307.7516198</v>
      </c>
      <c r="D34" s="345">
        <v>1424250227.5267501</v>
      </c>
      <c r="E34" s="345"/>
      <c r="F34" s="345"/>
      <c r="G34" s="345"/>
    </row>
    <row r="35" spans="1:17" x14ac:dyDescent="0.2">
      <c r="A35" s="339" t="s">
        <v>342</v>
      </c>
      <c r="B35" s="345">
        <v>7604284612.3115101</v>
      </c>
      <c r="C35" s="345">
        <v>2479971597.63836</v>
      </c>
      <c r="D35" s="345">
        <v>1464474011.6923001</v>
      </c>
      <c r="E35" s="345"/>
      <c r="F35" s="345"/>
      <c r="G35" s="345"/>
      <c r="N35" s="52" t="s">
        <v>748</v>
      </c>
      <c r="O35" s="50" t="s">
        <v>964</v>
      </c>
      <c r="P35" s="52" t="s">
        <v>965</v>
      </c>
    </row>
    <row r="36" spans="1:17" x14ac:dyDescent="0.2">
      <c r="A36" s="339" t="s">
        <v>343</v>
      </c>
      <c r="B36" s="345">
        <v>7711444478.8752604</v>
      </c>
      <c r="C36" s="345">
        <v>2405206604.6282802</v>
      </c>
      <c r="D36" s="345">
        <v>1435628018.34531</v>
      </c>
      <c r="E36" s="345">
        <f>AVERAGE(B33:B36)</f>
        <v>7520404846.0033722</v>
      </c>
      <c r="F36" s="345">
        <f>AVERAGE(C33:C36)</f>
        <v>2409914697.0000024</v>
      </c>
      <c r="G36" s="345">
        <f>AVERAGE(D33:D36)</f>
        <v>1435062518.9999976</v>
      </c>
      <c r="L36" s="50" t="s">
        <v>751</v>
      </c>
      <c r="M36" s="50" t="s">
        <v>963</v>
      </c>
      <c r="N36" s="51">
        <f>(POWER(M15/M10,1/5)-1)*100</f>
        <v>5.4416898935792268</v>
      </c>
      <c r="P36" s="52"/>
    </row>
    <row r="37" spans="1:17" x14ac:dyDescent="0.2">
      <c r="A37" s="339" t="s">
        <v>344</v>
      </c>
      <c r="B37" s="345">
        <v>7310622611.5913601</v>
      </c>
      <c r="C37" s="345">
        <v>2312041541.9617901</v>
      </c>
      <c r="D37" s="345">
        <v>1389067331.3903899</v>
      </c>
      <c r="E37" s="345"/>
      <c r="F37" s="345"/>
      <c r="G37" s="345"/>
      <c r="L37" s="50" t="s">
        <v>753</v>
      </c>
      <c r="M37" s="50" t="s">
        <v>962</v>
      </c>
      <c r="N37" s="51">
        <f>(POWER(M21/M16,1/5)-1)*100</f>
        <v>2.7526831187963063</v>
      </c>
      <c r="P37" s="52"/>
    </row>
    <row r="38" spans="1:17" x14ac:dyDescent="0.2">
      <c r="A38" s="339" t="s">
        <v>345</v>
      </c>
      <c r="B38" s="345">
        <v>7424985145.3969097</v>
      </c>
      <c r="C38" s="345">
        <v>2318144719.1655402</v>
      </c>
      <c r="D38" s="345">
        <v>1378712515.2141299</v>
      </c>
      <c r="E38" s="345"/>
      <c r="F38" s="345"/>
      <c r="G38" s="345"/>
      <c r="L38" s="50" t="s">
        <v>754</v>
      </c>
      <c r="M38" s="50" t="s">
        <v>961</v>
      </c>
      <c r="N38" s="51">
        <f>(POWER(M27/M22,1/5)-1)*100</f>
        <v>1.6119424666824145</v>
      </c>
      <c r="O38" s="50">
        <v>0.8</v>
      </c>
      <c r="P38" s="53">
        <f>N38-O38</f>
        <v>0.81194246668241443</v>
      </c>
    </row>
    <row r="39" spans="1:17" x14ac:dyDescent="0.2">
      <c r="A39" s="339" t="s">
        <v>346</v>
      </c>
      <c r="B39" s="345">
        <v>7483060715.8607502</v>
      </c>
      <c r="C39" s="345">
        <v>2394622710.6038599</v>
      </c>
      <c r="D39" s="345">
        <v>1379748124.8621399</v>
      </c>
      <c r="E39" s="345"/>
      <c r="F39" s="345"/>
      <c r="G39" s="345"/>
      <c r="L39" s="321" t="s">
        <v>960</v>
      </c>
    </row>
    <row r="40" spans="1:17" x14ac:dyDescent="0.2">
      <c r="A40" s="339" t="s">
        <v>252</v>
      </c>
      <c r="B40" s="345">
        <v>7576346349.4764795</v>
      </c>
      <c r="C40" s="345">
        <v>2348357048.2687998</v>
      </c>
      <c r="D40" s="345">
        <v>1370707924.53334</v>
      </c>
      <c r="E40" s="345">
        <f>AVERAGE(B37:B40)</f>
        <v>7448753705.5813751</v>
      </c>
      <c r="F40" s="345">
        <f>AVERAGE(C37:C40)</f>
        <v>2343291504.9999976</v>
      </c>
      <c r="G40" s="345">
        <f>AVERAGE(D37:D40)</f>
        <v>1379558974</v>
      </c>
    </row>
    <row r="41" spans="1:17" x14ac:dyDescent="0.2">
      <c r="A41" s="339" t="s">
        <v>261</v>
      </c>
      <c r="B41" s="345">
        <v>7110693191.6820202</v>
      </c>
      <c r="C41" s="345">
        <v>2230082793.0577102</v>
      </c>
      <c r="D41" s="345">
        <v>1318569819.6772599</v>
      </c>
      <c r="E41" s="345"/>
      <c r="F41" s="345"/>
      <c r="G41" s="345"/>
    </row>
    <row r="42" spans="1:17" x14ac:dyDescent="0.2">
      <c r="A42" s="339" t="s">
        <v>262</v>
      </c>
      <c r="B42" s="345">
        <v>7523676184.7207899</v>
      </c>
      <c r="C42" s="345">
        <v>2368165081.7200398</v>
      </c>
      <c r="D42" s="345">
        <v>1391989171.0331099</v>
      </c>
      <c r="E42" s="345"/>
      <c r="F42" s="345"/>
      <c r="G42" s="345"/>
    </row>
    <row r="43" spans="1:17" x14ac:dyDescent="0.2">
      <c r="A43" s="339" t="s">
        <v>263</v>
      </c>
      <c r="B43" s="345">
        <v>7517032728.6055603</v>
      </c>
      <c r="C43" s="345">
        <v>2387308930.8020201</v>
      </c>
      <c r="D43" s="345">
        <v>1379104370.9839201</v>
      </c>
      <c r="E43" s="345"/>
      <c r="F43" s="345"/>
      <c r="G43" s="345"/>
    </row>
    <row r="44" spans="1:17" x14ac:dyDescent="0.2">
      <c r="A44" s="339" t="s">
        <v>264</v>
      </c>
      <c r="B44" s="345">
        <v>7670057363.4154301</v>
      </c>
      <c r="C44" s="345">
        <v>2359858990.4202299</v>
      </c>
      <c r="D44" s="345">
        <v>1369110102.3057001</v>
      </c>
      <c r="E44" s="345">
        <f>AVERAGE(B41:B44)</f>
        <v>7455364867.1059494</v>
      </c>
      <c r="F44" s="345">
        <f>AVERAGE(C41:C44)</f>
        <v>2336353949</v>
      </c>
      <c r="G44" s="345">
        <f>AVERAGE(D41:D44)</f>
        <v>1364693365.9999976</v>
      </c>
    </row>
    <row r="45" spans="1:17" x14ac:dyDescent="0.2">
      <c r="A45" s="339" t="s">
        <v>172</v>
      </c>
      <c r="B45" s="345">
        <v>7367054785.5217695</v>
      </c>
      <c r="C45" s="345">
        <v>2316147311.4693899</v>
      </c>
      <c r="D45" s="345">
        <v>1333472311.75419</v>
      </c>
      <c r="E45" s="345"/>
      <c r="F45" s="345"/>
      <c r="G45" s="345"/>
    </row>
    <row r="46" spans="1:17" x14ac:dyDescent="0.2">
      <c r="A46" s="339" t="s">
        <v>173</v>
      </c>
      <c r="B46" s="345">
        <v>7539709841.5172596</v>
      </c>
      <c r="C46" s="345">
        <v>2355471747.8993702</v>
      </c>
      <c r="D46" s="345">
        <v>1345916200.96015</v>
      </c>
      <c r="E46" s="345"/>
      <c r="F46" s="345"/>
      <c r="G46" s="345"/>
    </row>
    <row r="47" spans="1:17" x14ac:dyDescent="0.2">
      <c r="A47" s="339" t="s">
        <v>174</v>
      </c>
      <c r="B47" s="345">
        <v>7535288935.6893997</v>
      </c>
      <c r="C47" s="345">
        <v>2364432677.3580499</v>
      </c>
      <c r="D47" s="345">
        <v>1338690071.71503</v>
      </c>
      <c r="E47" s="345"/>
      <c r="F47" s="345"/>
      <c r="G47" s="345"/>
    </row>
    <row r="48" spans="1:17" x14ac:dyDescent="0.2">
      <c r="A48" s="339" t="s">
        <v>175</v>
      </c>
      <c r="B48" s="345">
        <v>7781159969.2715702</v>
      </c>
      <c r="C48" s="345">
        <v>2380495963.2732</v>
      </c>
      <c r="D48" s="345">
        <v>1363454479.5706301</v>
      </c>
      <c r="E48" s="345">
        <f>AVERAGE(B45:B48)</f>
        <v>7555803383</v>
      </c>
      <c r="F48" s="345">
        <f>AVERAGE(C45:C48)</f>
        <v>2354136925.0000029</v>
      </c>
      <c r="G48" s="345">
        <f>AVERAGE(D45:D48)</f>
        <v>1345383266</v>
      </c>
    </row>
    <row r="49" spans="1:7" x14ac:dyDescent="0.2">
      <c r="A49" s="339" t="s">
        <v>184</v>
      </c>
      <c r="B49" s="345">
        <v>7620240773.8939505</v>
      </c>
      <c r="C49" s="345">
        <v>2390523249.2234602</v>
      </c>
      <c r="D49" s="345">
        <v>1369703832.0123799</v>
      </c>
      <c r="E49" s="345"/>
      <c r="F49" s="345"/>
      <c r="G49" s="345"/>
    </row>
    <row r="50" spans="1:7" x14ac:dyDescent="0.2">
      <c r="A50" s="339" t="s">
        <v>185</v>
      </c>
      <c r="B50" s="345">
        <v>7823406120.1192102</v>
      </c>
      <c r="C50" s="345">
        <v>2431540167.4861398</v>
      </c>
      <c r="D50" s="345">
        <v>1393793615.8563001</v>
      </c>
      <c r="E50" s="345"/>
      <c r="F50" s="345"/>
      <c r="G50" s="345"/>
    </row>
    <row r="51" spans="1:7" x14ac:dyDescent="0.2">
      <c r="A51" s="339" t="s">
        <v>186</v>
      </c>
      <c r="B51" s="345">
        <v>7871312177.0717697</v>
      </c>
      <c r="C51" s="345">
        <v>2468033975.02882</v>
      </c>
      <c r="D51" s="345">
        <v>1408244960.4437599</v>
      </c>
      <c r="E51" s="345"/>
      <c r="F51" s="345"/>
      <c r="G51" s="345"/>
    </row>
    <row r="52" spans="1:7" x14ac:dyDescent="0.2">
      <c r="A52" s="339" t="s">
        <v>187</v>
      </c>
      <c r="B52" s="345">
        <v>8133328265.9711599</v>
      </c>
      <c r="C52" s="345">
        <v>2476784832.26158</v>
      </c>
      <c r="D52" s="345">
        <v>1421487263.6875601</v>
      </c>
      <c r="E52" s="345">
        <f>AVERAGE(B49:B52)</f>
        <v>7862071834.2640228</v>
      </c>
      <c r="F52" s="345">
        <f>AVERAGE(C49:C52)</f>
        <v>2441720556</v>
      </c>
      <c r="G52" s="345">
        <f>AVERAGE(D49:D52)</f>
        <v>1398307418</v>
      </c>
    </row>
    <row r="53" spans="1:7" x14ac:dyDescent="0.2">
      <c r="A53" s="339" t="s">
        <v>196</v>
      </c>
      <c r="B53" s="345">
        <v>7773366453.9587498</v>
      </c>
      <c r="C53" s="345">
        <v>2398181782.26437</v>
      </c>
      <c r="D53" s="345">
        <v>1382768983.55689</v>
      </c>
      <c r="E53" s="345"/>
      <c r="F53" s="345"/>
      <c r="G53" s="345"/>
    </row>
    <row r="54" spans="1:7" x14ac:dyDescent="0.2">
      <c r="A54" s="339" t="s">
        <v>197</v>
      </c>
      <c r="B54" s="345">
        <v>8117394758.4876499</v>
      </c>
      <c r="C54" s="345">
        <v>2542865482.671</v>
      </c>
      <c r="D54" s="345">
        <v>1459457967.4975901</v>
      </c>
      <c r="E54" s="345"/>
      <c r="F54" s="345"/>
      <c r="G54" s="345"/>
    </row>
    <row r="55" spans="1:7" x14ac:dyDescent="0.2">
      <c r="A55" s="339" t="s">
        <v>198</v>
      </c>
      <c r="B55" s="345">
        <v>8141690352.3035202</v>
      </c>
      <c r="C55" s="345">
        <v>2525696452.3920398</v>
      </c>
      <c r="D55" s="345">
        <v>1452442251.9474101</v>
      </c>
      <c r="E55" s="345"/>
      <c r="F55" s="345"/>
      <c r="G55" s="345"/>
    </row>
    <row r="56" spans="1:7" x14ac:dyDescent="0.2">
      <c r="A56" s="339" t="s">
        <v>199</v>
      </c>
      <c r="B56" s="345">
        <v>8423889424.2535295</v>
      </c>
      <c r="C56" s="345">
        <v>2578153102.6725898</v>
      </c>
      <c r="D56" s="345">
        <v>1497886748.9981101</v>
      </c>
      <c r="E56" s="345">
        <f>AVERAGE(B53:B56)</f>
        <v>8114085247.2508621</v>
      </c>
      <c r="F56" s="345">
        <f>AVERAGE(C53:C56)</f>
        <v>2511224205</v>
      </c>
      <c r="G56" s="345">
        <f>AVERAGE(D53:D56)</f>
        <v>1448138988</v>
      </c>
    </row>
    <row r="57" spans="1:7" x14ac:dyDescent="0.2">
      <c r="A57" s="339" t="s">
        <v>208</v>
      </c>
      <c r="B57" s="345">
        <v>8251804471.8841896</v>
      </c>
      <c r="C57" s="345">
        <v>2595313699.4913802</v>
      </c>
      <c r="D57" s="345">
        <v>1503234870.4102499</v>
      </c>
      <c r="E57" s="345"/>
      <c r="F57" s="345"/>
      <c r="G57" s="345"/>
    </row>
    <row r="58" spans="1:7" x14ac:dyDescent="0.2">
      <c r="A58" s="339" t="s">
        <v>209</v>
      </c>
      <c r="B58" s="345">
        <v>8546680339.13377</v>
      </c>
      <c r="C58" s="345">
        <v>2683176227.8474998</v>
      </c>
      <c r="D58" s="345">
        <v>1546473500.21614</v>
      </c>
      <c r="E58" s="345"/>
      <c r="F58" s="345"/>
      <c r="G58" s="345"/>
    </row>
    <row r="59" spans="1:7" x14ac:dyDescent="0.2">
      <c r="A59" s="339" t="s">
        <v>210</v>
      </c>
      <c r="B59" s="345">
        <v>8563585045.9383402</v>
      </c>
      <c r="C59" s="345">
        <v>2675420283.1626601</v>
      </c>
      <c r="D59" s="345">
        <v>1540004584.3884699</v>
      </c>
      <c r="E59" s="345"/>
      <c r="F59" s="345"/>
      <c r="G59" s="345"/>
    </row>
    <row r="60" spans="1:7" x14ac:dyDescent="0.2">
      <c r="A60" s="339" t="s">
        <v>211</v>
      </c>
      <c r="B60" s="345">
        <v>8765821977.0744495</v>
      </c>
      <c r="C60" s="345">
        <v>2667765185.4984598</v>
      </c>
      <c r="D60" s="345">
        <v>1545862816.9851401</v>
      </c>
      <c r="E60" s="345">
        <f>AVERAGE(B57:B60)</f>
        <v>8531972958.5076866</v>
      </c>
      <c r="F60" s="345">
        <f>AVERAGE(C57:C60)</f>
        <v>2655418849</v>
      </c>
      <c r="G60" s="345">
        <f>AVERAGE(D57:D60)</f>
        <v>1533893943</v>
      </c>
    </row>
    <row r="61" spans="1:7" x14ac:dyDescent="0.2">
      <c r="A61" s="339" t="s">
        <v>220</v>
      </c>
      <c r="B61" s="345">
        <v>8504029084.2248497</v>
      </c>
      <c r="C61" s="345">
        <v>2660056512.2551398</v>
      </c>
      <c r="D61" s="345">
        <v>1537267600.56686</v>
      </c>
      <c r="E61" s="345"/>
      <c r="F61" s="345"/>
      <c r="G61" s="345"/>
    </row>
    <row r="62" spans="1:7" x14ac:dyDescent="0.2">
      <c r="A62" s="339" t="s">
        <v>221</v>
      </c>
      <c r="B62" s="345">
        <v>8799089751.81991</v>
      </c>
      <c r="C62" s="345">
        <v>2724356532.6970501</v>
      </c>
      <c r="D62" s="345">
        <v>1566678084.9960899</v>
      </c>
      <c r="E62" s="345"/>
      <c r="F62" s="345"/>
      <c r="G62" s="345"/>
    </row>
    <row r="63" spans="1:7" x14ac:dyDescent="0.2">
      <c r="A63" s="339" t="s">
        <v>222</v>
      </c>
      <c r="B63" s="345">
        <v>8859749192.7554703</v>
      </c>
      <c r="C63" s="345">
        <v>2732467924.5425801</v>
      </c>
      <c r="D63" s="345">
        <v>1574447905.0921099</v>
      </c>
      <c r="E63" s="345"/>
      <c r="F63" s="345"/>
      <c r="G63" s="345"/>
    </row>
    <row r="64" spans="1:7" x14ac:dyDescent="0.2">
      <c r="A64" s="339" t="s">
        <v>223</v>
      </c>
      <c r="B64" s="345">
        <v>9077677307.7011509</v>
      </c>
      <c r="C64" s="345">
        <v>2720357554.50524</v>
      </c>
      <c r="D64" s="345">
        <v>1563453737.3449299</v>
      </c>
      <c r="E64" s="345">
        <f>AVERAGE(B61:B64)</f>
        <v>8810136334.1253452</v>
      </c>
      <c r="F64" s="345">
        <f>AVERAGE(C61:C64)</f>
        <v>2709309631.0000024</v>
      </c>
      <c r="G64" s="345">
        <f>AVERAGE(D61:D64)</f>
        <v>1560461831.9999974</v>
      </c>
    </row>
    <row r="65" spans="1:7" x14ac:dyDescent="0.2">
      <c r="A65" s="339" t="s">
        <v>273</v>
      </c>
      <c r="B65" s="345">
        <v>8677733542.4109001</v>
      </c>
      <c r="C65" s="345">
        <v>2681718351.6374798</v>
      </c>
      <c r="D65" s="345">
        <v>1534804409.1245301</v>
      </c>
      <c r="E65" s="345"/>
      <c r="F65" s="345"/>
      <c r="G65" s="345"/>
    </row>
    <row r="66" spans="1:7" x14ac:dyDescent="0.2">
      <c r="A66" s="339" t="s">
        <v>232</v>
      </c>
      <c r="B66" s="345">
        <v>9014134546.5590897</v>
      </c>
      <c r="C66" s="345">
        <v>2772336893.5458498</v>
      </c>
      <c r="D66" s="345">
        <v>1595905796.6802599</v>
      </c>
      <c r="E66" s="345"/>
      <c r="F66" s="345"/>
      <c r="G66" s="345"/>
    </row>
    <row r="67" spans="1:7" x14ac:dyDescent="0.2">
      <c r="A67" s="339" t="s">
        <v>233</v>
      </c>
      <c r="B67" s="345">
        <v>8978335508.1823502</v>
      </c>
      <c r="C67" s="345">
        <v>2708373925.7743802</v>
      </c>
      <c r="D67" s="345">
        <v>1546351523.1990199</v>
      </c>
      <c r="E67" s="345"/>
      <c r="F67" s="345"/>
      <c r="G67" s="345"/>
    </row>
    <row r="68" spans="1:7" x14ac:dyDescent="0.2">
      <c r="A68" s="339" t="s">
        <v>234</v>
      </c>
      <c r="B68" s="345">
        <v>8989917267.8202896</v>
      </c>
      <c r="C68" s="345">
        <v>2659548105.0422902</v>
      </c>
      <c r="D68" s="345">
        <v>1519268046.9961901</v>
      </c>
      <c r="E68" s="345">
        <f>AVERAGE(B65:B68)</f>
        <v>8915030216.2431564</v>
      </c>
      <c r="F68" s="345">
        <f>AVERAGE(C65:C68)</f>
        <v>2705494319</v>
      </c>
      <c r="G68" s="345">
        <f>AVERAGE(D65:D68)</f>
        <v>1549082444</v>
      </c>
    </row>
    <row r="69" spans="1:7" x14ac:dyDescent="0.2">
      <c r="A69" s="339" t="s">
        <v>364</v>
      </c>
      <c r="B69" s="345">
        <v>8053822080.8010998</v>
      </c>
      <c r="C69" s="345">
        <v>2425164622.6794701</v>
      </c>
      <c r="D69" s="345">
        <v>1330442599.2614999</v>
      </c>
      <c r="E69" s="345"/>
      <c r="F69" s="345"/>
      <c r="G69" s="345"/>
    </row>
    <row r="70" spans="1:7" x14ac:dyDescent="0.2">
      <c r="A70" s="339" t="s">
        <v>244</v>
      </c>
      <c r="B70" s="345">
        <v>8164738568.7173595</v>
      </c>
      <c r="C70" s="345">
        <v>2461594829.1514201</v>
      </c>
      <c r="D70" s="345">
        <v>1347003273.8231699</v>
      </c>
      <c r="E70" s="345"/>
      <c r="F70" s="345"/>
      <c r="G70" s="345"/>
    </row>
    <row r="71" spans="1:7" x14ac:dyDescent="0.2">
      <c r="A71" s="339" t="s">
        <v>245</v>
      </c>
      <c r="B71" s="345">
        <v>8502983021.9151096</v>
      </c>
      <c r="C71" s="345">
        <v>2521429119.8057899</v>
      </c>
      <c r="D71" s="345">
        <v>1406822603.5910599</v>
      </c>
      <c r="E71" s="345"/>
      <c r="F71" s="345"/>
      <c r="G71" s="345"/>
    </row>
    <row r="72" spans="1:7" x14ac:dyDescent="0.2">
      <c r="A72" s="339" t="s">
        <v>246</v>
      </c>
      <c r="B72" s="345">
        <v>8815394637.2532806</v>
      </c>
      <c r="C72" s="345">
        <v>2583882524.3633199</v>
      </c>
      <c r="D72" s="345">
        <v>1499727283.32427</v>
      </c>
      <c r="E72" s="345">
        <f>AVERAGE(B69:B72)</f>
        <v>8384234577.1717129</v>
      </c>
      <c r="F72" s="345">
        <f>AVERAGE(C69:C72)</f>
        <v>2498017774</v>
      </c>
      <c r="G72" s="345">
        <f>AVERAGE(D69:D72)</f>
        <v>1395998940</v>
      </c>
    </row>
    <row r="73" spans="1:7" x14ac:dyDescent="0.2">
      <c r="A73" s="339" t="s">
        <v>347</v>
      </c>
      <c r="B73" s="345">
        <v>8429360618.8561802</v>
      </c>
      <c r="C73" s="345">
        <v>2543448402.7262201</v>
      </c>
      <c r="D73" s="345">
        <v>1458114587.0512199</v>
      </c>
      <c r="E73" s="345"/>
      <c r="F73" s="345"/>
      <c r="G73" s="345"/>
    </row>
    <row r="74" spans="1:7" x14ac:dyDescent="0.2">
      <c r="A74" s="339" t="s">
        <v>348</v>
      </c>
      <c r="B74" s="345">
        <v>8802580155.9898109</v>
      </c>
      <c r="C74" s="345">
        <v>2664497863.33463</v>
      </c>
      <c r="D74" s="345">
        <v>1535489729.3878601</v>
      </c>
      <c r="E74" s="345"/>
      <c r="F74" s="345"/>
      <c r="G74" s="345"/>
    </row>
    <row r="75" spans="1:7" x14ac:dyDescent="0.2">
      <c r="A75" s="339" t="s">
        <v>349</v>
      </c>
      <c r="B75" s="345">
        <v>8957077815.4166203</v>
      </c>
      <c r="C75" s="345">
        <v>2687882191.9285102</v>
      </c>
      <c r="D75" s="345">
        <v>1547454692.6126699</v>
      </c>
      <c r="E75" s="345"/>
      <c r="F75" s="345"/>
      <c r="G75" s="345"/>
    </row>
    <row r="76" spans="1:7" x14ac:dyDescent="0.2">
      <c r="A76" s="339" t="s">
        <v>350</v>
      </c>
      <c r="B76" s="345">
        <v>9203308951.4039593</v>
      </c>
      <c r="C76" s="345">
        <v>2716283334.0106401</v>
      </c>
      <c r="D76" s="345">
        <v>1594818066.94824</v>
      </c>
      <c r="E76" s="345">
        <f>AVERAGE(B73:B76)</f>
        <v>8848081885.4166431</v>
      </c>
      <c r="F76" s="345">
        <f>AVERAGE(C73:C76)</f>
        <v>2653027948</v>
      </c>
      <c r="G76" s="345">
        <f>AVERAGE(D73:D76)</f>
        <v>1533969268.9999976</v>
      </c>
    </row>
    <row r="77" spans="1:7" x14ac:dyDescent="0.2">
      <c r="A77" s="339" t="s">
        <v>365</v>
      </c>
      <c r="B77" s="345">
        <v>8801936360.3990803</v>
      </c>
      <c r="C77" s="345">
        <v>2682037949.9053798</v>
      </c>
      <c r="D77" s="345">
        <v>1566696558.19539</v>
      </c>
      <c r="E77" s="345"/>
      <c r="F77" s="345"/>
      <c r="G77" s="345"/>
    </row>
    <row r="78" spans="1:7" x14ac:dyDescent="0.2">
      <c r="A78" s="339" t="s">
        <v>366</v>
      </c>
      <c r="B78" s="345">
        <v>9074248446.1296501</v>
      </c>
      <c r="C78" s="345">
        <v>2756769745.3803</v>
      </c>
      <c r="D78" s="345">
        <v>1606672213.36502</v>
      </c>
      <c r="E78" s="345"/>
      <c r="F78" s="345"/>
      <c r="G78" s="345"/>
    </row>
    <row r="79" spans="1:7" x14ac:dyDescent="0.2">
      <c r="A79" s="339" t="s">
        <v>367</v>
      </c>
      <c r="B79" s="345">
        <v>9342215229.2398891</v>
      </c>
      <c r="C79" s="345">
        <v>2782896062.7144699</v>
      </c>
      <c r="D79" s="345">
        <v>1622854057.55281</v>
      </c>
      <c r="E79" s="345"/>
      <c r="F79" s="345"/>
      <c r="G79" s="345"/>
    </row>
    <row r="80" spans="1:7" x14ac:dyDescent="0.2">
      <c r="A80" s="339" t="s">
        <v>368</v>
      </c>
      <c r="B80" s="345">
        <v>9557984778.8883896</v>
      </c>
      <c r="C80" s="345">
        <v>2811031446.7467098</v>
      </c>
      <c r="D80" s="345">
        <v>1657869501.2377901</v>
      </c>
      <c r="E80" s="345">
        <f>AVERAGE(B77:B80)</f>
        <v>9194096203.6642532</v>
      </c>
      <c r="F80" s="345">
        <f>AVERAGE(C77:C80)</f>
        <v>2758183801.1867151</v>
      </c>
      <c r="G80" s="345">
        <f>AVERAGE(D77:D80)</f>
        <v>1613523082.5877526</v>
      </c>
    </row>
    <row r="81" spans="1:7" x14ac:dyDescent="0.2">
      <c r="A81" s="339" t="s">
        <v>369</v>
      </c>
      <c r="B81" s="345">
        <v>9197708978.0209999</v>
      </c>
      <c r="C81" s="345">
        <v>2799468421.13904</v>
      </c>
      <c r="D81" s="345">
        <v>1650738078.00913</v>
      </c>
      <c r="E81" s="345"/>
      <c r="F81" s="345"/>
      <c r="G81" s="345"/>
    </row>
    <row r="82" spans="1:7" x14ac:dyDescent="0.2">
      <c r="A82" s="339" t="s">
        <v>370</v>
      </c>
      <c r="B82" s="345">
        <v>9446170194.9119396</v>
      </c>
      <c r="C82" s="345">
        <v>2857033904.3313198</v>
      </c>
      <c r="D82" s="345">
        <v>1678386575.52634</v>
      </c>
      <c r="E82" s="345">
        <f>AVERAGE(B81:B82)</f>
        <v>9321939586.4664688</v>
      </c>
      <c r="F82" s="345">
        <f>AVERAGE(C81:C82)</f>
        <v>2828251162.7351799</v>
      </c>
      <c r="G82" s="345">
        <f>AVERAGE(D81:D82)</f>
        <v>1664562326.767735</v>
      </c>
    </row>
    <row r="83" spans="1:7" x14ac:dyDescent="0.2">
      <c r="A83" s="339" t="s">
        <v>755</v>
      </c>
      <c r="B83" s="345" t="s">
        <v>402</v>
      </c>
      <c r="C83" s="345" t="s">
        <v>402</v>
      </c>
      <c r="D83" s="345" t="s">
        <v>402</v>
      </c>
      <c r="E83" s="345"/>
      <c r="F83" s="345"/>
      <c r="G83" s="345"/>
    </row>
    <row r="84" spans="1:7" x14ac:dyDescent="0.2">
      <c r="A84" s="339" t="s">
        <v>6</v>
      </c>
      <c r="B84" s="345">
        <v>5600037018.3659801</v>
      </c>
      <c r="C84" s="345">
        <v>1672372358.14275</v>
      </c>
      <c r="D84" s="345">
        <v>944861077.52965701</v>
      </c>
      <c r="E84" s="345"/>
      <c r="F84" s="345"/>
      <c r="G84" s="345"/>
    </row>
    <row r="85" spans="1:7" x14ac:dyDescent="0.2">
      <c r="A85" s="339" t="s">
        <v>756</v>
      </c>
      <c r="B85" s="345">
        <v>9557984778.8883896</v>
      </c>
      <c r="C85" s="345">
        <v>2857033904.3313198</v>
      </c>
      <c r="D85" s="345">
        <v>1678386575.52634</v>
      </c>
      <c r="E85" s="345"/>
      <c r="F85" s="345"/>
      <c r="G85" s="345"/>
    </row>
    <row r="86" spans="1:7" x14ac:dyDescent="0.2">
      <c r="A86" s="339" t="s">
        <v>757</v>
      </c>
      <c r="B86" s="345">
        <v>590642762179.56201</v>
      </c>
      <c r="C86" s="345">
        <v>182839873282.21701</v>
      </c>
      <c r="D86" s="345">
        <v>105458369675.886</v>
      </c>
      <c r="E86" s="345"/>
      <c r="F86" s="345"/>
      <c r="G86" s="345"/>
    </row>
    <row r="87" spans="1:7" x14ac:dyDescent="0.2">
      <c r="A87" s="339" t="s">
        <v>758</v>
      </c>
      <c r="B87" s="345">
        <v>7572343104.8999996</v>
      </c>
      <c r="C87" s="345">
        <v>2344100939.5</v>
      </c>
      <c r="D87" s="345">
        <v>1352030380.5</v>
      </c>
      <c r="E87" s="345"/>
      <c r="F87" s="345"/>
      <c r="G87" s="345"/>
    </row>
    <row r="88" spans="1:7" x14ac:dyDescent="0.2">
      <c r="A88" s="339" t="s">
        <v>759</v>
      </c>
      <c r="B88" s="345">
        <v>1111626293.4000001</v>
      </c>
      <c r="C88" s="345">
        <v>321452185.30000001</v>
      </c>
      <c r="D88" s="345">
        <v>195528290.69999999</v>
      </c>
      <c r="E88" s="345"/>
      <c r="F88" s="345"/>
      <c r="G88" s="345"/>
    </row>
    <row r="89" spans="1:7" x14ac:dyDescent="0.2">
      <c r="A89" s="50" t="s">
        <v>420</v>
      </c>
    </row>
    <row r="90" spans="1:7" x14ac:dyDescent="0.2">
      <c r="A90" s="50" t="s">
        <v>421</v>
      </c>
    </row>
    <row r="91" spans="1:7" x14ac:dyDescent="0.2">
      <c r="A91" s="50" t="s">
        <v>422</v>
      </c>
    </row>
    <row r="93" spans="1:7" x14ac:dyDescent="0.2">
      <c r="A93" s="50" t="s">
        <v>760</v>
      </c>
    </row>
    <row r="95" spans="1:7" x14ac:dyDescent="0.2">
      <c r="A95" s="50" t="s">
        <v>623</v>
      </c>
    </row>
    <row r="96" spans="1:7" x14ac:dyDescent="0.2">
      <c r="A96" s="50" t="s">
        <v>401</v>
      </c>
    </row>
    <row r="97" spans="1:1" x14ac:dyDescent="0.2">
      <c r="A97" s="50" t="s">
        <v>772</v>
      </c>
    </row>
  </sheetData>
  <sheetProtection password="DD17" sheet="1" objects="1" scenarios="1" selectLockedCells="1"/>
  <mergeCells count="1">
    <mergeCell ref="E2:G2"/>
  </mergeCells>
  <pageMargins left="0.70866141732283472" right="0.70866141732283472" top="0.74803149606299213" bottom="0.74803149606299213" header="0.31496062992125984" footer="0.31496062992125984"/>
  <pageSetup paperSize="9" scale="68" orientation="landscape" horizontalDpi="300" verticalDpi="300"/>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F0"/>
    <pageSetUpPr fitToPage="1"/>
  </sheetPr>
  <dimension ref="A1:E146"/>
  <sheetViews>
    <sheetView workbookViewId="0">
      <selection activeCell="C16" sqref="C16"/>
    </sheetView>
  </sheetViews>
  <sheetFormatPr baseColWidth="10" defaultRowHeight="15.75" x14ac:dyDescent="0.25"/>
  <cols>
    <col min="1" max="1" width="13.625" style="1" customWidth="1"/>
    <col min="2" max="2" width="16.5" style="1" customWidth="1"/>
    <col min="3" max="3" width="24.625" style="1" customWidth="1"/>
    <col min="4" max="4" width="21.125" style="1" customWidth="1"/>
    <col min="5" max="256" width="8" style="1" customWidth="1"/>
    <col min="257" max="257" width="13.625" style="1" customWidth="1"/>
    <col min="258" max="260" width="51.125" style="1" customWidth="1"/>
    <col min="261" max="512" width="8" style="1" customWidth="1"/>
    <col min="513" max="513" width="13.625" style="1" customWidth="1"/>
    <col min="514" max="516" width="51.125" style="1" customWidth="1"/>
    <col min="517" max="768" width="8" style="1" customWidth="1"/>
    <col min="769" max="769" width="13.625" style="1" customWidth="1"/>
    <col min="770" max="772" width="51.125" style="1" customWidth="1"/>
    <col min="773" max="1024" width="8" style="1" customWidth="1"/>
    <col min="1025" max="1025" width="13.625" style="1" customWidth="1"/>
    <col min="1026" max="1028" width="51.125" style="1" customWidth="1"/>
    <col min="1029" max="1280" width="8" style="1" customWidth="1"/>
    <col min="1281" max="1281" width="13.625" style="1" customWidth="1"/>
    <col min="1282" max="1284" width="51.125" style="1" customWidth="1"/>
    <col min="1285" max="1536" width="8" style="1" customWidth="1"/>
    <col min="1537" max="1537" width="13.625" style="1" customWidth="1"/>
    <col min="1538" max="1540" width="51.125" style="1" customWidth="1"/>
    <col min="1541" max="1792" width="8" style="1" customWidth="1"/>
    <col min="1793" max="1793" width="13.625" style="1" customWidth="1"/>
    <col min="1794" max="1796" width="51.125" style="1" customWidth="1"/>
    <col min="1797" max="2048" width="8" style="1" customWidth="1"/>
    <col min="2049" max="2049" width="13.625" style="1" customWidth="1"/>
    <col min="2050" max="2052" width="51.125" style="1" customWidth="1"/>
    <col min="2053" max="2304" width="8" style="1" customWidth="1"/>
    <col min="2305" max="2305" width="13.625" style="1" customWidth="1"/>
    <col min="2306" max="2308" width="51.125" style="1" customWidth="1"/>
    <col min="2309" max="2560" width="8" style="1" customWidth="1"/>
    <col min="2561" max="2561" width="13.625" style="1" customWidth="1"/>
    <col min="2562" max="2564" width="51.125" style="1" customWidth="1"/>
    <col min="2565" max="2816" width="8" style="1" customWidth="1"/>
    <col min="2817" max="2817" width="13.625" style="1" customWidth="1"/>
    <col min="2818" max="2820" width="51.125" style="1" customWidth="1"/>
    <col min="2821" max="3072" width="8" style="1" customWidth="1"/>
    <col min="3073" max="3073" width="13.625" style="1" customWidth="1"/>
    <col min="3074" max="3076" width="51.125" style="1" customWidth="1"/>
    <col min="3077" max="3328" width="8" style="1" customWidth="1"/>
    <col min="3329" max="3329" width="13.625" style="1" customWidth="1"/>
    <col min="3330" max="3332" width="51.125" style="1" customWidth="1"/>
    <col min="3333" max="3584" width="8" style="1" customWidth="1"/>
    <col min="3585" max="3585" width="13.625" style="1" customWidth="1"/>
    <col min="3586" max="3588" width="51.125" style="1" customWidth="1"/>
    <col min="3589" max="3840" width="8" style="1" customWidth="1"/>
    <col min="3841" max="3841" width="13.625" style="1" customWidth="1"/>
    <col min="3842" max="3844" width="51.125" style="1" customWidth="1"/>
    <col min="3845" max="4096" width="8" style="1" customWidth="1"/>
    <col min="4097" max="4097" width="13.625" style="1" customWidth="1"/>
    <col min="4098" max="4100" width="51.125" style="1" customWidth="1"/>
    <col min="4101" max="4352" width="8" style="1" customWidth="1"/>
    <col min="4353" max="4353" width="13.625" style="1" customWidth="1"/>
    <col min="4354" max="4356" width="51.125" style="1" customWidth="1"/>
    <col min="4357" max="4608" width="8" style="1" customWidth="1"/>
    <col min="4609" max="4609" width="13.625" style="1" customWidth="1"/>
    <col min="4610" max="4612" width="51.125" style="1" customWidth="1"/>
    <col min="4613" max="4864" width="8" style="1" customWidth="1"/>
    <col min="4865" max="4865" width="13.625" style="1" customWidth="1"/>
    <col min="4866" max="4868" width="51.125" style="1" customWidth="1"/>
    <col min="4869" max="5120" width="8" style="1" customWidth="1"/>
    <col min="5121" max="5121" width="13.625" style="1" customWidth="1"/>
    <col min="5122" max="5124" width="51.125" style="1" customWidth="1"/>
    <col min="5125" max="5376" width="8" style="1" customWidth="1"/>
    <col min="5377" max="5377" width="13.625" style="1" customWidth="1"/>
    <col min="5378" max="5380" width="51.125" style="1" customWidth="1"/>
    <col min="5381" max="5632" width="8" style="1" customWidth="1"/>
    <col min="5633" max="5633" width="13.625" style="1" customWidth="1"/>
    <col min="5634" max="5636" width="51.125" style="1" customWidth="1"/>
    <col min="5637" max="5888" width="8" style="1" customWidth="1"/>
    <col min="5889" max="5889" width="13.625" style="1" customWidth="1"/>
    <col min="5890" max="5892" width="51.125" style="1" customWidth="1"/>
    <col min="5893" max="6144" width="8" style="1" customWidth="1"/>
    <col min="6145" max="6145" width="13.625" style="1" customWidth="1"/>
    <col min="6146" max="6148" width="51.125" style="1" customWidth="1"/>
    <col min="6149" max="6400" width="8" style="1" customWidth="1"/>
    <col min="6401" max="6401" width="13.625" style="1" customWidth="1"/>
    <col min="6402" max="6404" width="51.125" style="1" customWidth="1"/>
    <col min="6405" max="6656" width="8" style="1" customWidth="1"/>
    <col min="6657" max="6657" width="13.625" style="1" customWidth="1"/>
    <col min="6658" max="6660" width="51.125" style="1" customWidth="1"/>
    <col min="6661" max="6912" width="8" style="1" customWidth="1"/>
    <col min="6913" max="6913" width="13.625" style="1" customWidth="1"/>
    <col min="6914" max="6916" width="51.125" style="1" customWidth="1"/>
    <col min="6917" max="7168" width="8" style="1" customWidth="1"/>
    <col min="7169" max="7169" width="13.625" style="1" customWidth="1"/>
    <col min="7170" max="7172" width="51.125" style="1" customWidth="1"/>
    <col min="7173" max="7424" width="8" style="1" customWidth="1"/>
    <col min="7425" max="7425" width="13.625" style="1" customWidth="1"/>
    <col min="7426" max="7428" width="51.125" style="1" customWidth="1"/>
    <col min="7429" max="7680" width="8" style="1" customWidth="1"/>
    <col min="7681" max="7681" width="13.625" style="1" customWidth="1"/>
    <col min="7682" max="7684" width="51.125" style="1" customWidth="1"/>
    <col min="7685" max="7936" width="8" style="1" customWidth="1"/>
    <col min="7937" max="7937" width="13.625" style="1" customWidth="1"/>
    <col min="7938" max="7940" width="51.125" style="1" customWidth="1"/>
    <col min="7941" max="8192" width="8" style="1" customWidth="1"/>
    <col min="8193" max="8193" width="13.625" style="1" customWidth="1"/>
    <col min="8194" max="8196" width="51.125" style="1" customWidth="1"/>
    <col min="8197" max="8448" width="8" style="1" customWidth="1"/>
    <col min="8449" max="8449" width="13.625" style="1" customWidth="1"/>
    <col min="8450" max="8452" width="51.125" style="1" customWidth="1"/>
    <col min="8453" max="8704" width="8" style="1" customWidth="1"/>
    <col min="8705" max="8705" width="13.625" style="1" customWidth="1"/>
    <col min="8706" max="8708" width="51.125" style="1" customWidth="1"/>
    <col min="8709" max="8960" width="8" style="1" customWidth="1"/>
    <col min="8961" max="8961" width="13.625" style="1" customWidth="1"/>
    <col min="8962" max="8964" width="51.125" style="1" customWidth="1"/>
    <col min="8965" max="9216" width="8" style="1" customWidth="1"/>
    <col min="9217" max="9217" width="13.625" style="1" customWidth="1"/>
    <col min="9218" max="9220" width="51.125" style="1" customWidth="1"/>
    <col min="9221" max="9472" width="8" style="1" customWidth="1"/>
    <col min="9473" max="9473" width="13.625" style="1" customWidth="1"/>
    <col min="9474" max="9476" width="51.125" style="1" customWidth="1"/>
    <col min="9477" max="9728" width="8" style="1" customWidth="1"/>
    <col min="9729" max="9729" width="13.625" style="1" customWidth="1"/>
    <col min="9730" max="9732" width="51.125" style="1" customWidth="1"/>
    <col min="9733" max="9984" width="8" style="1" customWidth="1"/>
    <col min="9985" max="9985" width="13.625" style="1" customWidth="1"/>
    <col min="9986" max="9988" width="51.125" style="1" customWidth="1"/>
    <col min="9989" max="10240" width="8" style="1" customWidth="1"/>
    <col min="10241" max="10241" width="13.625" style="1" customWidth="1"/>
    <col min="10242" max="10244" width="51.125" style="1" customWidth="1"/>
    <col min="10245" max="10496" width="8" style="1" customWidth="1"/>
    <col min="10497" max="10497" width="13.625" style="1" customWidth="1"/>
    <col min="10498" max="10500" width="51.125" style="1" customWidth="1"/>
    <col min="10501" max="10752" width="8" style="1" customWidth="1"/>
    <col min="10753" max="10753" width="13.625" style="1" customWidth="1"/>
    <col min="10754" max="10756" width="51.125" style="1" customWidth="1"/>
    <col min="10757" max="11008" width="8" style="1" customWidth="1"/>
    <col min="11009" max="11009" width="13.625" style="1" customWidth="1"/>
    <col min="11010" max="11012" width="51.125" style="1" customWidth="1"/>
    <col min="11013" max="11264" width="8" style="1" customWidth="1"/>
    <col min="11265" max="11265" width="13.625" style="1" customWidth="1"/>
    <col min="11266" max="11268" width="51.125" style="1" customWidth="1"/>
    <col min="11269" max="11520" width="8" style="1" customWidth="1"/>
    <col min="11521" max="11521" width="13.625" style="1" customWidth="1"/>
    <col min="11522" max="11524" width="51.125" style="1" customWidth="1"/>
    <col min="11525" max="11776" width="8" style="1" customWidth="1"/>
    <col min="11777" max="11777" width="13.625" style="1" customWidth="1"/>
    <col min="11778" max="11780" width="51.125" style="1" customWidth="1"/>
    <col min="11781" max="12032" width="8" style="1" customWidth="1"/>
    <col min="12033" max="12033" width="13.625" style="1" customWidth="1"/>
    <col min="12034" max="12036" width="51.125" style="1" customWidth="1"/>
    <col min="12037" max="12288" width="8" style="1" customWidth="1"/>
    <col min="12289" max="12289" width="13.625" style="1" customWidth="1"/>
    <col min="12290" max="12292" width="51.125" style="1" customWidth="1"/>
    <col min="12293" max="12544" width="8" style="1" customWidth="1"/>
    <col min="12545" max="12545" width="13.625" style="1" customWidth="1"/>
    <col min="12546" max="12548" width="51.125" style="1" customWidth="1"/>
    <col min="12549" max="12800" width="8" style="1" customWidth="1"/>
    <col min="12801" max="12801" width="13.625" style="1" customWidth="1"/>
    <col min="12802" max="12804" width="51.125" style="1" customWidth="1"/>
    <col min="12805" max="13056" width="8" style="1" customWidth="1"/>
    <col min="13057" max="13057" width="13.625" style="1" customWidth="1"/>
    <col min="13058" max="13060" width="51.125" style="1" customWidth="1"/>
    <col min="13061" max="13312" width="8" style="1" customWidth="1"/>
    <col min="13313" max="13313" width="13.625" style="1" customWidth="1"/>
    <col min="13314" max="13316" width="51.125" style="1" customWidth="1"/>
    <col min="13317" max="13568" width="8" style="1" customWidth="1"/>
    <col min="13569" max="13569" width="13.625" style="1" customWidth="1"/>
    <col min="13570" max="13572" width="51.125" style="1" customWidth="1"/>
    <col min="13573" max="13824" width="8" style="1" customWidth="1"/>
    <col min="13825" max="13825" width="13.625" style="1" customWidth="1"/>
    <col min="13826" max="13828" width="51.125" style="1" customWidth="1"/>
    <col min="13829" max="14080" width="8" style="1" customWidth="1"/>
    <col min="14081" max="14081" width="13.625" style="1" customWidth="1"/>
    <col min="14082" max="14084" width="51.125" style="1" customWidth="1"/>
    <col min="14085" max="14336" width="8" style="1" customWidth="1"/>
    <col min="14337" max="14337" width="13.625" style="1" customWidth="1"/>
    <col min="14338" max="14340" width="51.125" style="1" customWidth="1"/>
    <col min="14341" max="14592" width="8" style="1" customWidth="1"/>
    <col min="14593" max="14593" width="13.625" style="1" customWidth="1"/>
    <col min="14594" max="14596" width="51.125" style="1" customWidth="1"/>
    <col min="14597" max="14848" width="8" style="1" customWidth="1"/>
    <col min="14849" max="14849" width="13.625" style="1" customWidth="1"/>
    <col min="14850" max="14852" width="51.125" style="1" customWidth="1"/>
    <col min="14853" max="15104" width="8" style="1" customWidth="1"/>
    <col min="15105" max="15105" width="13.625" style="1" customWidth="1"/>
    <col min="15106" max="15108" width="51.125" style="1" customWidth="1"/>
    <col min="15109" max="15360" width="8" style="1" customWidth="1"/>
    <col min="15361" max="15361" width="13.625" style="1" customWidth="1"/>
    <col min="15362" max="15364" width="51.125" style="1" customWidth="1"/>
    <col min="15365" max="15616" width="8" style="1" customWidth="1"/>
    <col min="15617" max="15617" width="13.625" style="1" customWidth="1"/>
    <col min="15618" max="15620" width="51.125" style="1" customWidth="1"/>
    <col min="15621" max="15872" width="8" style="1" customWidth="1"/>
    <col min="15873" max="15873" width="13.625" style="1" customWidth="1"/>
    <col min="15874" max="15876" width="51.125" style="1" customWidth="1"/>
    <col min="15877" max="16128" width="8" style="1" customWidth="1"/>
    <col min="16129" max="16129" width="13.625" style="1" customWidth="1"/>
    <col min="16130" max="16132" width="51.125" style="1" customWidth="1"/>
    <col min="16133" max="16384" width="8" style="1" customWidth="1"/>
  </cols>
  <sheetData>
    <row r="1" spans="1:5" ht="18.75" x14ac:dyDescent="0.3">
      <c r="A1" s="50" t="s">
        <v>761</v>
      </c>
      <c r="B1" s="50"/>
      <c r="C1" s="50"/>
      <c r="D1" s="50"/>
      <c r="E1" s="242" t="s">
        <v>776</v>
      </c>
    </row>
    <row r="2" spans="1:5" x14ac:dyDescent="0.25">
      <c r="A2" s="50" t="s">
        <v>762</v>
      </c>
      <c r="B2" s="50"/>
      <c r="C2" s="50"/>
      <c r="D2" s="50"/>
      <c r="E2" s="296" t="s">
        <v>1184</v>
      </c>
    </row>
    <row r="3" spans="1:5" x14ac:dyDescent="0.25">
      <c r="A3" s="50"/>
      <c r="B3" s="50"/>
      <c r="C3" s="50"/>
      <c r="D3" s="50"/>
      <c r="E3" s="243"/>
    </row>
    <row r="4" spans="1:5" ht="33.75" customHeight="1" x14ac:dyDescent="0.25">
      <c r="A4" s="327" t="s">
        <v>311</v>
      </c>
      <c r="B4" s="513" t="s">
        <v>763</v>
      </c>
      <c r="C4" s="513" t="s">
        <v>954</v>
      </c>
      <c r="D4" s="513" t="s">
        <v>955</v>
      </c>
      <c r="E4" s="243"/>
    </row>
    <row r="5" spans="1:5" x14ac:dyDescent="0.25">
      <c r="A5" s="327" t="s">
        <v>252</v>
      </c>
      <c r="B5" s="510">
        <v>113.80681777137499</v>
      </c>
      <c r="C5" s="510">
        <v>109.62700027299999</v>
      </c>
      <c r="D5" s="510">
        <v>113.198852915435</v>
      </c>
      <c r="E5" s="243"/>
    </row>
    <row r="6" spans="1:5" x14ac:dyDescent="0.25">
      <c r="A6" s="327" t="s">
        <v>253</v>
      </c>
      <c r="B6" s="510">
        <v>110.030251179191</v>
      </c>
      <c r="C6" s="510">
        <v>108.435505393132</v>
      </c>
      <c r="D6" s="510">
        <v>108.87930952850201</v>
      </c>
      <c r="E6" s="243"/>
    </row>
    <row r="7" spans="1:5" x14ac:dyDescent="0.25">
      <c r="A7" s="327" t="s">
        <v>254</v>
      </c>
      <c r="B7" s="510">
        <v>108.291532180188</v>
      </c>
      <c r="C7" s="510">
        <v>107.27862371401901</v>
      </c>
      <c r="D7" s="510">
        <v>108.39025031441599</v>
      </c>
      <c r="E7" s="243"/>
    </row>
    <row r="8" spans="1:5" x14ac:dyDescent="0.25">
      <c r="A8" s="327" t="s">
        <v>255</v>
      </c>
      <c r="B8" s="510">
        <v>114.678684719267</v>
      </c>
      <c r="C8" s="510">
        <v>110.320217000342</v>
      </c>
      <c r="D8" s="510">
        <v>111.15162584613201</v>
      </c>
      <c r="E8" s="243"/>
    </row>
    <row r="9" spans="1:5" x14ac:dyDescent="0.25">
      <c r="A9" s="327" t="s">
        <v>256</v>
      </c>
      <c r="B9" s="510">
        <v>117.646510761222</v>
      </c>
      <c r="C9" s="510">
        <v>113.226914536184</v>
      </c>
      <c r="D9" s="510">
        <v>112.27595572693301</v>
      </c>
      <c r="E9" s="243"/>
    </row>
    <row r="10" spans="1:5" x14ac:dyDescent="0.25">
      <c r="A10" s="327" t="s">
        <v>257</v>
      </c>
      <c r="B10" s="510">
        <v>109.090339055744</v>
      </c>
      <c r="C10" s="510">
        <v>107.13526019458401</v>
      </c>
      <c r="D10" s="510">
        <v>107.30500153732</v>
      </c>
      <c r="E10" s="243"/>
    </row>
    <row r="11" spans="1:5" x14ac:dyDescent="0.25">
      <c r="A11" s="327" t="s">
        <v>258</v>
      </c>
      <c r="B11" s="510">
        <v>102.111109982437</v>
      </c>
      <c r="C11" s="510">
        <v>102.387457986021</v>
      </c>
      <c r="D11" s="510">
        <v>101.74722279279599</v>
      </c>
      <c r="E11" s="243"/>
    </row>
    <row r="12" spans="1:5" x14ac:dyDescent="0.25">
      <c r="A12" s="327" t="s">
        <v>259</v>
      </c>
      <c r="B12" s="510">
        <v>101.822252370849</v>
      </c>
      <c r="C12" s="510">
        <v>101.345737500412</v>
      </c>
      <c r="D12" s="510">
        <v>99.842526358184998</v>
      </c>
      <c r="E12" s="243"/>
    </row>
    <row r="13" spans="1:5" x14ac:dyDescent="0.25">
      <c r="A13" s="327" t="s">
        <v>260</v>
      </c>
      <c r="B13" s="510">
        <v>106.49087345287001</v>
      </c>
      <c r="C13" s="510">
        <v>107.526926897907</v>
      </c>
      <c r="D13" s="510">
        <v>102.886833293555</v>
      </c>
      <c r="E13" s="243"/>
    </row>
    <row r="14" spans="1:5" x14ac:dyDescent="0.25">
      <c r="A14" s="327" t="s">
        <v>261</v>
      </c>
      <c r="B14" s="510">
        <v>89.823558490427004</v>
      </c>
      <c r="C14" s="510">
        <v>92.321773059063005</v>
      </c>
      <c r="D14" s="510">
        <v>94.667660812547993</v>
      </c>
      <c r="E14" s="243"/>
    </row>
    <row r="15" spans="1:5" x14ac:dyDescent="0.25">
      <c r="A15" s="327" t="s">
        <v>262</v>
      </c>
      <c r="B15" s="510">
        <v>90.766610222688996</v>
      </c>
      <c r="C15" s="510">
        <v>97.580974541355999</v>
      </c>
      <c r="D15" s="510">
        <v>94.957342885198997</v>
      </c>
      <c r="E15" s="243"/>
    </row>
    <row r="16" spans="1:5" x14ac:dyDescent="0.25">
      <c r="A16" s="327" t="s">
        <v>263</v>
      </c>
      <c r="B16" s="510">
        <v>97.003852922429999</v>
      </c>
      <c r="C16" s="510">
        <v>100.47310825704599</v>
      </c>
      <c r="D16" s="510">
        <v>97.674399371841005</v>
      </c>
      <c r="E16" s="243"/>
    </row>
    <row r="17" spans="1:5" x14ac:dyDescent="0.25">
      <c r="A17" s="327" t="s">
        <v>264</v>
      </c>
      <c r="B17" s="510">
        <v>96.963208527660001</v>
      </c>
      <c r="C17" s="510">
        <v>99.724001700063994</v>
      </c>
      <c r="D17" s="510">
        <v>97.395594012730996</v>
      </c>
      <c r="E17" s="243"/>
    </row>
    <row r="18" spans="1:5" x14ac:dyDescent="0.25">
      <c r="A18" s="327" t="s">
        <v>265</v>
      </c>
      <c r="B18" s="510">
        <v>102.1029073255</v>
      </c>
      <c r="C18" s="510">
        <v>103.269360556577</v>
      </c>
      <c r="D18" s="510">
        <v>101.730250226124</v>
      </c>
      <c r="E18" s="243"/>
    </row>
    <row r="19" spans="1:5" x14ac:dyDescent="0.25">
      <c r="A19" s="327" t="s">
        <v>266</v>
      </c>
      <c r="B19" s="510">
        <v>102.30645575174999</v>
      </c>
      <c r="C19" s="510">
        <v>102.481612791727</v>
      </c>
      <c r="D19" s="510">
        <v>101.883419749021</v>
      </c>
      <c r="E19" s="243"/>
    </row>
    <row r="20" spans="1:5" x14ac:dyDescent="0.25">
      <c r="A20" s="327" t="s">
        <v>267</v>
      </c>
      <c r="B20" s="510">
        <v>104.418343657527</v>
      </c>
      <c r="C20" s="510">
        <v>103.930540016016</v>
      </c>
      <c r="D20" s="510">
        <v>102.209948625392</v>
      </c>
      <c r="E20" s="243"/>
    </row>
    <row r="21" spans="1:5" x14ac:dyDescent="0.25">
      <c r="A21" s="327" t="s">
        <v>268</v>
      </c>
      <c r="B21" s="510">
        <v>106.059537997772</v>
      </c>
      <c r="C21" s="510">
        <v>103.742778829503</v>
      </c>
      <c r="D21" s="510">
        <v>98.668975721831004</v>
      </c>
      <c r="E21" s="243"/>
    </row>
    <row r="22" spans="1:5" x14ac:dyDescent="0.25">
      <c r="A22" s="327" t="s">
        <v>269</v>
      </c>
      <c r="B22" s="510">
        <v>103.46923109258201</v>
      </c>
      <c r="C22" s="510">
        <v>100.195054160418</v>
      </c>
      <c r="D22" s="510">
        <v>99.156079417509005</v>
      </c>
      <c r="E22" s="243"/>
    </row>
    <row r="23" spans="1:5" x14ac:dyDescent="0.25">
      <c r="A23" s="327" t="s">
        <v>270</v>
      </c>
      <c r="B23" s="510">
        <v>101.310877500552</v>
      </c>
      <c r="C23" s="510">
        <v>99.659576617553</v>
      </c>
      <c r="D23" s="510">
        <v>99.973724628349004</v>
      </c>
      <c r="E23" s="243"/>
    </row>
    <row r="24" spans="1:5" x14ac:dyDescent="0.25">
      <c r="A24" s="327" t="s">
        <v>271</v>
      </c>
      <c r="B24" s="510">
        <v>105.589909173705</v>
      </c>
      <c r="C24" s="510">
        <v>101.33046325909</v>
      </c>
      <c r="D24" s="510">
        <v>99.081655326090996</v>
      </c>
      <c r="E24" s="243"/>
    </row>
    <row r="25" spans="1:5" x14ac:dyDescent="0.25">
      <c r="A25" s="327" t="s">
        <v>272</v>
      </c>
      <c r="B25" s="510">
        <v>107.560735346168</v>
      </c>
      <c r="C25" s="510">
        <v>103.178435925423</v>
      </c>
      <c r="D25" s="510">
        <v>98.183813862736997</v>
      </c>
      <c r="E25" s="243"/>
    </row>
    <row r="26" spans="1:5" x14ac:dyDescent="0.25">
      <c r="A26" s="327" t="s">
        <v>172</v>
      </c>
      <c r="B26" s="510">
        <v>100</v>
      </c>
      <c r="C26" s="510">
        <v>100</v>
      </c>
      <c r="D26" s="510">
        <v>100</v>
      </c>
      <c r="E26" s="243"/>
    </row>
    <row r="27" spans="1:5" x14ac:dyDescent="0.25">
      <c r="A27" s="327" t="s">
        <v>173</v>
      </c>
      <c r="B27" s="510">
        <v>94.279774122055002</v>
      </c>
      <c r="C27" s="510">
        <v>99.781134334596999</v>
      </c>
      <c r="D27" s="510">
        <v>97.548626806730994</v>
      </c>
      <c r="E27" s="243"/>
    </row>
    <row r="28" spans="1:5" x14ac:dyDescent="0.25">
      <c r="A28" s="327" t="s">
        <v>174</v>
      </c>
      <c r="B28" s="510">
        <v>91.395007932954002</v>
      </c>
      <c r="C28" s="510">
        <v>96.04211436528</v>
      </c>
      <c r="D28" s="510">
        <v>97.349418143150999</v>
      </c>
      <c r="E28" s="243"/>
    </row>
    <row r="29" spans="1:5" x14ac:dyDescent="0.25">
      <c r="A29" s="327" t="s">
        <v>175</v>
      </c>
      <c r="B29" s="510">
        <v>96.908652553761002</v>
      </c>
      <c r="C29" s="510">
        <v>99.663084307233007</v>
      </c>
      <c r="D29" s="510">
        <v>101.602978352665</v>
      </c>
      <c r="E29" s="243"/>
    </row>
    <row r="30" spans="1:5" x14ac:dyDescent="0.25">
      <c r="A30" s="327" t="s">
        <v>176</v>
      </c>
      <c r="B30" s="510">
        <v>98.955126339491997</v>
      </c>
      <c r="C30" s="510">
        <v>103.503119501087</v>
      </c>
      <c r="D30" s="510">
        <v>101.21291451152899</v>
      </c>
      <c r="E30" s="243"/>
    </row>
    <row r="31" spans="1:5" x14ac:dyDescent="0.25">
      <c r="A31" s="327" t="s">
        <v>177</v>
      </c>
      <c r="B31" s="510">
        <v>100.24905252359299</v>
      </c>
      <c r="C31" s="510">
        <v>101.16720451844</v>
      </c>
      <c r="D31" s="510">
        <v>100.84635661432699</v>
      </c>
      <c r="E31" s="243"/>
    </row>
    <row r="32" spans="1:5" x14ac:dyDescent="0.25">
      <c r="A32" s="327" t="s">
        <v>178</v>
      </c>
      <c r="B32" s="510">
        <v>100.38015452833601</v>
      </c>
      <c r="C32" s="510">
        <v>104.082064831743</v>
      </c>
      <c r="D32" s="510">
        <v>98.427818557430001</v>
      </c>
      <c r="E32" s="243"/>
    </row>
    <row r="33" spans="1:5" x14ac:dyDescent="0.25">
      <c r="A33" s="327" t="s">
        <v>179</v>
      </c>
      <c r="B33" s="510">
        <v>99.519728501052995</v>
      </c>
      <c r="C33" s="510">
        <v>105.441760869671</v>
      </c>
      <c r="D33" s="510">
        <v>100.207364074841</v>
      </c>
      <c r="E33" s="243"/>
    </row>
    <row r="34" spans="1:5" x14ac:dyDescent="0.25">
      <c r="A34" s="327" t="s">
        <v>180</v>
      </c>
      <c r="B34" s="510">
        <v>96.907376040266996</v>
      </c>
      <c r="C34" s="510">
        <v>100.86491756348001</v>
      </c>
      <c r="D34" s="510">
        <v>96.73472152638</v>
      </c>
      <c r="E34" s="243"/>
    </row>
    <row r="35" spans="1:5" x14ac:dyDescent="0.25">
      <c r="A35" s="327" t="s">
        <v>181</v>
      </c>
      <c r="B35" s="510">
        <v>95.921200209402997</v>
      </c>
      <c r="C35" s="510">
        <v>102.316121701057</v>
      </c>
      <c r="D35" s="510">
        <v>96.588787218811007</v>
      </c>
      <c r="E35" s="243"/>
    </row>
    <row r="36" spans="1:5" x14ac:dyDescent="0.25">
      <c r="A36" s="327" t="s">
        <v>182</v>
      </c>
      <c r="B36" s="510">
        <v>94.189772014791998</v>
      </c>
      <c r="C36" s="510">
        <v>99.761493198585995</v>
      </c>
      <c r="D36" s="510">
        <v>96.527393397576006</v>
      </c>
      <c r="E36" s="243"/>
    </row>
    <row r="37" spans="1:5" x14ac:dyDescent="0.25">
      <c r="A37" s="327" t="s">
        <v>183</v>
      </c>
      <c r="B37" s="510">
        <v>95.593205678621999</v>
      </c>
      <c r="C37" s="510">
        <v>101.270538041349</v>
      </c>
      <c r="D37" s="510">
        <v>96.441340673484007</v>
      </c>
      <c r="E37" s="243"/>
    </row>
    <row r="38" spans="1:5" x14ac:dyDescent="0.25">
      <c r="A38" s="327" t="s">
        <v>184</v>
      </c>
      <c r="B38" s="510">
        <v>95.436597831952994</v>
      </c>
      <c r="C38" s="510">
        <v>102.51174856347301</v>
      </c>
      <c r="D38" s="510">
        <v>95.717733738709001</v>
      </c>
      <c r="E38" s="243"/>
    </row>
    <row r="39" spans="1:5" x14ac:dyDescent="0.25">
      <c r="A39" s="327" t="s">
        <v>185</v>
      </c>
      <c r="B39" s="510">
        <v>94.969062997836005</v>
      </c>
      <c r="C39" s="510">
        <v>101.06489987803199</v>
      </c>
      <c r="D39" s="510">
        <v>97.288043984493001</v>
      </c>
      <c r="E39" s="243"/>
    </row>
    <row r="40" spans="1:5" x14ac:dyDescent="0.25">
      <c r="A40" s="327" t="s">
        <v>186</v>
      </c>
      <c r="B40" s="510">
        <v>95.923757390115</v>
      </c>
      <c r="C40" s="510">
        <v>102.866005215885</v>
      </c>
      <c r="D40" s="510">
        <v>99.682222376412994</v>
      </c>
      <c r="E40" s="243"/>
    </row>
    <row r="41" spans="1:5" x14ac:dyDescent="0.25">
      <c r="A41" s="327" t="s">
        <v>187</v>
      </c>
      <c r="B41" s="510">
        <v>96.199800534483998</v>
      </c>
      <c r="C41" s="510">
        <v>99.983952417450993</v>
      </c>
      <c r="D41" s="510">
        <v>99.914018369306007</v>
      </c>
      <c r="E41" s="243"/>
    </row>
    <row r="42" spans="1:5" x14ac:dyDescent="0.25">
      <c r="A42" s="327" t="s">
        <v>188</v>
      </c>
      <c r="B42" s="510">
        <v>100.10672940878</v>
      </c>
      <c r="C42" s="510">
        <v>103.28397769940101</v>
      </c>
      <c r="D42" s="510">
        <v>101.905422521757</v>
      </c>
      <c r="E42" s="243"/>
    </row>
    <row r="43" spans="1:5" x14ac:dyDescent="0.25">
      <c r="A43" s="327" t="s">
        <v>189</v>
      </c>
      <c r="B43" s="510">
        <v>100.074657703317</v>
      </c>
      <c r="C43" s="510">
        <v>104.004803912383</v>
      </c>
      <c r="D43" s="510">
        <v>100.08915643775801</v>
      </c>
      <c r="E43" s="243"/>
    </row>
    <row r="44" spans="1:5" x14ac:dyDescent="0.25">
      <c r="A44" s="327" t="s">
        <v>190</v>
      </c>
      <c r="B44" s="510">
        <v>96.266818378810001</v>
      </c>
      <c r="C44" s="510">
        <v>103.708873858123</v>
      </c>
      <c r="D44" s="510">
        <v>96.890034558064002</v>
      </c>
      <c r="E44" s="243"/>
    </row>
    <row r="45" spans="1:5" x14ac:dyDescent="0.25">
      <c r="A45" s="327" t="s">
        <v>191</v>
      </c>
      <c r="B45" s="510">
        <v>95.073359941264997</v>
      </c>
      <c r="C45" s="510">
        <v>100.290074266798</v>
      </c>
      <c r="D45" s="510">
        <v>98.795938838677998</v>
      </c>
      <c r="E45" s="243"/>
    </row>
    <row r="46" spans="1:5" x14ac:dyDescent="0.25">
      <c r="A46" s="327" t="s">
        <v>192</v>
      </c>
      <c r="B46" s="510">
        <v>97.026587010661004</v>
      </c>
      <c r="C46" s="510">
        <v>104.048263307284</v>
      </c>
      <c r="D46" s="510">
        <v>97.347182442993997</v>
      </c>
      <c r="E46" s="243"/>
    </row>
    <row r="47" spans="1:5" x14ac:dyDescent="0.25">
      <c r="A47" s="327" t="s">
        <v>193</v>
      </c>
      <c r="B47" s="510">
        <v>94.441807860306</v>
      </c>
      <c r="C47" s="510">
        <v>101.081009910688</v>
      </c>
      <c r="D47" s="510">
        <v>91.694487645316002</v>
      </c>
      <c r="E47" s="243"/>
    </row>
    <row r="48" spans="1:5" x14ac:dyDescent="0.25">
      <c r="A48" s="327" t="s">
        <v>194</v>
      </c>
      <c r="B48" s="510">
        <v>94.590161248997006</v>
      </c>
      <c r="C48" s="510">
        <v>98.586899920563994</v>
      </c>
      <c r="D48" s="510">
        <v>98.329591573721004</v>
      </c>
      <c r="E48" s="243"/>
    </row>
    <row r="49" spans="1:5" x14ac:dyDescent="0.25">
      <c r="A49" s="327" t="s">
        <v>195</v>
      </c>
      <c r="B49" s="510">
        <v>101.72945296165</v>
      </c>
      <c r="C49" s="510">
        <v>104.184688133623</v>
      </c>
      <c r="D49" s="510">
        <v>101.34917054569399</v>
      </c>
      <c r="E49" s="243"/>
    </row>
    <row r="50" spans="1:5" x14ac:dyDescent="0.25">
      <c r="A50" s="327" t="s">
        <v>196</v>
      </c>
      <c r="B50" s="510">
        <v>102.30602867592</v>
      </c>
      <c r="C50" s="510">
        <v>105.126102301278</v>
      </c>
      <c r="D50" s="510">
        <v>101.88349118607699</v>
      </c>
      <c r="E50" s="243"/>
    </row>
    <row r="51" spans="1:5" x14ac:dyDescent="0.25">
      <c r="A51" s="327" t="s">
        <v>197</v>
      </c>
      <c r="B51" s="510">
        <v>105.717339829899</v>
      </c>
      <c r="C51" s="510">
        <v>107.937848673259</v>
      </c>
      <c r="D51" s="510">
        <v>104.966988906133</v>
      </c>
      <c r="E51" s="243"/>
    </row>
    <row r="52" spans="1:5" x14ac:dyDescent="0.25">
      <c r="A52" s="327" t="s">
        <v>198</v>
      </c>
      <c r="B52" s="510">
        <v>104.58755403687</v>
      </c>
      <c r="C52" s="510">
        <v>107.7511468095</v>
      </c>
      <c r="D52" s="510">
        <v>105.20550027406701</v>
      </c>
      <c r="E52" s="243"/>
    </row>
    <row r="53" spans="1:5" x14ac:dyDescent="0.25">
      <c r="A53" s="327" t="s">
        <v>199</v>
      </c>
      <c r="B53" s="510">
        <v>100.117412874853</v>
      </c>
      <c r="C53" s="510">
        <v>105.763780819966</v>
      </c>
      <c r="D53" s="510">
        <v>102.22970247566499</v>
      </c>
      <c r="E53" s="243"/>
    </row>
    <row r="54" spans="1:5" x14ac:dyDescent="0.25">
      <c r="A54" s="327" t="s">
        <v>200</v>
      </c>
      <c r="B54" s="510">
        <v>98.561706741745994</v>
      </c>
      <c r="C54" s="510">
        <v>103.101888537031</v>
      </c>
      <c r="D54" s="510">
        <v>100.380835481036</v>
      </c>
      <c r="E54" s="243"/>
    </row>
    <row r="55" spans="1:5" x14ac:dyDescent="0.25">
      <c r="A55" s="327" t="s">
        <v>201</v>
      </c>
      <c r="B55" s="510">
        <v>99.959403902568994</v>
      </c>
      <c r="C55" s="510">
        <v>104.552408674261</v>
      </c>
      <c r="D55" s="510">
        <v>100.855914149344</v>
      </c>
      <c r="E55" s="243"/>
    </row>
    <row r="56" spans="1:5" x14ac:dyDescent="0.25">
      <c r="A56" s="327" t="s">
        <v>202</v>
      </c>
      <c r="B56" s="510">
        <v>99.730222371652999</v>
      </c>
      <c r="C56" s="510">
        <v>103.73903350508699</v>
      </c>
      <c r="D56" s="510">
        <v>99.987685411987002</v>
      </c>
      <c r="E56" s="243"/>
    </row>
    <row r="57" spans="1:5" x14ac:dyDescent="0.25">
      <c r="A57" s="327" t="s">
        <v>203</v>
      </c>
      <c r="B57" s="510">
        <v>98.290240575365004</v>
      </c>
      <c r="C57" s="510">
        <v>101.027031172554</v>
      </c>
      <c r="D57" s="510">
        <v>98.882299419895006</v>
      </c>
      <c r="E57" s="243"/>
    </row>
    <row r="58" spans="1:5" x14ac:dyDescent="0.25">
      <c r="A58" s="327" t="s">
        <v>204</v>
      </c>
      <c r="B58" s="510">
        <v>102.20431526045201</v>
      </c>
      <c r="C58" s="510">
        <v>103.710415876436</v>
      </c>
      <c r="D58" s="510">
        <v>101.207280147155</v>
      </c>
      <c r="E58" s="243"/>
    </row>
    <row r="59" spans="1:5" x14ac:dyDescent="0.25">
      <c r="A59" s="327" t="s">
        <v>205</v>
      </c>
      <c r="B59" s="510">
        <v>102.364211897351</v>
      </c>
      <c r="C59" s="510">
        <v>105.04107551042701</v>
      </c>
      <c r="D59" s="510">
        <v>101.38393741795601</v>
      </c>
      <c r="E59" s="243"/>
    </row>
    <row r="60" spans="1:5" x14ac:dyDescent="0.25">
      <c r="A60" s="327" t="s">
        <v>206</v>
      </c>
      <c r="B60" s="510">
        <v>102.288727058056</v>
      </c>
      <c r="C60" s="510">
        <v>105.795803866103</v>
      </c>
      <c r="D60" s="510">
        <v>103.690439447258</v>
      </c>
      <c r="E60" s="243"/>
    </row>
    <row r="61" spans="1:5" x14ac:dyDescent="0.25">
      <c r="A61" s="327" t="s">
        <v>207</v>
      </c>
      <c r="B61" s="510">
        <v>108.23486944122899</v>
      </c>
      <c r="C61" s="510">
        <v>110.16340320008599</v>
      </c>
      <c r="D61" s="510">
        <v>105.652952562696</v>
      </c>
      <c r="E61" s="243"/>
    </row>
    <row r="62" spans="1:5" x14ac:dyDescent="0.25">
      <c r="A62" s="327" t="s">
        <v>208</v>
      </c>
      <c r="B62" s="510">
        <v>107.638638778485</v>
      </c>
      <c r="C62" s="510">
        <v>110.400529541815</v>
      </c>
      <c r="D62" s="510">
        <v>105.51386495111601</v>
      </c>
      <c r="E62" s="243"/>
    </row>
    <row r="63" spans="1:5" x14ac:dyDescent="0.25">
      <c r="A63" s="327" t="s">
        <v>209</v>
      </c>
      <c r="B63" s="510">
        <v>108.02830519877899</v>
      </c>
      <c r="C63" s="510">
        <v>108.34854961994699</v>
      </c>
      <c r="D63" s="510">
        <v>104.626430848558</v>
      </c>
      <c r="E63" s="243"/>
    </row>
    <row r="64" spans="1:5" x14ac:dyDescent="0.25">
      <c r="A64" s="327" t="s">
        <v>210</v>
      </c>
      <c r="B64" s="510">
        <v>112.551300643979</v>
      </c>
      <c r="C64" s="510">
        <v>111.963457704072</v>
      </c>
      <c r="D64" s="510">
        <v>109.090979134854</v>
      </c>
      <c r="E64" s="243"/>
    </row>
    <row r="65" spans="1:5" x14ac:dyDescent="0.25">
      <c r="A65" s="327" t="s">
        <v>211</v>
      </c>
      <c r="B65" s="510">
        <v>109.45305536001</v>
      </c>
      <c r="C65" s="510">
        <v>110.31142265266</v>
      </c>
      <c r="D65" s="510">
        <v>108.156296075721</v>
      </c>
      <c r="E65" s="243"/>
    </row>
    <row r="66" spans="1:5" x14ac:dyDescent="0.25">
      <c r="A66" s="327" t="s">
        <v>212</v>
      </c>
      <c r="B66" s="510">
        <v>109.874075438163</v>
      </c>
      <c r="C66" s="510">
        <v>106.976007115304</v>
      </c>
      <c r="D66" s="510">
        <v>108.096406768495</v>
      </c>
      <c r="E66" s="243"/>
    </row>
    <row r="67" spans="1:5" x14ac:dyDescent="0.25">
      <c r="A67" s="327" t="s">
        <v>213</v>
      </c>
      <c r="B67" s="510">
        <v>107.841900414272</v>
      </c>
      <c r="C67" s="510">
        <v>108.618533625287</v>
      </c>
      <c r="D67" s="510">
        <v>106.46676339997801</v>
      </c>
      <c r="E67" s="243"/>
    </row>
    <row r="68" spans="1:5" x14ac:dyDescent="0.25">
      <c r="A68" s="327" t="s">
        <v>214</v>
      </c>
      <c r="B68" s="510">
        <v>109.753973556812</v>
      </c>
      <c r="C68" s="510">
        <v>109.203049401697</v>
      </c>
      <c r="D68" s="510">
        <v>107.315163612112</v>
      </c>
      <c r="E68" s="243"/>
    </row>
    <row r="69" spans="1:5" x14ac:dyDescent="0.25">
      <c r="A69" s="327" t="s">
        <v>215</v>
      </c>
      <c r="B69" s="510">
        <v>110.69539743325601</v>
      </c>
      <c r="C69" s="510">
        <v>109.96046303455</v>
      </c>
      <c r="D69" s="510">
        <v>105.59908532205399</v>
      </c>
      <c r="E69" s="243"/>
    </row>
    <row r="70" spans="1:5" x14ac:dyDescent="0.25">
      <c r="A70" s="327" t="s">
        <v>216</v>
      </c>
      <c r="B70" s="510">
        <v>110.617262542182</v>
      </c>
      <c r="C70" s="510">
        <v>110.83346071538</v>
      </c>
      <c r="D70" s="510">
        <v>107.308697076028</v>
      </c>
      <c r="E70" s="243"/>
    </row>
    <row r="71" spans="1:5" x14ac:dyDescent="0.25">
      <c r="A71" s="327" t="s">
        <v>217</v>
      </c>
      <c r="B71" s="510">
        <v>108.625625827874</v>
      </c>
      <c r="C71" s="510">
        <v>108.354317070931</v>
      </c>
      <c r="D71" s="510">
        <v>105.41805972847</v>
      </c>
      <c r="E71" s="243"/>
    </row>
    <row r="72" spans="1:5" x14ac:dyDescent="0.25">
      <c r="A72" s="327" t="s">
        <v>218</v>
      </c>
      <c r="B72" s="510">
        <v>105.928399830515</v>
      </c>
      <c r="C72" s="510">
        <v>104.59459882171799</v>
      </c>
      <c r="D72" s="510">
        <v>100.963749153566</v>
      </c>
      <c r="E72" s="243"/>
    </row>
    <row r="73" spans="1:5" x14ac:dyDescent="0.25">
      <c r="A73" s="327" t="s">
        <v>219</v>
      </c>
      <c r="B73" s="510">
        <v>109.654825654685</v>
      </c>
      <c r="C73" s="510">
        <v>108.150481654324</v>
      </c>
      <c r="D73" s="510">
        <v>104.024182267176</v>
      </c>
      <c r="E73" s="243"/>
    </row>
    <row r="74" spans="1:5" x14ac:dyDescent="0.25">
      <c r="A74" s="327" t="s">
        <v>220</v>
      </c>
      <c r="B74" s="510">
        <v>104.26701777302</v>
      </c>
      <c r="C74" s="510">
        <v>105.348583594491</v>
      </c>
      <c r="D74" s="510">
        <v>101.122183942199</v>
      </c>
      <c r="E74" s="243"/>
    </row>
    <row r="75" spans="1:5" x14ac:dyDescent="0.25">
      <c r="A75" s="327" t="s">
        <v>221</v>
      </c>
      <c r="B75" s="510">
        <v>103.64530316030501</v>
      </c>
      <c r="C75" s="510">
        <v>105.737935018849</v>
      </c>
      <c r="D75" s="510">
        <v>101.613543554293</v>
      </c>
      <c r="E75" s="243"/>
    </row>
    <row r="76" spans="1:5" x14ac:dyDescent="0.25">
      <c r="A76" s="327" t="s">
        <v>222</v>
      </c>
      <c r="B76" s="510">
        <v>106.520806198042</v>
      </c>
      <c r="C76" s="510">
        <v>108.48300985637</v>
      </c>
      <c r="D76" s="510">
        <v>101.433599134369</v>
      </c>
      <c r="E76" s="243"/>
    </row>
    <row r="77" spans="1:5" x14ac:dyDescent="0.25">
      <c r="A77" s="327" t="s">
        <v>223</v>
      </c>
      <c r="B77" s="510">
        <v>106.288180443256</v>
      </c>
      <c r="C77" s="510">
        <v>107.35774894754501</v>
      </c>
      <c r="D77" s="510">
        <v>104.423231972691</v>
      </c>
      <c r="E77" s="243"/>
    </row>
    <row r="78" spans="1:5" x14ac:dyDescent="0.25">
      <c r="A78" s="327" t="s">
        <v>224</v>
      </c>
      <c r="B78" s="510">
        <v>107.280268432618</v>
      </c>
      <c r="C78" s="510">
        <v>106.658105230712</v>
      </c>
      <c r="D78" s="510">
        <v>102.237856007641</v>
      </c>
      <c r="E78" s="243"/>
    </row>
    <row r="79" spans="1:5" x14ac:dyDescent="0.25">
      <c r="A79" s="327" t="s">
        <v>225</v>
      </c>
      <c r="B79" s="510">
        <v>105.247974005665</v>
      </c>
      <c r="C79" s="510">
        <v>107.055301463867</v>
      </c>
      <c r="D79" s="510">
        <v>100.598216015226</v>
      </c>
      <c r="E79" s="243"/>
    </row>
    <row r="80" spans="1:5" x14ac:dyDescent="0.25">
      <c r="A80" s="327" t="s">
        <v>226</v>
      </c>
      <c r="B80" s="510">
        <v>104.75612901409001</v>
      </c>
      <c r="C80" s="510">
        <v>106.97193778547199</v>
      </c>
      <c r="D80" s="510">
        <v>103.935401006752</v>
      </c>
      <c r="E80" s="243"/>
    </row>
    <row r="81" spans="1:5" x14ac:dyDescent="0.25">
      <c r="A81" s="327" t="s">
        <v>227</v>
      </c>
      <c r="B81" s="510">
        <v>108.040827093175</v>
      </c>
      <c r="C81" s="510">
        <v>107.249867527505</v>
      </c>
      <c r="D81" s="510">
        <v>104.39106276093</v>
      </c>
      <c r="E81" s="243"/>
    </row>
    <row r="82" spans="1:5" x14ac:dyDescent="0.25">
      <c r="A82" s="327" t="s">
        <v>228</v>
      </c>
      <c r="B82" s="510">
        <v>105.33040793327</v>
      </c>
      <c r="C82" s="510">
        <v>106.09474646970401</v>
      </c>
      <c r="D82" s="510">
        <v>104.662839385091</v>
      </c>
      <c r="E82" s="243"/>
    </row>
    <row r="83" spans="1:5" x14ac:dyDescent="0.25">
      <c r="A83" s="327" t="s">
        <v>229</v>
      </c>
      <c r="B83" s="510">
        <v>101.418160039789</v>
      </c>
      <c r="C83" s="510">
        <v>104.716519738842</v>
      </c>
      <c r="D83" s="510">
        <v>101.761140745397</v>
      </c>
      <c r="E83" s="243"/>
    </row>
    <row r="84" spans="1:5" x14ac:dyDescent="0.25">
      <c r="A84" s="327" t="s">
        <v>230</v>
      </c>
      <c r="B84" s="510">
        <v>99.968908339942004</v>
      </c>
      <c r="C84" s="510">
        <v>102.753448996665</v>
      </c>
      <c r="D84" s="510">
        <v>100.325052219067</v>
      </c>
      <c r="E84" s="243"/>
    </row>
    <row r="85" spans="1:5" x14ac:dyDescent="0.25">
      <c r="A85" s="327" t="s">
        <v>231</v>
      </c>
      <c r="B85" s="510">
        <v>105.61463973320799</v>
      </c>
      <c r="C85" s="510">
        <v>105.114382084599</v>
      </c>
      <c r="D85" s="510">
        <v>102.569630079435</v>
      </c>
      <c r="E85" s="243"/>
    </row>
    <row r="86" spans="1:5" x14ac:dyDescent="0.25">
      <c r="A86" s="327" t="s">
        <v>273</v>
      </c>
      <c r="B86" s="510">
        <v>103.46580842778501</v>
      </c>
      <c r="C86" s="510">
        <v>105.372760041153</v>
      </c>
      <c r="D86" s="510">
        <v>104.254427549124</v>
      </c>
      <c r="E86" s="243"/>
    </row>
    <row r="87" spans="1:5" x14ac:dyDescent="0.25">
      <c r="A87" s="327" t="s">
        <v>232</v>
      </c>
      <c r="B87" s="510">
        <v>101.037064466183</v>
      </c>
      <c r="C87" s="510">
        <v>103.323595703027</v>
      </c>
      <c r="D87" s="510">
        <v>101.362501984294</v>
      </c>
      <c r="E87" s="243"/>
    </row>
    <row r="88" spans="1:5" x14ac:dyDescent="0.25">
      <c r="A88" s="327" t="s">
        <v>233</v>
      </c>
      <c r="B88" s="510">
        <v>102.66494411823101</v>
      </c>
      <c r="C88" s="510">
        <v>104.14410373088199</v>
      </c>
      <c r="D88" s="510">
        <v>102.53212445326599</v>
      </c>
      <c r="E88" s="243"/>
    </row>
    <row r="89" spans="1:5" x14ac:dyDescent="0.25">
      <c r="A89" s="327" t="s">
        <v>234</v>
      </c>
      <c r="B89" s="510">
        <v>97.790108271505005</v>
      </c>
      <c r="C89" s="510">
        <v>101.57597890273099</v>
      </c>
      <c r="D89" s="510">
        <v>101.037076185763</v>
      </c>
      <c r="E89" s="243"/>
    </row>
    <row r="90" spans="1:5" x14ac:dyDescent="0.25">
      <c r="A90" s="327" t="s">
        <v>235</v>
      </c>
      <c r="B90" s="510">
        <v>94.210729964753</v>
      </c>
      <c r="C90" s="510">
        <v>99.303555030767001</v>
      </c>
      <c r="D90" s="510">
        <v>98.492818990068002</v>
      </c>
      <c r="E90" s="243"/>
    </row>
    <row r="91" spans="1:5" x14ac:dyDescent="0.25">
      <c r="A91" s="327" t="s">
        <v>236</v>
      </c>
      <c r="B91" s="510">
        <v>90.680123278753001</v>
      </c>
      <c r="C91" s="510">
        <v>97.426060783107999</v>
      </c>
      <c r="D91" s="510">
        <v>98.123517268382002</v>
      </c>
      <c r="E91" s="243"/>
    </row>
    <row r="92" spans="1:5" x14ac:dyDescent="0.25">
      <c r="A92" s="327" t="s">
        <v>237</v>
      </c>
      <c r="B92" s="510">
        <v>88.369613679699</v>
      </c>
      <c r="C92" s="510">
        <v>95.839006684772002</v>
      </c>
      <c r="D92" s="510">
        <v>94.381479758051995</v>
      </c>
      <c r="E92" s="243"/>
    </row>
    <row r="93" spans="1:5" x14ac:dyDescent="0.25">
      <c r="A93" s="327" t="s">
        <v>238</v>
      </c>
      <c r="B93" s="510">
        <v>89.606169078052005</v>
      </c>
      <c r="C93" s="510">
        <v>99.671113425447004</v>
      </c>
      <c r="D93" s="510">
        <v>96.691948238370998</v>
      </c>
      <c r="E93" s="243"/>
    </row>
    <row r="94" spans="1:5" x14ac:dyDescent="0.25">
      <c r="A94" s="327" t="s">
        <v>239</v>
      </c>
      <c r="B94" s="510">
        <v>88.628861534853996</v>
      </c>
      <c r="C94" s="510">
        <v>96.334878561767994</v>
      </c>
      <c r="D94" s="510">
        <v>95.080412671652994</v>
      </c>
      <c r="E94" s="243"/>
    </row>
    <row r="95" spans="1:5" x14ac:dyDescent="0.25">
      <c r="A95" s="327" t="s">
        <v>240</v>
      </c>
      <c r="B95" s="510">
        <v>81.975359690919007</v>
      </c>
      <c r="C95" s="510">
        <v>90.015186368922997</v>
      </c>
      <c r="D95" s="510">
        <v>93.015691803180005</v>
      </c>
      <c r="E95" s="243"/>
    </row>
    <row r="96" spans="1:5" x14ac:dyDescent="0.25">
      <c r="A96" s="327" t="s">
        <v>241</v>
      </c>
      <c r="B96" s="510">
        <v>83.856922060070005</v>
      </c>
      <c r="C96" s="510">
        <v>92.610430992836001</v>
      </c>
      <c r="D96" s="510">
        <v>92.323953354628998</v>
      </c>
      <c r="E96" s="243"/>
    </row>
    <row r="97" spans="1:5" x14ac:dyDescent="0.25">
      <c r="A97" s="327" t="s">
        <v>242</v>
      </c>
      <c r="B97" s="510">
        <v>84.062151817217995</v>
      </c>
      <c r="C97" s="510">
        <v>93.448456326051996</v>
      </c>
      <c r="D97" s="510">
        <v>91.682901443443001</v>
      </c>
      <c r="E97" s="243"/>
    </row>
    <row r="98" spans="1:5" x14ac:dyDescent="0.25">
      <c r="A98" s="327" t="s">
        <v>243</v>
      </c>
      <c r="B98" s="510">
        <v>81.942362084718994</v>
      </c>
      <c r="C98" s="510">
        <v>91.587624888795006</v>
      </c>
      <c r="D98" s="510">
        <v>89.803121450622996</v>
      </c>
      <c r="E98" s="243"/>
    </row>
    <row r="99" spans="1:5" x14ac:dyDescent="0.25">
      <c r="A99" s="327" t="s">
        <v>244</v>
      </c>
      <c r="B99" s="510">
        <v>78.911188171573997</v>
      </c>
      <c r="C99" s="510">
        <v>90.747926776022993</v>
      </c>
      <c r="D99" s="510">
        <v>86.774416868054004</v>
      </c>
      <c r="E99" s="243"/>
    </row>
    <row r="100" spans="1:5" x14ac:dyDescent="0.25">
      <c r="A100" s="327" t="s">
        <v>245</v>
      </c>
      <c r="B100" s="510">
        <v>79.431367230169997</v>
      </c>
      <c r="C100" s="510">
        <v>90.001024625099006</v>
      </c>
      <c r="D100" s="510">
        <v>85.427112248149996</v>
      </c>
      <c r="E100" s="243"/>
    </row>
    <row r="101" spans="1:5" x14ac:dyDescent="0.25">
      <c r="A101" s="327" t="s">
        <v>246</v>
      </c>
      <c r="B101" s="510">
        <v>82.118058630098005</v>
      </c>
      <c r="C101" s="510">
        <v>94.923132199972002</v>
      </c>
      <c r="D101" s="510">
        <v>86.876448982586993</v>
      </c>
      <c r="E101" s="243"/>
    </row>
    <row r="102" spans="1:5" x14ac:dyDescent="0.25">
      <c r="A102" s="327" t="s">
        <v>247</v>
      </c>
      <c r="B102" s="510">
        <v>78.276947029351007</v>
      </c>
      <c r="C102" s="510">
        <v>91.317389546512004</v>
      </c>
      <c r="D102" s="510">
        <v>83.879227305569998</v>
      </c>
      <c r="E102" s="243"/>
    </row>
    <row r="103" spans="1:5" x14ac:dyDescent="0.25">
      <c r="A103" s="327" t="s">
        <v>248</v>
      </c>
      <c r="B103" s="510">
        <v>81.035785083281993</v>
      </c>
      <c r="C103" s="510">
        <v>91.862280604448003</v>
      </c>
      <c r="D103" s="510">
        <v>86.561299959164003</v>
      </c>
      <c r="E103" s="243"/>
    </row>
    <row r="104" spans="1:5" x14ac:dyDescent="0.25">
      <c r="A104" s="327" t="s">
        <v>249</v>
      </c>
      <c r="B104" s="510">
        <v>85.422185151907996</v>
      </c>
      <c r="C104" s="510">
        <v>98.654232826550995</v>
      </c>
      <c r="D104" s="510">
        <v>90.219768004206998</v>
      </c>
      <c r="E104" s="243"/>
    </row>
    <row r="105" spans="1:5" x14ac:dyDescent="0.25">
      <c r="A105" s="327" t="s">
        <v>250</v>
      </c>
      <c r="B105" s="510">
        <v>81.546048210899002</v>
      </c>
      <c r="C105" s="510">
        <v>93.926277309121005</v>
      </c>
      <c r="D105" s="510">
        <v>84.397729121642996</v>
      </c>
      <c r="E105" s="243"/>
    </row>
    <row r="106" spans="1:5" x14ac:dyDescent="0.25">
      <c r="A106" s="327" t="s">
        <v>274</v>
      </c>
      <c r="B106" s="510">
        <v>81.897234354676002</v>
      </c>
      <c r="C106" s="510">
        <v>92.740515249449999</v>
      </c>
      <c r="D106" s="510">
        <v>86.594676387375003</v>
      </c>
      <c r="E106" s="243"/>
    </row>
    <row r="107" spans="1:5" x14ac:dyDescent="0.25">
      <c r="A107" s="327" t="s">
        <v>139</v>
      </c>
      <c r="B107" s="510">
        <v>76.954976711002999</v>
      </c>
      <c r="C107" s="510">
        <v>89.956037637690997</v>
      </c>
      <c r="D107" s="510">
        <v>84.850293859355006</v>
      </c>
      <c r="E107" s="243"/>
    </row>
    <row r="108" spans="1:5" x14ac:dyDescent="0.25">
      <c r="A108" s="327" t="s">
        <v>140</v>
      </c>
      <c r="B108" s="510">
        <v>78.158785582700006</v>
      </c>
      <c r="C108" s="510">
        <v>91.924442019986003</v>
      </c>
      <c r="D108" s="510">
        <v>84.462356757993007</v>
      </c>
      <c r="E108" s="243"/>
    </row>
    <row r="109" spans="1:5" x14ac:dyDescent="0.25">
      <c r="A109" s="327" t="s">
        <v>141</v>
      </c>
      <c r="B109" s="510">
        <v>80.126070947835998</v>
      </c>
      <c r="C109" s="510">
        <v>92.865590695406993</v>
      </c>
      <c r="D109" s="510">
        <v>85.580424033266993</v>
      </c>
      <c r="E109" s="243"/>
    </row>
    <row r="110" spans="1:5" x14ac:dyDescent="0.25">
      <c r="A110" s="327" t="s">
        <v>347</v>
      </c>
      <c r="B110" s="510">
        <v>82.116526042865999</v>
      </c>
      <c r="C110" s="510">
        <v>94.568083386778</v>
      </c>
      <c r="D110" s="510">
        <v>87.472161973412994</v>
      </c>
      <c r="E110" s="243"/>
    </row>
    <row r="111" spans="1:5" x14ac:dyDescent="0.25">
      <c r="A111" s="327" t="s">
        <v>348</v>
      </c>
      <c r="B111" s="510">
        <v>80.626178732906993</v>
      </c>
      <c r="C111" s="510">
        <v>93.799948801447002</v>
      </c>
      <c r="D111" s="510">
        <v>85.685139318468003</v>
      </c>
      <c r="E111" s="243"/>
    </row>
    <row r="112" spans="1:5" x14ac:dyDescent="0.25">
      <c r="A112" s="327" t="s">
        <v>349</v>
      </c>
      <c r="B112" s="510">
        <v>81.808648994516005</v>
      </c>
      <c r="C112" s="510">
        <v>94.620573468833001</v>
      </c>
      <c r="D112" s="510">
        <v>86.456799864521003</v>
      </c>
      <c r="E112" s="243"/>
    </row>
    <row r="113" spans="1:5" x14ac:dyDescent="0.25">
      <c r="A113" s="327" t="s">
        <v>350</v>
      </c>
      <c r="B113" s="510">
        <v>82.535630686708998</v>
      </c>
      <c r="C113" s="510">
        <v>96.123982907683001</v>
      </c>
      <c r="D113" s="510">
        <v>87.975623255014995</v>
      </c>
      <c r="E113" s="243"/>
    </row>
    <row r="114" spans="1:5" x14ac:dyDescent="0.25">
      <c r="A114" s="327" t="s">
        <v>375</v>
      </c>
      <c r="B114" s="510">
        <v>84.593001630130004</v>
      </c>
      <c r="C114" s="510">
        <v>95.472699099438003</v>
      </c>
      <c r="D114" s="510">
        <v>87.328858652557997</v>
      </c>
      <c r="E114" s="243"/>
    </row>
    <row r="115" spans="1:5" x14ac:dyDescent="0.25">
      <c r="A115" s="327" t="s">
        <v>376</v>
      </c>
      <c r="B115" s="510">
        <v>87.460560537903007</v>
      </c>
      <c r="C115" s="510">
        <v>97.067038226227993</v>
      </c>
      <c r="D115" s="510">
        <v>91.114396977797995</v>
      </c>
      <c r="E115" s="243"/>
    </row>
    <row r="116" spans="1:5" x14ac:dyDescent="0.25">
      <c r="A116" s="327" t="s">
        <v>377</v>
      </c>
      <c r="B116" s="510">
        <v>87.380661304035996</v>
      </c>
      <c r="C116" s="510">
        <v>100.091567803079</v>
      </c>
      <c r="D116" s="510">
        <v>91.160171977426998</v>
      </c>
      <c r="E116" s="243"/>
    </row>
    <row r="117" spans="1:5" x14ac:dyDescent="0.25">
      <c r="A117" s="327" t="s">
        <v>378</v>
      </c>
      <c r="B117" s="510">
        <v>88.709312547747004</v>
      </c>
      <c r="C117" s="510">
        <v>98.787355561132003</v>
      </c>
      <c r="D117" s="510">
        <v>91.420293205842995</v>
      </c>
      <c r="E117" s="243"/>
    </row>
    <row r="118" spans="1:5" x14ac:dyDescent="0.25">
      <c r="A118" s="327" t="s">
        <v>379</v>
      </c>
      <c r="B118" s="510">
        <v>91.636102159513001</v>
      </c>
      <c r="C118" s="510">
        <v>99.390060566873004</v>
      </c>
      <c r="D118" s="510">
        <v>94.655554916629001</v>
      </c>
      <c r="E118" s="243"/>
    </row>
    <row r="119" spans="1:5" x14ac:dyDescent="0.25">
      <c r="A119" s="327" t="s">
        <v>380</v>
      </c>
      <c r="B119" s="510">
        <v>89.155778009429994</v>
      </c>
      <c r="C119" s="510">
        <v>98.838849691383999</v>
      </c>
      <c r="D119" s="510">
        <v>91.698006447495004</v>
      </c>
      <c r="E119" s="243"/>
    </row>
    <row r="120" spans="1:5" x14ac:dyDescent="0.25">
      <c r="A120" s="327" t="s">
        <v>381</v>
      </c>
      <c r="B120" s="510">
        <v>88.503847057843998</v>
      </c>
      <c r="C120" s="510">
        <v>99.669531142501</v>
      </c>
      <c r="D120" s="510">
        <v>92.584645733458004</v>
      </c>
      <c r="E120" s="243"/>
    </row>
    <row r="121" spans="1:5" x14ac:dyDescent="0.25">
      <c r="A121" s="327" t="s">
        <v>382</v>
      </c>
      <c r="B121" s="510">
        <v>91.202264703332006</v>
      </c>
      <c r="C121" s="510">
        <v>100.10119658302099</v>
      </c>
      <c r="D121" s="510">
        <v>93.502036367895997</v>
      </c>
      <c r="E121" s="243"/>
    </row>
    <row r="122" spans="1:5" x14ac:dyDescent="0.25">
      <c r="A122" s="327" t="s">
        <v>365</v>
      </c>
      <c r="B122" s="510">
        <v>92.294035352136007</v>
      </c>
      <c r="C122" s="510">
        <v>99.925728945565993</v>
      </c>
      <c r="D122" s="510">
        <v>96.590610354269998</v>
      </c>
      <c r="E122" s="243"/>
    </row>
    <row r="123" spans="1:5" x14ac:dyDescent="0.25">
      <c r="A123" s="327" t="s">
        <v>366</v>
      </c>
      <c r="B123" s="510">
        <v>92.254609341863002</v>
      </c>
      <c r="C123" s="510">
        <v>100.218791394146</v>
      </c>
      <c r="D123" s="510">
        <v>93.995996997198006</v>
      </c>
      <c r="E123" s="243"/>
    </row>
    <row r="124" spans="1:5" x14ac:dyDescent="0.25">
      <c r="A124" s="327" t="s">
        <v>367</v>
      </c>
      <c r="B124" s="510">
        <v>91.694527977888995</v>
      </c>
      <c r="C124" s="510">
        <v>100.880625984085</v>
      </c>
      <c r="D124" s="510">
        <v>94.791916167108994</v>
      </c>
      <c r="E124" s="243"/>
    </row>
    <row r="125" spans="1:5" x14ac:dyDescent="0.25">
      <c r="A125" s="327" t="s">
        <v>368</v>
      </c>
      <c r="B125" s="510">
        <v>89.737572006294997</v>
      </c>
      <c r="C125" s="510">
        <v>99.331141226233996</v>
      </c>
      <c r="D125" s="510">
        <v>93.336678222781998</v>
      </c>
      <c r="E125" s="243"/>
    </row>
    <row r="126" spans="1:5" x14ac:dyDescent="0.25">
      <c r="A126" s="327" t="s">
        <v>383</v>
      </c>
      <c r="B126" s="510">
        <v>89.287117749665001</v>
      </c>
      <c r="C126" s="510">
        <v>98.672485463537001</v>
      </c>
      <c r="D126" s="510">
        <v>93.135384473136995</v>
      </c>
      <c r="E126" s="243"/>
    </row>
    <row r="127" spans="1:5" x14ac:dyDescent="0.25">
      <c r="A127" s="327" t="s">
        <v>384</v>
      </c>
      <c r="B127" s="510">
        <v>93.021905783389997</v>
      </c>
      <c r="C127" s="510">
        <v>101.251461183125</v>
      </c>
      <c r="D127" s="510">
        <v>95.110503667607006</v>
      </c>
      <c r="E127" s="243"/>
    </row>
    <row r="128" spans="1:5" x14ac:dyDescent="0.25">
      <c r="A128" s="327" t="s">
        <v>385</v>
      </c>
      <c r="B128" s="510">
        <v>95.465942358117999</v>
      </c>
      <c r="C128" s="510">
        <v>103.87501139550101</v>
      </c>
      <c r="D128" s="510">
        <v>97.091804047344993</v>
      </c>
      <c r="E128" s="243"/>
    </row>
    <row r="129" spans="1:5" x14ac:dyDescent="0.25">
      <c r="A129" s="327" t="s">
        <v>386</v>
      </c>
      <c r="B129" s="510">
        <v>93.360528216735005</v>
      </c>
      <c r="C129" s="510">
        <v>102.49714523789901</v>
      </c>
      <c r="D129" s="510">
        <v>93.940928024401998</v>
      </c>
      <c r="E129" s="243"/>
    </row>
    <row r="130" spans="1:5" x14ac:dyDescent="0.25">
      <c r="A130" s="327" t="s">
        <v>387</v>
      </c>
      <c r="B130" s="510">
        <v>92.392931415066997</v>
      </c>
      <c r="C130" s="510">
        <v>101.388675640814</v>
      </c>
      <c r="D130" s="510">
        <v>93.609650562309</v>
      </c>
      <c r="E130" s="243"/>
    </row>
    <row r="131" spans="1:5" x14ac:dyDescent="0.25">
      <c r="A131" s="327" t="s">
        <v>388</v>
      </c>
      <c r="B131" s="510">
        <v>90.595394797582998</v>
      </c>
      <c r="C131" s="510">
        <v>99.730940771229001</v>
      </c>
      <c r="D131" s="510">
        <v>93.777488890167007</v>
      </c>
      <c r="E131" s="243"/>
    </row>
    <row r="132" spans="1:5" x14ac:dyDescent="0.25">
      <c r="A132" s="327" t="s">
        <v>389</v>
      </c>
      <c r="B132" s="510">
        <v>89.548092737630995</v>
      </c>
      <c r="C132" s="510">
        <v>100.526101218058</v>
      </c>
      <c r="D132" s="510">
        <v>91.719659638210004</v>
      </c>
      <c r="E132" s="243"/>
    </row>
    <row r="133" spans="1:5" x14ac:dyDescent="0.25">
      <c r="A133" s="327" t="s">
        <v>390</v>
      </c>
      <c r="B133" s="510">
        <v>90.840009120814003</v>
      </c>
      <c r="C133" s="510">
        <v>98.832505945915003</v>
      </c>
      <c r="D133" s="510">
        <v>93.914714724318998</v>
      </c>
      <c r="E133" s="243"/>
    </row>
    <row r="134" spans="1:5" x14ac:dyDescent="0.25">
      <c r="A134" s="327" t="s">
        <v>369</v>
      </c>
      <c r="B134" s="510">
        <v>95.396428508312994</v>
      </c>
      <c r="C134" s="510">
        <v>102.34719502084801</v>
      </c>
      <c r="D134" s="510">
        <v>95.489115481238002</v>
      </c>
      <c r="E134" s="243"/>
    </row>
    <row r="135" spans="1:5" x14ac:dyDescent="0.25">
      <c r="A135" s="327" t="s">
        <v>370</v>
      </c>
      <c r="B135" s="510">
        <v>93.636827330109995</v>
      </c>
      <c r="C135" s="510">
        <v>100.732608046023</v>
      </c>
      <c r="D135" s="510">
        <v>96.763380782997999</v>
      </c>
      <c r="E135" s="243"/>
    </row>
    <row r="136" spans="1:5" x14ac:dyDescent="0.25">
      <c r="A136" s="327" t="s">
        <v>391</v>
      </c>
      <c r="B136" s="510">
        <v>93.400821434807995</v>
      </c>
      <c r="C136" s="510">
        <v>99.500567318956996</v>
      </c>
      <c r="D136" s="510">
        <v>95.637867206486007</v>
      </c>
      <c r="E136" s="243"/>
    </row>
    <row r="137" spans="1:5" x14ac:dyDescent="0.25">
      <c r="A137" s="327" t="s">
        <v>392</v>
      </c>
      <c r="B137" s="510">
        <v>97.228522053185998</v>
      </c>
      <c r="C137" s="510">
        <v>101.52632171600899</v>
      </c>
      <c r="D137" s="510">
        <v>98.190445957595998</v>
      </c>
      <c r="E137" s="243"/>
    </row>
    <row r="138" spans="1:5" x14ac:dyDescent="0.25">
      <c r="A138" s="327" t="s">
        <v>393</v>
      </c>
      <c r="B138" s="510">
        <v>96.271424277926997</v>
      </c>
      <c r="C138" s="510">
        <v>101.231837738621</v>
      </c>
      <c r="D138" s="510">
        <v>94.995892221931001</v>
      </c>
      <c r="E138" s="243"/>
    </row>
    <row r="139" spans="1:5" x14ac:dyDescent="0.25">
      <c r="A139" s="327" t="s">
        <v>394</v>
      </c>
      <c r="B139" s="510">
        <v>95.540124458757006</v>
      </c>
      <c r="C139" s="510">
        <v>100.989467111935</v>
      </c>
      <c r="D139" s="510">
        <v>96.874598242559003</v>
      </c>
      <c r="E139" s="243"/>
    </row>
    <row r="140" spans="1:5" x14ac:dyDescent="0.25">
      <c r="A140" s="327" t="s">
        <v>395</v>
      </c>
      <c r="B140" s="510">
        <v>98.850968572087993</v>
      </c>
      <c r="C140" s="510">
        <v>106.139485680505</v>
      </c>
      <c r="D140" s="510">
        <v>98.904039498182996</v>
      </c>
      <c r="E140" s="243"/>
    </row>
    <row r="141" spans="1:5" x14ac:dyDescent="0.25">
      <c r="A141" s="327" t="s">
        <v>396</v>
      </c>
      <c r="B141" s="510">
        <v>97.552285626534996</v>
      </c>
      <c r="C141" s="510">
        <v>105.855298833785</v>
      </c>
      <c r="D141" s="510">
        <v>98.310179270662999</v>
      </c>
      <c r="E141" s="243"/>
    </row>
    <row r="142" spans="1:5" x14ac:dyDescent="0.25">
      <c r="A142" s="327" t="s">
        <v>397</v>
      </c>
      <c r="B142" s="510">
        <v>94.038689032533</v>
      </c>
      <c r="C142" s="510">
        <v>102.981843760169</v>
      </c>
      <c r="D142" s="510">
        <v>96.789194057781003</v>
      </c>
      <c r="E142" s="243"/>
    </row>
    <row r="144" spans="1:5" x14ac:dyDescent="0.25">
      <c r="A144" s="1" t="s">
        <v>764</v>
      </c>
    </row>
    <row r="146" spans="1:1" x14ac:dyDescent="0.25">
      <c r="A146" s="1" t="s">
        <v>765</v>
      </c>
    </row>
  </sheetData>
  <sheetProtection password="DD17" sheet="1" objects="1" scenarios="1" selectLockedCells="1"/>
  <phoneticPr fontId="35" type="noConversion"/>
  <pageMargins left="0.70866141732283472" right="0.70866141732283472" top="0.74803149606299213" bottom="0.74803149606299213" header="0.31496062992125984" footer="0.31496062992125984"/>
  <pageSetup paperSize="9" scale="52"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Gráficos</vt:lpstr>
      </vt:variant>
      <vt:variant>
        <vt:i4>4</vt:i4>
      </vt:variant>
    </vt:vector>
  </HeadingPairs>
  <TitlesOfParts>
    <vt:vector size="42" baseType="lpstr">
      <vt:lpstr>Contenido</vt:lpstr>
      <vt:lpstr>G1</vt:lpstr>
      <vt:lpstr>C1</vt:lpstr>
      <vt:lpstr>C2</vt:lpstr>
      <vt:lpstr>C3</vt:lpstr>
      <vt:lpstr>C4</vt:lpstr>
      <vt:lpstr>G2</vt:lpstr>
      <vt:lpstr>C5</vt:lpstr>
      <vt:lpstr>G3</vt:lpstr>
      <vt:lpstr>C6</vt:lpstr>
      <vt:lpstr>G4</vt:lpstr>
      <vt:lpstr>C7</vt:lpstr>
      <vt:lpstr>G5</vt:lpstr>
      <vt:lpstr>C8</vt:lpstr>
      <vt:lpstr>C9</vt:lpstr>
      <vt:lpstr>G7</vt:lpstr>
      <vt:lpstr>C10</vt:lpstr>
      <vt:lpstr>C11</vt:lpstr>
      <vt:lpstr>C12</vt:lpstr>
      <vt:lpstr>C13</vt:lpstr>
      <vt:lpstr>financiamiento nvo</vt:lpstr>
      <vt:lpstr>C14</vt:lpstr>
      <vt:lpstr>C15</vt:lpstr>
      <vt:lpstr>C16</vt:lpstr>
      <vt:lpstr>C17</vt:lpstr>
      <vt:lpstr>C18</vt:lpstr>
      <vt:lpstr>G9</vt:lpstr>
      <vt:lpstr>C19</vt:lpstr>
      <vt:lpstr>C20</vt:lpstr>
      <vt:lpstr>C21</vt:lpstr>
      <vt:lpstr>C22</vt:lpstr>
      <vt:lpstr>c23-no se usa</vt:lpstr>
      <vt:lpstr>G11</vt:lpstr>
      <vt:lpstr>G12</vt:lpstr>
      <vt:lpstr>G13</vt:lpstr>
      <vt:lpstr>G12a</vt:lpstr>
      <vt:lpstr>C23</vt:lpstr>
      <vt:lpstr>C24</vt:lpstr>
      <vt:lpstr>G6</vt:lpstr>
      <vt:lpstr>G8</vt:lpstr>
      <vt:lpstr>Gráfica 11</vt:lpstr>
      <vt:lpstr>G10</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ENRIQUE DUSSEL PETERS</dc:creator>
  <cp:lastModifiedBy>Samuel Ortiz</cp:lastModifiedBy>
  <cp:lastPrinted>2012-11-28T20:38:29Z</cp:lastPrinted>
  <dcterms:created xsi:type="dcterms:W3CDTF">2009-11-02T15:15:23Z</dcterms:created>
  <dcterms:modified xsi:type="dcterms:W3CDTF">2012-11-28T22:17:30Z</dcterms:modified>
</cp:coreProperties>
</file>